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6" windowHeight="7740" tabRatio="792"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 name="_xlnm.Print_Area" localSheetId="4">'MOTIVO Y SEXO'!$A$1:$R$18</definedName>
  </definedNames>
  <calcPr fullCalcOnLoad="1"/>
</workbook>
</file>

<file path=xl/sharedStrings.xml><?xml version="1.0" encoding="utf-8"?>
<sst xmlns="http://schemas.openxmlformats.org/spreadsheetml/2006/main" count="1954" uniqueCount="336">
  <si>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</si>
  <si>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</si>
  <si>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</si>
  <si>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</si>
  <si>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</si>
  <si>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</si>
  <si>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</si>
  <si>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</si>
  <si>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</si>
  <si>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</si>
  <si>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</si>
  <si>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</si>
  <si>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</si>
  <si>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</si>
  <si>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</si>
  <si>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</si>
  <si>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</si>
  <si>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</si>
  <si>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</si>
  <si>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</si>
  <si>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</si>
  <si>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</si>
  <si>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</si>
  <si>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</si>
  <si>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</si>
  <si>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</si>
  <si>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</si>
  <si>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</si>
  <si>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</si>
  <si>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</si>
  <si>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</si>
  <si>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</si>
  <si>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</si>
  <si>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</si>
  <si>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</si>
  <si>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</si>
  <si>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</si>
  <si>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</si>
  <si>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</si>
  <si>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</si>
  <si>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</si>
  <si>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</si>
  <si>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</si>
  <si>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</si>
  <si>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</si>
  <si>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</si>
  <si>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</si>
  <si>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</si>
  <si>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</si>
  <si>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</si>
  <si>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</si>
  <si>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</si>
  <si>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</si>
  <si>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</si>
  <si>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</si>
  <si>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</si>
  <si>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</si>
  <si>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</si>
  <si>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</si>
  <si>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</si>
  <si>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</si>
  <si>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</si>
  <si>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</si>
  <si>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</si>
  <si>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</si>
  <si>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</si>
  <si>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</si>
  <si>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</si>
  <si>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</si>
  <si>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</si>
  <si>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</si>
  <si>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</si>
  <si>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</si>
  <si>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</si>
  <si>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</si>
  <si>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</si>
  <si>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</si>
  <si>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</si>
  <si>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</si>
  <si>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</si>
  <si>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</si>
  <si>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</si>
  <si>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</si>
  <si>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</si>
  <si>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</si>
  <si>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</si>
  <si>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</si>
  <si>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</si>
  <si>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</si>
  <si>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</si>
  <si>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</si>
  <si>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</si>
  <si>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</si>
  <si>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</si>
  <si>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</si>
  <si>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</si>
  <si>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</si>
  <si>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</si>
  <si>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</si>
  <si>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</si>
  <si>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</si>
  <si>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</si>
  <si>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</si>
  <si>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</si>
  <si>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</si>
  <si>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</si>
  <si>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</si>
  <si>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</si>
  <si>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</si>
  <si>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</si>
  <si>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</si>
  <si>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</si>
  <si>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</si>
  <si>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</si>
  <si>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</si>
  <si>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</si>
  <si>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</si>
  <si>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</si>
  <si>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</si>
  <si>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</si>
  <si>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</si>
  <si>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</si>
  <si>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</si>
  <si>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</si>
  <si>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</si>
  <si>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</si>
  <si>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</si>
  <si>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</si>
  <si>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</si>
  <si>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</si>
  <si>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</si>
  <si>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</si>
  <si>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</si>
  <si>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</si>
  <si>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</si>
  <si>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</si>
  <si>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</si>
  <si>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</si>
  <si>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</si>
  <si>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</si>
  <si>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</si>
  <si>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</si>
  <si>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</si>
  <si>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</si>
  <si>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</si>
  <si>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</si>
  <si>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</si>
  <si>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</si>
  <si>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</si>
  <si>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</si>
  <si>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</si>
  <si>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</si>
  <si>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</si>
  <si>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</si>
  <si>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</si>
  <si>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</si>
  <si>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</si>
  <si>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</si>
  <si>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</si>
  <si>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</si>
  <si>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</si>
  <si>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</si>
  <si>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</si>
  <si>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</si>
  <si>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</si>
  <si>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</si>
  <si>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</si>
  <si>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</si>
  <si>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</si>
  <si>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</si>
  <si>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</si>
  <si>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</si>
  <si>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</si>
  <si>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</si>
  <si>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</si>
  <si>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</si>
  <si>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</si>
  <si>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</si>
  <si>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</si>
  <si>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</si>
  <si>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</si>
  <si>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</si>
  <si>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</si>
  <si>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</si>
  <si>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</si>
  <si>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</si>
  <si>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</si>
  <si>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</si>
  <si>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</si>
  <si>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</si>
  <si>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</si>
  <si>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t xml:space="preserve"> fuerza o contra la voluntad de la persona cuando la víctima es incapaz de dar su consentimiento</t>
  </si>
  <si>
    <t xml:space="preserve"> debido a su incapacidad mental o física temporal o permanente (o debido a su juventud.)</t>
  </si>
  <si>
    <t>que se encuentra bajo el control, custodia o cuidado de otra  persona mediante la fuerza o amenaza</t>
  </si>
  <si>
    <t>de fuerza o violencia y/o poner a la víctima  en temor de daño inmediato.</t>
  </si>
  <si>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</si>
  <si>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</si>
  <si>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</si>
  <si>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</si>
  <si>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</si>
  <si>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</si>
  <si>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</si>
  <si>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</si>
  <si>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</si>
  <si>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2.  Violación a la Fuerza</t>
  </si>
  <si>
    <t xml:space="preserve">1.  Asesinato y Homicidio Voluntario </t>
  </si>
  <si>
    <t xml:space="preserve">Total </t>
  </si>
  <si>
    <t>Pelea</t>
  </si>
  <si>
    <t>Pasional</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</si>
  <si>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</si>
  <si>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</si>
  <si>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</si>
  <si>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</si>
  <si>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</si>
  <si>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</si>
  <si>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</si>
  <si>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</si>
  <si>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</si>
  <si>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</si>
  <si>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</si>
  <si>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</si>
  <si>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</si>
  <si>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</si>
  <si>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</si>
  <si>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</si>
  <si>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</si>
  <si>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</si>
  <si>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</si>
  <si>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</si>
  <si>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</si>
  <si>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</si>
  <si>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</si>
  <si>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</si>
  <si>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</si>
  <si>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</si>
  <si>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</si>
  <si>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</si>
  <si>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</si>
  <si>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AÑO</t>
  </si>
  <si>
    <t>CAMBIO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</si>
  <si>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</si>
  <si>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</si>
  <si>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</si>
  <si>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</si>
  <si>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</si>
  <si>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</si>
  <si>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</si>
  <si>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</si>
  <si>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</si>
  <si>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</si>
  <si>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</si>
  <si>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</si>
  <si>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</si>
  <si>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</si>
  <si>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</si>
  <si>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</si>
  <si>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</si>
  <si>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</si>
  <si>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</si>
  <si>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</si>
  <si>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</si>
  <si>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</si>
  <si>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</si>
  <si>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</si>
  <si>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</si>
  <si>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</si>
  <si>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</si>
  <si>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</si>
  <si>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</si>
  <si>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</si>
  <si>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</si>
  <si>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</si>
  <si>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</si>
  <si>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</si>
  <si>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</si>
  <si>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</si>
  <si>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</si>
  <si>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</si>
  <si>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</si>
  <si>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</si>
  <si>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</si>
  <si>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</si>
  <si>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</si>
  <si>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</si>
  <si>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</si>
  <si>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</si>
  <si>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</si>
  <si>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</si>
  <si>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</si>
  <si>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</si>
  <si>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</si>
  <si>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(787) 793-1234 xt. 3115</t>
  </si>
  <si>
    <t>REGION DE HUMACAO</t>
  </si>
  <si>
    <t xml:space="preserve">Este informe tiene como base el artículo 5(q) de la Ley Núm. 53 de 10 de junio de 1996, según enmendada.  Este  artículo establece que se asegurará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</si>
  <si>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</si>
  <si>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</si>
  <si>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</si>
  <si>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</si>
  <si>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</si>
  <si>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</si>
  <si>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</si>
  <si>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</si>
  <si>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</si>
  <si>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</si>
  <si>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</si>
  <si>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</si>
  <si>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</si>
  <si>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Violencia 
Doméstica</t>
  </si>
  <si>
    <t>Acumulado al 31 de julio</t>
  </si>
  <si>
    <t>Año 2014-2015</t>
  </si>
  <si>
    <t xml:space="preserve">     Mes del 1 al 31 de julio </t>
  </si>
  <si>
    <t>Trata Humana</t>
  </si>
  <si>
    <t>Trata Hum.</t>
  </si>
  <si>
    <t>TRATA</t>
  </si>
  <si>
    <t>HUMANA</t>
  </si>
  <si>
    <t>Trata</t>
  </si>
  <si>
    <t>Humana</t>
  </si>
  <si>
    <t>Hato Rey 
Este</t>
  </si>
  <si>
    <t>Hato Rey 
Oeste</t>
  </si>
  <si>
    <t xml:space="preserve">Trata </t>
  </si>
  <si>
    <t>Carolina
Norte</t>
  </si>
  <si>
    <t>Estadistico II</t>
  </si>
  <si>
    <t>10 de agosto de 2015</t>
  </si>
  <si>
    <r>
      <t xml:space="preserve">Definición-  </t>
    </r>
    <r>
      <rPr>
        <sz val="13"/>
        <color indexed="8"/>
        <rFont val="Times New Roman"/>
        <family val="1"/>
      </rPr>
      <t>La cópula con una persona, a la fuerza y/o contra la voluntad de esa persona; o no a la</t>
    </r>
  </si>
  <si>
    <t>3.  Trata Humana</t>
  </si>
  <si>
    <r>
      <t>Definición-</t>
    </r>
    <r>
      <rPr>
        <sz val="13"/>
        <color indexed="8"/>
        <rFont val="Times New Roman"/>
        <family val="1"/>
      </rPr>
      <t xml:space="preserve"> La captación, el traslado, el transporte, la acogida o la recepción de una persona</t>
    </r>
  </si>
  <si>
    <t>utilizando la violencia, la amenaza, el rapto, el abuso de poder u otros elementos de coacción</t>
  </si>
  <si>
    <t>con el fin de someterla a la explotación sexual comercial o a la servidumbre involuntaria.</t>
  </si>
  <si>
    <t>Con el propósito del lucro propio.</t>
  </si>
  <si>
    <t>4.  Robo</t>
  </si>
  <si>
    <r>
      <t>Definición-</t>
    </r>
    <r>
      <rPr>
        <sz val="13"/>
        <color indexed="8"/>
        <rFont val="Times New Roman"/>
        <family val="1"/>
      </rPr>
      <t xml:space="preserve"> Llevarse o intentar llevarse cualquier cosa de valor, en circunstancias deconfrontación, </t>
    </r>
  </si>
  <si>
    <t>5.  Agresión Grave</t>
  </si>
  <si>
    <r>
      <t xml:space="preserve">Definición – </t>
    </r>
    <r>
      <rPr>
        <sz val="13"/>
        <color indexed="8"/>
        <rFont val="Times New Roman"/>
        <family val="1"/>
      </rPr>
      <t>Un ataque ilícito de una persona contra otra en la cual el agresor utiliza un arma o la</t>
    </r>
  </si>
  <si>
    <t>6.  Escalamiento/Allanamiento de Morada</t>
  </si>
  <si>
    <t>7.  Apropiación Ilegal</t>
  </si>
  <si>
    <t>8.  Hurto de Auto</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</si>
</sst>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9">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libri"/>
      <family val="2"/>
    </font>
    <font>
      <b/>
      <sz val="13"/>
      <color theme="1"/>
      <name val="Times New Roman"/>
      <family val="1"/>
    </font>
    <font>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dashed"/>
      <bottom style="dashed"/>
    </border>
    <border>
      <left style="medium"/>
      <right style="medium"/>
      <top style="medium"/>
      <bottom style="dashed"/>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right/>
      <top style="medium"/>
      <bottom/>
    </border>
    <border>
      <left style="medium"/>
      <right style="medium"/>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medium"/>
      <top style="dashed"/>
      <bottom style="medium"/>
    </border>
    <border>
      <left>
        <color indexed="63"/>
      </left>
      <right>
        <color indexed="63"/>
      </right>
      <top style="thick"/>
      <bottom>
        <color indexed="63"/>
      </bottom>
    </border>
    <border>
      <left style="thick"/>
      <right style="thick"/>
      <top style="thick"/>
      <bottom style="thick"/>
    </border>
    <border>
      <left style="thick"/>
      <right style="thick"/>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medium"/>
      <right style="medium"/>
      <top style="dashed"/>
      <bottom>
        <color indexed="63"/>
      </bottom>
    </border>
    <border>
      <left style="medium"/>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border>
    <border>
      <left style="medium"/>
      <right/>
      <top/>
      <bottom style="thin"/>
    </border>
    <border>
      <left style="medium"/>
      <right/>
      <top style="thin"/>
      <bottom style="thin"/>
    </border>
    <border>
      <left style="medium"/>
      <right/>
      <top style="thin"/>
      <bottom/>
    </border>
    <border>
      <left style="medium"/>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color indexed="63"/>
      </left>
      <right style="thin"/>
      <top/>
      <bottom style="thin"/>
    </border>
    <border>
      <left>
        <color indexed="63"/>
      </left>
      <right style="thin"/>
      <top style="thin"/>
      <bottom style="thin"/>
    </border>
    <border>
      <left style="medium"/>
      <right style="thick"/>
      <top style="medium"/>
      <bottom style="medium"/>
    </border>
    <border>
      <left>
        <color indexed="63"/>
      </left>
      <right style="thick"/>
      <top style="medium"/>
      <bottom style="medium"/>
    </border>
    <border>
      <left style="thin"/>
      <right style="thick"/>
      <top/>
      <bottom style="thin"/>
    </border>
    <border>
      <left style="thin"/>
      <right style="thick"/>
      <top style="thin"/>
      <bottom style="thin"/>
    </border>
    <border>
      <left style="thin"/>
      <right style="thick"/>
      <top style="thin"/>
      <bottom style="medium"/>
    </border>
    <border>
      <left style="thin"/>
      <right style="thick"/>
      <top style="medium"/>
      <bottom style="thin"/>
    </border>
    <border>
      <left style="thin"/>
      <right style="thick"/>
      <top style="thin"/>
      <bottom/>
    </border>
    <border>
      <left style="medium"/>
      <right style="medium"/>
      <top style="thin"/>
      <bottom style="thick"/>
    </border>
    <border>
      <left style="medium"/>
      <right/>
      <top style="thin"/>
      <bottom style="thick"/>
    </border>
    <border>
      <left style="medium"/>
      <right style="thin"/>
      <top style="thin"/>
      <bottom style="thick"/>
    </border>
    <border>
      <left style="thin"/>
      <right style="medium"/>
      <top style="thin"/>
      <bottom style="thick"/>
    </border>
    <border>
      <left style="thin"/>
      <right style="thick"/>
      <top style="thin"/>
      <bottom style="thick"/>
    </border>
    <border>
      <left style="thick"/>
      <right style="medium"/>
      <top style="medium"/>
      <bottom style="thin"/>
    </border>
    <border>
      <left style="thick"/>
      <right style="medium"/>
      <top style="thin"/>
      <bottom style="thin"/>
    </border>
    <border>
      <left style="thick"/>
      <right style="medium"/>
      <top style="thin"/>
      <bottom/>
    </border>
    <border>
      <left style="thick"/>
      <right style="medium"/>
      <top style="thin"/>
      <bottom style="thick"/>
    </border>
    <border>
      <left style="medium"/>
      <right style="thin"/>
      <top/>
      <bottom style="thin"/>
    </border>
    <border>
      <left style="medium"/>
      <right style="thin"/>
      <top style="thin"/>
      <bottom style="medium"/>
    </border>
    <border>
      <left/>
      <right style="thin"/>
      <top style="thin"/>
      <bottom style="medium"/>
    </border>
    <border>
      <left style="thin"/>
      <right style="thin"/>
      <top style="medium"/>
      <bottom style="thin"/>
    </border>
    <border>
      <left style="medium"/>
      <right style="thick"/>
      <top style="thick"/>
      <bottom style="thick"/>
    </border>
    <border>
      <left style="thick"/>
      <right style="thick"/>
      <top style="thick">
        <color theme="0" tint="-0.04997999966144562"/>
      </top>
      <bottom>
        <color indexed="63"/>
      </bottom>
    </border>
    <border>
      <left style="medium"/>
      <right style="medium"/>
      <top style="medium"/>
      <bottom style="dotted"/>
    </border>
    <border>
      <left style="medium"/>
      <right style="medium"/>
      <top style="medium"/>
      <bottom style="hair"/>
    </border>
    <border>
      <left>
        <color indexed="63"/>
      </left>
      <right style="medium"/>
      <top>
        <color indexed="63"/>
      </top>
      <bottom>
        <color indexed="63"/>
      </bottom>
    </border>
    <border>
      <left>
        <color indexed="63"/>
      </left>
      <right style="medium"/>
      <top style="medium"/>
      <bottom style="hair"/>
    </border>
    <border>
      <left>
        <color indexed="63"/>
      </left>
      <right>
        <color indexed="63"/>
      </right>
      <top style="medium"/>
      <bottom style="hair"/>
    </border>
    <border>
      <left>
        <color indexed="63"/>
      </left>
      <right style="medium"/>
      <top style="hair"/>
      <bottom style="hair"/>
    </border>
    <border>
      <left>
        <color indexed="63"/>
      </left>
      <right>
        <color indexed="63"/>
      </right>
      <top style="hair"/>
      <bottom style="hair"/>
    </border>
    <border>
      <left>
        <color indexed="63"/>
      </left>
      <right style="medium"/>
      <top style="hair"/>
      <bottom style="medium"/>
    </border>
    <border>
      <left>
        <color indexed="63"/>
      </left>
      <right>
        <color indexed="63"/>
      </right>
      <top style="hair"/>
      <bottom style="medium"/>
    </border>
    <border>
      <left style="thin"/>
      <right style="thin"/>
      <top style="thin"/>
      <bottom style="medium"/>
    </border>
    <border>
      <left style="medium"/>
      <right style="medium"/>
      <top style="thin"/>
      <bottom style="medium"/>
    </border>
    <border>
      <left/>
      <right/>
      <top style="medium"/>
      <bottom style="thin"/>
    </border>
    <border>
      <left/>
      <right/>
      <top style="thin"/>
      <bottom style="medium"/>
    </border>
    <border>
      <left style="medium"/>
      <right style="thin"/>
      <top style="medium"/>
      <bottom style="medium"/>
    </border>
    <border>
      <left style="thin"/>
      <right style="thick"/>
      <top style="medium"/>
      <bottom style="medium"/>
    </border>
    <border>
      <left/>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2">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0" fontId="11" fillId="0" borderId="10" xfId="0" applyFont="1" applyBorder="1" applyAlignment="1">
      <alignment horizontal="center" vertical="center"/>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12" fillId="0" borderId="11"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locked="0"/>
    </xf>
    <xf numFmtId="0" fontId="0" fillId="0" borderId="13" xfId="0" applyBorder="1" applyAlignment="1" applyProtection="1">
      <alignment/>
      <protection locked="0"/>
    </xf>
    <xf numFmtId="180" fontId="0" fillId="0" borderId="15" xfId="0" applyNumberFormat="1" applyBorder="1" applyAlignment="1" applyProtection="1">
      <alignment/>
      <protection/>
    </xf>
    <xf numFmtId="180" fontId="0" fillId="0" borderId="16" xfId="0" applyNumberFormat="1" applyBorder="1" applyAlignment="1" applyProtection="1">
      <alignment/>
      <protection locked="0"/>
    </xf>
    <xf numFmtId="180" fontId="0" fillId="0" borderId="15" xfId="0" applyNumberFormat="1" applyBorder="1" applyAlignment="1" applyProtection="1">
      <alignment/>
      <protection locked="0"/>
    </xf>
    <xf numFmtId="1" fontId="0" fillId="0" borderId="13" xfId="0" applyNumberFormat="1" applyBorder="1" applyAlignment="1" applyProtection="1">
      <alignment/>
      <protection/>
    </xf>
    <xf numFmtId="0" fontId="0" fillId="0" borderId="0" xfId="0" applyAlignment="1" applyProtection="1">
      <alignment/>
      <protection locked="0"/>
    </xf>
    <xf numFmtId="0" fontId="0" fillId="0" borderId="17" xfId="0" applyBorder="1" applyAlignment="1" applyProtection="1">
      <alignment/>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0" fillId="0" borderId="19" xfId="0" applyBorder="1" applyAlignment="1" applyProtection="1">
      <alignment/>
      <protection locked="0"/>
    </xf>
    <xf numFmtId="180" fontId="0" fillId="0" borderId="20" xfId="0" applyNumberFormat="1" applyBorder="1" applyAlignment="1" applyProtection="1">
      <alignment/>
      <protection locked="0"/>
    </xf>
    <xf numFmtId="180" fontId="0" fillId="0" borderId="21" xfId="0" applyNumberFormat="1" applyBorder="1" applyAlignment="1" applyProtection="1">
      <alignment/>
      <protection locked="0"/>
    </xf>
    <xf numFmtId="180" fontId="0" fillId="0" borderId="22" xfId="0" applyNumberFormat="1" applyBorder="1" applyAlignment="1" applyProtection="1">
      <alignment/>
      <protection locked="0"/>
    </xf>
    <xf numFmtId="0" fontId="0" fillId="0" borderId="23" xfId="0" applyBorder="1" applyAlignment="1" applyProtection="1">
      <alignment/>
      <protection locked="0"/>
    </xf>
    <xf numFmtId="0" fontId="0" fillId="0" borderId="17" xfId="0" applyFont="1" applyBorder="1" applyAlignment="1" applyProtection="1">
      <alignment/>
      <protection locked="0"/>
    </xf>
    <xf numFmtId="0" fontId="0" fillId="0" borderId="20" xfId="0" applyBorder="1" applyAlignment="1" applyProtection="1">
      <alignment/>
      <protection locked="0"/>
    </xf>
    <xf numFmtId="0" fontId="12" fillId="0" borderId="11" xfId="0" applyFont="1" applyBorder="1" applyAlignment="1" applyProtection="1" quotePrefix="1">
      <alignment horizontal="center" vertical="center"/>
      <protection locked="0"/>
    </xf>
    <xf numFmtId="0" fontId="12" fillId="0" borderId="18" xfId="0" applyFont="1" applyBorder="1" applyAlignment="1" applyProtection="1">
      <alignment horizontal="center"/>
      <protection locked="0"/>
    </xf>
    <xf numFmtId="0" fontId="12" fillId="0" borderId="24" xfId="0" applyFont="1" applyBorder="1" applyAlignment="1" applyProtection="1">
      <alignment horizontal="center" vertical="center"/>
      <protection locked="0"/>
    </xf>
    <xf numFmtId="0" fontId="0" fillId="33" borderId="13" xfId="0" applyFill="1" applyBorder="1" applyAlignment="1" applyProtection="1">
      <alignment/>
      <protection locked="0"/>
    </xf>
    <xf numFmtId="0" fontId="0" fillId="33" borderId="17" xfId="0" applyFill="1" applyBorder="1" applyAlignment="1" applyProtection="1">
      <alignment/>
      <protection locked="0"/>
    </xf>
    <xf numFmtId="0" fontId="0" fillId="33" borderId="14" xfId="0" applyFill="1" applyBorder="1" applyAlignment="1" applyProtection="1">
      <alignment/>
      <protection locked="0"/>
    </xf>
    <xf numFmtId="0" fontId="0" fillId="33" borderId="19" xfId="0" applyFill="1" applyBorder="1" applyAlignment="1" applyProtection="1">
      <alignment/>
      <protection locked="0"/>
    </xf>
    <xf numFmtId="180" fontId="0" fillId="0" borderId="0" xfId="0" applyNumberFormat="1" applyBorder="1" applyAlignment="1" applyProtection="1">
      <alignment/>
      <protection locked="0"/>
    </xf>
    <xf numFmtId="0" fontId="12" fillId="0" borderId="20" xfId="0" applyFont="1" applyBorder="1" applyAlignment="1" applyProtection="1">
      <alignment horizontal="center"/>
      <protection locked="0"/>
    </xf>
    <xf numFmtId="0" fontId="12" fillId="0" borderId="11" xfId="0" applyFont="1" applyBorder="1" applyAlignment="1" applyProtection="1">
      <alignment horizontal="center" vertical="distributed"/>
      <protection locked="0"/>
    </xf>
    <xf numFmtId="0" fontId="0" fillId="0" borderId="13" xfId="0" applyFont="1" applyBorder="1" applyAlignment="1" applyProtection="1">
      <alignment/>
      <protection locked="0"/>
    </xf>
    <xf numFmtId="0" fontId="12" fillId="0" borderId="11" xfId="0" applyFont="1" applyBorder="1" applyAlignment="1" applyProtection="1" quotePrefix="1">
      <alignment horizontal="center"/>
      <protection locked="0"/>
    </xf>
    <xf numFmtId="0" fontId="0" fillId="0" borderId="25" xfId="0" applyBorder="1" applyAlignment="1">
      <alignment/>
    </xf>
    <xf numFmtId="0" fontId="0" fillId="0" borderId="26" xfId="0"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27" xfId="0" applyFont="1" applyBorder="1" applyAlignment="1">
      <alignment horizontal="left" vertical="top" wrapText="1"/>
    </xf>
    <xf numFmtId="0" fontId="13" fillId="0" borderId="28" xfId="0" applyFont="1" applyBorder="1" applyAlignment="1">
      <alignment vertical="top" wrapText="1"/>
    </xf>
    <xf numFmtId="0" fontId="13" fillId="0" borderId="27" xfId="0" applyFont="1" applyBorder="1" applyAlignment="1">
      <alignment horizontal="left" vertical="top" wrapText="1"/>
    </xf>
    <xf numFmtId="0" fontId="13" fillId="0" borderId="29" xfId="0" applyFont="1" applyBorder="1" applyAlignment="1">
      <alignment vertical="top" wrapText="1"/>
    </xf>
    <xf numFmtId="0" fontId="10" fillId="0" borderId="30" xfId="0" applyFont="1" applyBorder="1" applyAlignment="1">
      <alignment horizontal="left" vertical="top" wrapText="1"/>
    </xf>
    <xf numFmtId="0" fontId="13" fillId="0" borderId="0" xfId="0" applyFont="1" applyBorder="1" applyAlignment="1">
      <alignment vertical="top" wrapText="1"/>
    </xf>
    <xf numFmtId="0" fontId="13" fillId="0" borderId="31" xfId="0" applyFont="1" applyBorder="1" applyAlignment="1">
      <alignment vertical="top" wrapText="1"/>
    </xf>
    <xf numFmtId="0" fontId="10" fillId="0" borderId="32" xfId="0" applyFont="1" applyBorder="1" applyAlignment="1">
      <alignment vertical="top" wrapText="1"/>
    </xf>
    <xf numFmtId="0" fontId="13" fillId="0" borderId="31" xfId="0" applyFont="1" applyBorder="1" applyAlignment="1">
      <alignment/>
    </xf>
    <xf numFmtId="0" fontId="13" fillId="0" borderId="33" xfId="0" applyFont="1" applyBorder="1" applyAlignment="1">
      <alignment horizontal="center" vertical="top" wrapText="1"/>
    </xf>
    <xf numFmtId="0" fontId="21"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1" xfId="0" applyFont="1" applyBorder="1" applyAlignment="1">
      <alignment horizontal="left"/>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3" fillId="0" borderId="30" xfId="0" applyFont="1" applyBorder="1" applyAlignment="1">
      <alignment horizontal="left" vertical="top" wrapText="1"/>
    </xf>
    <xf numFmtId="0" fontId="13" fillId="0" borderId="34" xfId="0" applyFont="1" applyBorder="1" applyAlignment="1">
      <alignment horizontal="left" vertical="top" wrapText="1"/>
    </xf>
    <xf numFmtId="0" fontId="11" fillId="0" borderId="35" xfId="0" applyFont="1" applyBorder="1" applyAlignment="1">
      <alignment/>
    </xf>
    <xf numFmtId="0" fontId="11" fillId="0" borderId="10" xfId="0" applyFont="1" applyBorder="1" applyAlignment="1">
      <alignment/>
    </xf>
    <xf numFmtId="0" fontId="11" fillId="0" borderId="36" xfId="0" applyFont="1" applyBorder="1" applyAlignment="1">
      <alignment/>
    </xf>
    <xf numFmtId="0" fontId="11" fillId="0" borderId="37" xfId="0" applyFont="1" applyBorder="1" applyAlignment="1">
      <alignment/>
    </xf>
    <xf numFmtId="0" fontId="15" fillId="0" borderId="0" xfId="0" applyFont="1" applyBorder="1" applyAlignment="1">
      <alignment/>
    </xf>
    <xf numFmtId="0" fontId="0" fillId="0" borderId="12" xfId="0" applyBorder="1" applyAlignment="1" applyProtection="1">
      <alignment/>
      <protection/>
    </xf>
    <xf numFmtId="0" fontId="0" fillId="0" borderId="17" xfId="0" applyBorder="1" applyAlignment="1" applyProtection="1">
      <alignment/>
      <protection/>
    </xf>
    <xf numFmtId="0" fontId="0" fillId="0" borderId="17" xfId="0" applyBorder="1" applyAlignment="1" applyProtection="1">
      <alignment horizontal="right"/>
      <protection/>
    </xf>
    <xf numFmtId="0" fontId="0" fillId="0" borderId="20" xfId="0" applyBorder="1" applyAlignment="1" applyProtection="1">
      <alignment horizontal="right"/>
      <protection/>
    </xf>
    <xf numFmtId="0" fontId="0" fillId="0" borderId="0" xfId="0" applyBorder="1" applyAlignment="1" applyProtection="1">
      <alignment horizontal="right"/>
      <protection locked="0"/>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180" fontId="0" fillId="0" borderId="42" xfId="0" applyNumberFormat="1" applyBorder="1" applyAlignment="1">
      <alignment/>
    </xf>
    <xf numFmtId="0" fontId="0" fillId="0" borderId="41" xfId="0" applyBorder="1" applyAlignment="1" applyProtection="1">
      <alignment/>
      <protection/>
    </xf>
    <xf numFmtId="0" fontId="0" fillId="0" borderId="15" xfId="0" applyBorder="1" applyAlignment="1" applyProtection="1">
      <alignment/>
      <protection/>
    </xf>
    <xf numFmtId="0" fontId="12" fillId="0" borderId="41" xfId="0" applyFont="1" applyBorder="1" applyAlignment="1" applyProtection="1" quotePrefix="1">
      <alignment horizontal="center"/>
      <protection/>
    </xf>
    <xf numFmtId="0" fontId="12" fillId="0" borderId="41" xfId="0" applyFont="1" applyBorder="1" applyAlignment="1" applyProtection="1">
      <alignment horizontal="center"/>
      <protection/>
    </xf>
    <xf numFmtId="0" fontId="0" fillId="0" borderId="15" xfId="0" applyBorder="1" applyAlignment="1" applyProtection="1">
      <alignment horizontal="center"/>
      <protection/>
    </xf>
    <xf numFmtId="0" fontId="0" fillId="0" borderId="41" xfId="0" applyBorder="1" applyAlignment="1" applyProtection="1">
      <alignment horizontal="center"/>
      <protection/>
    </xf>
    <xf numFmtId="0" fontId="1" fillId="0" borderId="0" xfId="0" applyFont="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15" xfId="0" applyBorder="1" applyAlignment="1" applyProtection="1">
      <alignment/>
      <protection locked="0"/>
    </xf>
    <xf numFmtId="0" fontId="12" fillId="0" borderId="41"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41" xfId="0" applyBorder="1" applyAlignment="1" applyProtection="1">
      <alignment horizontal="center"/>
      <protection locked="0"/>
    </xf>
    <xf numFmtId="0" fontId="12" fillId="0" borderId="41"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0" fillId="0" borderId="0" xfId="0" applyBorder="1" applyAlignment="1" applyProtection="1">
      <alignment horizontal="center"/>
      <protection locked="0"/>
    </xf>
    <xf numFmtId="0" fontId="0" fillId="0" borderId="41" xfId="0" applyBorder="1" applyAlignment="1" applyProtection="1">
      <alignment horizontal="right"/>
      <protection locked="0"/>
    </xf>
    <xf numFmtId="0" fontId="1" fillId="0" borderId="41" xfId="0" applyFont="1" applyBorder="1" applyAlignment="1">
      <alignment horizontal="center"/>
    </xf>
    <xf numFmtId="0" fontId="2" fillId="0" borderId="11" xfId="0" applyFont="1" applyBorder="1" applyAlignment="1">
      <alignment horizontal="center"/>
    </xf>
    <xf numFmtId="0" fontId="0" fillId="0" borderId="43" xfId="0" applyBorder="1" applyAlignment="1">
      <alignment/>
    </xf>
    <xf numFmtId="0" fontId="6" fillId="0" borderId="44" xfId="0" applyFont="1" applyBorder="1" applyAlignment="1">
      <alignment horizontal="center" vertical="center"/>
    </xf>
    <xf numFmtId="0" fontId="5" fillId="0" borderId="43" xfId="0" applyFont="1" applyFill="1" applyBorder="1" applyAlignment="1">
      <alignment/>
    </xf>
    <xf numFmtId="180" fontId="5" fillId="0" borderId="43" xfId="0" applyNumberFormat="1" applyFont="1" applyFill="1" applyBorder="1" applyAlignment="1">
      <alignment/>
    </xf>
    <xf numFmtId="0" fontId="11" fillId="0" borderId="0" xfId="0" applyFont="1" applyAlignment="1">
      <alignment/>
    </xf>
    <xf numFmtId="0" fontId="11" fillId="0" borderId="45" xfId="0" applyFont="1" applyBorder="1" applyAlignment="1">
      <alignment/>
    </xf>
    <xf numFmtId="0" fontId="11" fillId="0" borderId="46" xfId="0" applyFont="1" applyBorder="1" applyAlignment="1">
      <alignment/>
    </xf>
    <xf numFmtId="0" fontId="11" fillId="0" borderId="47" xfId="0" applyFont="1" applyBorder="1" applyAlignment="1">
      <alignment/>
    </xf>
    <xf numFmtId="0" fontId="11" fillId="0" borderId="44" xfId="0" applyFont="1" applyBorder="1" applyAlignment="1">
      <alignment/>
    </xf>
    <xf numFmtId="0" fontId="11" fillId="0" borderId="48" xfId="0" applyFont="1" applyBorder="1" applyAlignment="1">
      <alignment/>
    </xf>
    <xf numFmtId="0" fontId="11" fillId="0" borderId="49" xfId="0" applyFont="1" applyBorder="1" applyAlignment="1">
      <alignment/>
    </xf>
    <xf numFmtId="0" fontId="4" fillId="0" borderId="45"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vertical="center"/>
    </xf>
    <xf numFmtId="0" fontId="4" fillId="0" borderId="0" xfId="0" applyFont="1" applyAlignment="1" quotePrefix="1">
      <alignment horizontal="left" vertical="center"/>
    </xf>
    <xf numFmtId="0" fontId="4" fillId="0" borderId="46" xfId="0" applyFont="1" applyBorder="1" applyAlignment="1">
      <alignment/>
    </xf>
    <xf numFmtId="0" fontId="4" fillId="0" borderId="49" xfId="0" applyFont="1" applyBorder="1" applyAlignment="1">
      <alignment horizontal="center" vertical="center"/>
    </xf>
    <xf numFmtId="0" fontId="4" fillId="0" borderId="44" xfId="0" applyFont="1" applyBorder="1" applyAlignment="1" quotePrefix="1">
      <alignment horizontal="center" vertical="center"/>
    </xf>
    <xf numFmtId="0" fontId="11" fillId="0" borderId="45" xfId="0" applyFont="1" applyBorder="1" applyAlignment="1">
      <alignment horizontal="center" vertical="center"/>
    </xf>
    <xf numFmtId="0" fontId="11" fillId="0" borderId="50" xfId="0" applyFont="1" applyBorder="1" applyAlignment="1">
      <alignment/>
    </xf>
    <xf numFmtId="0" fontId="0" fillId="0" borderId="41" xfId="0" applyBorder="1" applyAlignment="1">
      <alignment horizontal="right"/>
    </xf>
    <xf numFmtId="0" fontId="0" fillId="0" borderId="15" xfId="0" applyBorder="1" applyAlignment="1">
      <alignment/>
    </xf>
    <xf numFmtId="0" fontId="0" fillId="0" borderId="42" xfId="0" applyBorder="1" applyAlignment="1">
      <alignment horizontal="right"/>
    </xf>
    <xf numFmtId="0" fontId="0" fillId="0" borderId="25" xfId="0" applyBorder="1" applyAlignment="1">
      <alignment horizontal="right"/>
    </xf>
    <xf numFmtId="0" fontId="10" fillId="0" borderId="41"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44" xfId="0" applyFont="1" applyBorder="1" applyAlignment="1">
      <alignment horizontal="center" vertical="center"/>
    </xf>
    <xf numFmtId="0" fontId="6" fillId="0" borderId="10" xfId="0" applyFont="1" applyBorder="1" applyAlignment="1">
      <alignment horizontal="center" vertical="center"/>
    </xf>
    <xf numFmtId="0" fontId="5" fillId="0" borderId="45" xfId="0" applyFont="1" applyBorder="1" applyAlignment="1">
      <alignment horizontal="center" vertical="center"/>
    </xf>
    <xf numFmtId="0" fontId="5" fillId="0" borderId="10" xfId="0" applyFont="1" applyBorder="1" applyAlignment="1">
      <alignment horizontal="center" vertical="center"/>
    </xf>
    <xf numFmtId="0" fontId="0" fillId="34" borderId="0" xfId="0" applyFill="1" applyAlignment="1">
      <alignment/>
    </xf>
    <xf numFmtId="0" fontId="4" fillId="0" borderId="51" xfId="0" applyFont="1" applyBorder="1" applyAlignment="1">
      <alignment horizontal="center" vertical="center"/>
    </xf>
    <xf numFmtId="0" fontId="0" fillId="0" borderId="52" xfId="0" applyBorder="1" applyAlignment="1">
      <alignment/>
    </xf>
    <xf numFmtId="0" fontId="4" fillId="0" borderId="43" xfId="0" applyFont="1" applyBorder="1" applyAlignment="1">
      <alignment horizontal="centerContinuous"/>
    </xf>
    <xf numFmtId="0" fontId="0" fillId="0" borderId="53" xfId="0" applyBorder="1" applyAlignment="1">
      <alignment/>
    </xf>
    <xf numFmtId="0" fontId="0" fillId="0" borderId="0" xfId="0" applyAlignment="1">
      <alignment/>
    </xf>
    <xf numFmtId="0" fontId="0" fillId="0" borderId="0" xfId="0" applyAlignment="1">
      <alignment vertical="center"/>
    </xf>
    <xf numFmtId="0" fontId="0" fillId="0" borderId="46" xfId="0" applyBorder="1" applyAlignment="1">
      <alignment/>
    </xf>
    <xf numFmtId="0" fontId="4" fillId="0" borderId="51" xfId="0" applyFont="1" applyBorder="1" applyAlignment="1">
      <alignment horizontal="left" vertical="center"/>
    </xf>
    <xf numFmtId="0" fontId="1" fillId="0" borderId="48" xfId="0" applyFont="1" applyBorder="1" applyAlignment="1">
      <alignment vertical="center"/>
    </xf>
    <xf numFmtId="0" fontId="0" fillId="0" borderId="48" xfId="0" applyBorder="1" applyAlignment="1">
      <alignment vertical="center"/>
    </xf>
    <xf numFmtId="0" fontId="4" fillId="0" borderId="48" xfId="0" applyFont="1" applyBorder="1" applyAlignment="1">
      <alignment horizontal="left" vertical="center"/>
    </xf>
    <xf numFmtId="0" fontId="0" fillId="0" borderId="48" xfId="0" applyBorder="1" applyAlignment="1">
      <alignment/>
    </xf>
    <xf numFmtId="0" fontId="0" fillId="0" borderId="49" xfId="0" applyBorder="1" applyAlignment="1">
      <alignment/>
    </xf>
    <xf numFmtId="0" fontId="4" fillId="0" borderId="47" xfId="0" applyFont="1" applyBorder="1" applyAlignment="1">
      <alignment horizontal="center"/>
    </xf>
    <xf numFmtId="0" fontId="4" fillId="0" borderId="0" xfId="0" applyFont="1" applyAlignment="1">
      <alignment vertical="center"/>
    </xf>
    <xf numFmtId="0" fontId="4" fillId="0" borderId="35" xfId="0" applyFont="1" applyBorder="1" applyAlignment="1">
      <alignment horizontal="center" vertical="top"/>
    </xf>
    <xf numFmtId="0" fontId="4" fillId="0" borderId="48" xfId="0" applyFont="1" applyBorder="1" applyAlignment="1">
      <alignment horizontal="center" vertical="center"/>
    </xf>
    <xf numFmtId="180" fontId="11" fillId="0" borderId="51" xfId="61" applyNumberFormat="1" applyFont="1" applyBorder="1" applyAlignment="1" quotePrefix="1">
      <alignment horizontal="right"/>
    </xf>
    <xf numFmtId="180" fontId="11" fillId="0" borderId="44" xfId="61" applyNumberFormat="1" applyFont="1" applyBorder="1" applyAlignment="1" quotePrefix="1">
      <alignment horizontal="right"/>
    </xf>
    <xf numFmtId="180" fontId="11" fillId="0" borderId="10" xfId="61" applyNumberFormat="1" applyFont="1" applyBorder="1" applyAlignment="1" quotePrefix="1">
      <alignment horizontal="right"/>
    </xf>
    <xf numFmtId="0" fontId="4" fillId="0" borderId="10" xfId="0" applyFont="1" applyBorder="1" applyAlignment="1" quotePrefix="1">
      <alignment horizontal="center" vertical="center"/>
    </xf>
    <xf numFmtId="180" fontId="11" fillId="0" borderId="47" xfId="61" applyNumberFormat="1" applyFont="1" applyBorder="1" applyAlignment="1" quotePrefix="1">
      <alignment horizontal="right"/>
    </xf>
    <xf numFmtId="180" fontId="11" fillId="0" borderId="45" xfId="61" applyNumberFormat="1" applyFont="1" applyBorder="1" applyAlignment="1" quotePrefix="1">
      <alignment horizontal="right"/>
    </xf>
    <xf numFmtId="0" fontId="0" fillId="0" borderId="0" xfId="0" applyAlignment="1">
      <alignment horizontal="right"/>
    </xf>
    <xf numFmtId="0" fontId="11" fillId="0" borderId="51" xfId="0" applyFont="1" applyBorder="1" applyAlignment="1">
      <alignment/>
    </xf>
    <xf numFmtId="0" fontId="4" fillId="0" borderId="43" xfId="0" applyFont="1" applyBorder="1" applyAlignment="1">
      <alignment horizontal="centerContinuous" vertical="center"/>
    </xf>
    <xf numFmtId="0" fontId="11" fillId="0" borderId="43" xfId="0" applyFont="1" applyFill="1" applyBorder="1" applyAlignment="1">
      <alignment/>
    </xf>
    <xf numFmtId="0" fontId="0" fillId="0" borderId="52" xfId="0" applyBorder="1" applyAlignment="1" quotePrefix="1">
      <alignment horizontal="fill"/>
    </xf>
    <xf numFmtId="0" fontId="11" fillId="0" borderId="45" xfId="0" applyFont="1" applyBorder="1" applyAlignment="1" quotePrefix="1">
      <alignment horizontal="right"/>
    </xf>
    <xf numFmtId="180" fontId="11" fillId="0" borderId="35" xfId="61" applyNumberFormat="1" applyFont="1" applyBorder="1" applyAlignment="1" quotePrefix="1">
      <alignment horizontal="right"/>
    </xf>
    <xf numFmtId="0" fontId="0" fillId="0" borderId="11" xfId="0" applyBorder="1" applyAlignment="1">
      <alignment horizontal="center"/>
    </xf>
    <xf numFmtId="0" fontId="1" fillId="0" borderId="11" xfId="0" applyFont="1" applyBorder="1" applyAlignment="1">
      <alignment horizontal="center"/>
    </xf>
    <xf numFmtId="0" fontId="0" fillId="0" borderId="54" xfId="0" applyBorder="1" applyAlignment="1">
      <alignment/>
    </xf>
    <xf numFmtId="0" fontId="1" fillId="0" borderId="11" xfId="0" applyFont="1" applyBorder="1" applyAlignment="1">
      <alignment/>
    </xf>
    <xf numFmtId="0" fontId="0" fillId="0" borderId="25" xfId="0" applyFont="1" applyBorder="1" applyAlignment="1">
      <alignment/>
    </xf>
    <xf numFmtId="0" fontId="1" fillId="0" borderId="15" xfId="0" applyFont="1" applyBorder="1" applyAlignment="1">
      <alignment horizontal="center"/>
    </xf>
    <xf numFmtId="0" fontId="0" fillId="0" borderId="15" xfId="0" applyBorder="1" applyAlignment="1">
      <alignment horizontal="center"/>
    </xf>
    <xf numFmtId="0" fontId="0" fillId="0" borderId="26" xfId="0" applyFont="1" applyBorder="1" applyAlignment="1">
      <alignment/>
    </xf>
    <xf numFmtId="0" fontId="4" fillId="0" borderId="11" xfId="0" applyFont="1" applyBorder="1" applyAlignment="1">
      <alignment horizontal="center"/>
    </xf>
    <xf numFmtId="0" fontId="5" fillId="0" borderId="0" xfId="0" applyFont="1" applyAlignment="1">
      <alignment/>
    </xf>
    <xf numFmtId="0" fontId="0" fillId="0" borderId="42" xfId="0" applyBorder="1" applyAlignment="1">
      <alignment/>
    </xf>
    <xf numFmtId="0" fontId="4" fillId="0" borderId="24" xfId="0" applyFont="1" applyBorder="1" applyAlignment="1">
      <alignment horizontal="center"/>
    </xf>
    <xf numFmtId="0" fontId="4" fillId="0" borderId="18" xfId="0" applyFont="1" applyBorder="1" applyAlignment="1">
      <alignment horizontal="center"/>
    </xf>
    <xf numFmtId="0" fontId="1" fillId="0" borderId="55" xfId="0" applyFont="1" applyBorder="1" applyAlignment="1">
      <alignment horizontal="center"/>
    </xf>
    <xf numFmtId="0" fontId="1" fillId="0" borderId="11" xfId="0" applyFont="1" applyBorder="1" applyAlignment="1">
      <alignment vertical="center" textRotation="90"/>
    </xf>
    <xf numFmtId="0" fontId="0" fillId="0" borderId="11" xfId="0" applyFont="1" applyBorder="1" applyAlignment="1">
      <alignment vertical="center" textRotation="90"/>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6" fillId="0" borderId="59" xfId="0" applyFont="1" applyBorder="1" applyAlignment="1">
      <alignment horizontal="center"/>
    </xf>
    <xf numFmtId="0" fontId="6" fillId="33" borderId="65" xfId="0" applyFont="1" applyFill="1" applyBorder="1" applyAlignment="1">
      <alignment horizontal="center"/>
    </xf>
    <xf numFmtId="0" fontId="6" fillId="0" borderId="60" xfId="0" applyFont="1" applyBorder="1" applyAlignment="1">
      <alignment horizontal="center"/>
    </xf>
    <xf numFmtId="0" fontId="6" fillId="0" borderId="67" xfId="0" applyFont="1" applyBorder="1" applyAlignment="1">
      <alignment horizontal="center"/>
    </xf>
    <xf numFmtId="0" fontId="6" fillId="0" borderId="68" xfId="0" applyFont="1" applyBorder="1" applyAlignment="1">
      <alignment horizontal="center"/>
    </xf>
    <xf numFmtId="0" fontId="11" fillId="0" borderId="69" xfId="0" applyFont="1" applyBorder="1" applyAlignment="1">
      <alignment horizontal="center"/>
    </xf>
    <xf numFmtId="0" fontId="11" fillId="0" borderId="70" xfId="0" applyFont="1" applyBorder="1" applyAlignment="1">
      <alignment horizontal="center"/>
    </xf>
    <xf numFmtId="0" fontId="4" fillId="0" borderId="71" xfId="0" applyFont="1" applyBorder="1" applyAlignment="1">
      <alignment horizontal="center"/>
    </xf>
    <xf numFmtId="0" fontId="4" fillId="0" borderId="72" xfId="0" applyFont="1" applyBorder="1" applyAlignment="1">
      <alignment horizontal="center"/>
    </xf>
    <xf numFmtId="0" fontId="11" fillId="0" borderId="73" xfId="0" applyFont="1" applyBorder="1" applyAlignment="1">
      <alignment horizontal="center"/>
    </xf>
    <xf numFmtId="0" fontId="11" fillId="0" borderId="74" xfId="0" applyFont="1" applyBorder="1" applyAlignment="1">
      <alignment horizontal="center"/>
    </xf>
    <xf numFmtId="0" fontId="11" fillId="0" borderId="75" xfId="0" applyFont="1" applyBorder="1" applyAlignment="1">
      <alignment horizontal="center"/>
    </xf>
    <xf numFmtId="0" fontId="0" fillId="0" borderId="71" xfId="0" applyFont="1" applyBorder="1" applyAlignment="1">
      <alignment vertical="center" textRotation="90"/>
    </xf>
    <xf numFmtId="0" fontId="1" fillId="0" borderId="76" xfId="0" applyFont="1" applyBorder="1" applyAlignment="1">
      <alignment horizontal="center"/>
    </xf>
    <xf numFmtId="0" fontId="6" fillId="0" borderId="74" xfId="0" applyFont="1" applyBorder="1" applyAlignment="1">
      <alignment horizontal="center"/>
    </xf>
    <xf numFmtId="0" fontId="6" fillId="0" borderId="77"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6" fillId="0" borderId="78"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6" fillId="0" borderId="82" xfId="0" applyFont="1" applyBorder="1" applyAlignment="1">
      <alignment horizontal="center"/>
    </xf>
    <xf numFmtId="0" fontId="4" fillId="0" borderId="83" xfId="0" applyFont="1" applyBorder="1" applyAlignment="1">
      <alignment horizontal="center"/>
    </xf>
    <xf numFmtId="0" fontId="11" fillId="0" borderId="84" xfId="0" applyFont="1" applyBorder="1" applyAlignment="1">
      <alignment horizontal="center"/>
    </xf>
    <xf numFmtId="0" fontId="11" fillId="0" borderId="85" xfId="0" applyFont="1" applyBorder="1" applyAlignment="1">
      <alignment horizontal="center"/>
    </xf>
    <xf numFmtId="0" fontId="11" fillId="0" borderId="86" xfId="0" applyFont="1" applyBorder="1" applyAlignment="1">
      <alignment horizontal="center"/>
    </xf>
    <xf numFmtId="0" fontId="0" fillId="0" borderId="12" xfId="0" applyFont="1" applyBorder="1" applyAlignment="1">
      <alignment vertical="center" textRotation="90"/>
    </xf>
    <xf numFmtId="0" fontId="11" fillId="0" borderId="87" xfId="0" applyFont="1" applyBorder="1" applyAlignment="1">
      <alignment horizontal="center"/>
    </xf>
    <xf numFmtId="0" fontId="4" fillId="0" borderId="34" xfId="0" applyFont="1" applyBorder="1" applyAlignment="1">
      <alignment horizontal="center"/>
    </xf>
    <xf numFmtId="0" fontId="11" fillId="0" borderId="65" xfId="0" applyFont="1" applyBorder="1" applyAlignment="1">
      <alignment horizontal="center"/>
    </xf>
    <xf numFmtId="0" fontId="11" fillId="0" borderId="88" xfId="0" applyFont="1" applyBorder="1" applyAlignment="1">
      <alignment horizontal="center"/>
    </xf>
    <xf numFmtId="0" fontId="1" fillId="0" borderId="47" xfId="0" applyFont="1" applyBorder="1" applyAlignment="1" quotePrefix="1">
      <alignment horizontal="left" vertical="center"/>
    </xf>
    <xf numFmtId="0" fontId="1" fillId="0" borderId="50" xfId="0" applyFont="1" applyBorder="1" applyAlignment="1">
      <alignment horizontal="center" vertical="center"/>
    </xf>
    <xf numFmtId="0" fontId="1" fillId="0" borderId="43" xfId="0" applyFont="1" applyBorder="1" applyAlignment="1">
      <alignment/>
    </xf>
    <xf numFmtId="180" fontId="11" fillId="0" borderId="50" xfId="0" applyNumberFormat="1" applyFont="1" applyBorder="1" applyAlignment="1">
      <alignment/>
    </xf>
    <xf numFmtId="180" fontId="11" fillId="0" borderId="45" xfId="0" applyNumberFormat="1" applyFont="1" applyBorder="1" applyAlignment="1">
      <alignment/>
    </xf>
    <xf numFmtId="180" fontId="11" fillId="0" borderId="37" xfId="0" applyNumberFormat="1" applyFont="1" applyBorder="1" applyAlignment="1">
      <alignment/>
    </xf>
    <xf numFmtId="0" fontId="11" fillId="0" borderId="89" xfId="0" applyFont="1" applyBorder="1" applyAlignment="1">
      <alignment horizontal="center"/>
    </xf>
    <xf numFmtId="0" fontId="4" fillId="0" borderId="90" xfId="0" applyFont="1" applyBorder="1" applyAlignment="1">
      <alignment horizontal="center"/>
    </xf>
    <xf numFmtId="0" fontId="4" fillId="0" borderId="32" xfId="0" applyFont="1" applyBorder="1" applyAlignment="1">
      <alignment horizontal="center"/>
    </xf>
    <xf numFmtId="0" fontId="1" fillId="0" borderId="41" xfId="0" applyFont="1" applyBorder="1" applyAlignment="1" applyProtection="1" quotePrefix="1">
      <alignment horizontal="center"/>
      <protection/>
    </xf>
    <xf numFmtId="0" fontId="1" fillId="0" borderId="41" xfId="0" applyFont="1" applyBorder="1" applyAlignment="1" applyProtection="1" quotePrefix="1">
      <alignment horizontal="center"/>
      <protection locked="0"/>
    </xf>
    <xf numFmtId="0" fontId="1" fillId="0" borderId="41" xfId="0" applyFont="1" applyBorder="1" applyAlignment="1" applyProtection="1">
      <alignment horizontal="center"/>
      <protection locked="0"/>
    </xf>
    <xf numFmtId="180" fontId="11" fillId="0" borderId="43" xfId="61" applyNumberFormat="1" applyFont="1" applyFill="1" applyBorder="1" applyAlignment="1">
      <alignment horizontal="right"/>
    </xf>
    <xf numFmtId="0" fontId="1" fillId="0" borderId="36" xfId="0" applyFont="1" applyBorder="1" applyAlignment="1" quotePrefix="1">
      <alignment horizontal="left" vertical="center"/>
    </xf>
    <xf numFmtId="0" fontId="11" fillId="0" borderId="45" xfId="0" applyFont="1" applyFill="1" applyBorder="1" applyAlignment="1">
      <alignment/>
    </xf>
    <xf numFmtId="180" fontId="11" fillId="0" borderId="10" xfId="0" applyNumberFormat="1" applyFont="1" applyBorder="1" applyAlignment="1">
      <alignment/>
    </xf>
    <xf numFmtId="0" fontId="11" fillId="0" borderId="91" xfId="0" applyFont="1" applyBorder="1" applyAlignment="1">
      <alignment/>
    </xf>
    <xf numFmtId="180" fontId="11" fillId="0" borderId="92" xfId="0" applyNumberFormat="1" applyFont="1" applyBorder="1" applyAlignment="1">
      <alignment/>
    </xf>
    <xf numFmtId="180" fontId="11" fillId="0" borderId="35" xfId="0" applyNumberFormat="1" applyFont="1" applyBorder="1" applyAlignment="1">
      <alignment/>
    </xf>
    <xf numFmtId="180" fontId="11" fillId="0" borderId="47" xfId="0" applyNumberFormat="1" applyFont="1" applyBorder="1" applyAlignment="1">
      <alignment/>
    </xf>
    <xf numFmtId="180" fontId="11" fillId="0" borderId="46" xfId="0" applyNumberFormat="1" applyFont="1" applyBorder="1" applyAlignment="1">
      <alignment/>
    </xf>
    <xf numFmtId="180" fontId="11" fillId="0" borderId="51" xfId="0" applyNumberFormat="1" applyFont="1" applyBorder="1" applyAlignment="1">
      <alignment/>
    </xf>
    <xf numFmtId="180" fontId="11" fillId="0" borderId="49" xfId="0" applyNumberFormat="1" applyFont="1" applyBorder="1" applyAlignment="1">
      <alignment/>
    </xf>
    <xf numFmtId="0" fontId="0" fillId="0" borderId="11" xfId="0" applyFont="1" applyBorder="1" applyAlignment="1">
      <alignment horizontal="center"/>
    </xf>
    <xf numFmtId="0" fontId="13" fillId="0" borderId="15" xfId="0" applyFont="1" applyBorder="1" applyAlignment="1">
      <alignment/>
    </xf>
    <xf numFmtId="0" fontId="0" fillId="0" borderId="93" xfId="0" applyBorder="1" applyAlignment="1">
      <alignment/>
    </xf>
    <xf numFmtId="0" fontId="2" fillId="0" borderId="11"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180" fontId="0" fillId="0" borderId="42" xfId="0" applyNumberFormat="1" applyFill="1" applyBorder="1" applyAlignment="1">
      <alignment/>
    </xf>
    <xf numFmtId="0" fontId="0" fillId="0" borderId="39" xfId="0" applyFill="1" applyBorder="1" applyAlignment="1">
      <alignment/>
    </xf>
    <xf numFmtId="0" fontId="0" fillId="0" borderId="26" xfId="0" applyNumberFormat="1" applyBorder="1" applyAlignment="1">
      <alignment/>
    </xf>
    <xf numFmtId="0" fontId="13" fillId="0" borderId="41" xfId="0" applyFont="1" applyBorder="1" applyAlignment="1">
      <alignment/>
    </xf>
    <xf numFmtId="0" fontId="0" fillId="0" borderId="54" xfId="0" applyNumberFormat="1" applyBorder="1" applyAlignment="1">
      <alignment/>
    </xf>
    <xf numFmtId="180" fontId="0" fillId="0" borderId="54" xfId="0" applyNumberFormat="1" applyBorder="1" applyAlignment="1">
      <alignment/>
    </xf>
    <xf numFmtId="0" fontId="17" fillId="0" borderId="0" xfId="0" applyFont="1" applyBorder="1" applyAlignment="1">
      <alignment/>
    </xf>
    <xf numFmtId="0" fontId="0" fillId="0" borderId="20" xfId="0" applyBorder="1" applyAlignment="1">
      <alignment/>
    </xf>
    <xf numFmtId="0" fontId="0" fillId="0" borderId="11" xfId="0" applyBorder="1" applyAlignment="1" applyProtection="1">
      <alignment/>
      <protection/>
    </xf>
    <xf numFmtId="0" fontId="0" fillId="0" borderId="13" xfId="0" applyNumberFormat="1" applyBorder="1" applyAlignment="1" applyProtection="1">
      <alignment/>
      <protection/>
    </xf>
    <xf numFmtId="0" fontId="1" fillId="0" borderId="41" xfId="0" applyFont="1" applyBorder="1" applyAlignment="1" applyProtection="1">
      <alignment horizontal="center"/>
      <protection/>
    </xf>
    <xf numFmtId="0" fontId="0" fillId="0" borderId="13" xfId="0" applyFont="1" applyBorder="1" applyAlignment="1" applyProtection="1">
      <alignment/>
      <protection/>
    </xf>
    <xf numFmtId="0" fontId="0" fillId="0" borderId="14" xfId="0" applyNumberFormat="1" applyBorder="1" applyAlignment="1" applyProtection="1">
      <alignment/>
      <protection locked="0"/>
    </xf>
    <xf numFmtId="180" fontId="0" fillId="0" borderId="94" xfId="0" applyNumberFormat="1" applyBorder="1" applyAlignment="1" applyProtection="1">
      <alignment/>
      <protection/>
    </xf>
    <xf numFmtId="0" fontId="0" fillId="0" borderId="0" xfId="0" applyBorder="1" applyAlignment="1" applyProtection="1">
      <alignment/>
      <protection locked="0"/>
    </xf>
    <xf numFmtId="1" fontId="0" fillId="0" borderId="17" xfId="0" applyNumberFormat="1" applyBorder="1" applyAlignment="1" applyProtection="1">
      <alignment/>
      <protection locked="0"/>
    </xf>
    <xf numFmtId="1" fontId="0" fillId="0" borderId="13" xfId="0" applyNumberFormat="1" applyBorder="1" applyAlignment="1" applyProtection="1" quotePrefix="1">
      <alignment horizontal="right"/>
      <protection locked="0"/>
    </xf>
    <xf numFmtId="180" fontId="0" fillId="0" borderId="95" xfId="0" applyNumberFormat="1" applyBorder="1" applyAlignment="1" applyProtection="1">
      <alignment/>
      <protection locked="0"/>
    </xf>
    <xf numFmtId="180" fontId="0" fillId="0" borderId="41" xfId="0" applyNumberFormat="1" applyBorder="1" applyAlignment="1" applyProtection="1">
      <alignment/>
      <protection locked="0"/>
    </xf>
    <xf numFmtId="0" fontId="1" fillId="0" borderId="41" xfId="0" applyFont="1" applyBorder="1" applyAlignment="1" applyProtection="1">
      <alignment horizontal="center"/>
      <protection locked="0"/>
    </xf>
    <xf numFmtId="0" fontId="0" fillId="0" borderId="0" xfId="0" applyBorder="1" applyAlignment="1" applyProtection="1">
      <alignment horizontal="right"/>
      <protection/>
    </xf>
    <xf numFmtId="180" fontId="0" fillId="0" borderId="38" xfId="0" applyNumberFormat="1" applyBorder="1" applyAlignment="1" applyProtection="1">
      <alignment/>
      <protection locked="0"/>
    </xf>
    <xf numFmtId="0" fontId="0" fillId="0" borderId="94" xfId="0" applyBorder="1" applyAlignment="1" applyProtection="1">
      <alignment horizontal="center"/>
      <protection locked="0"/>
    </xf>
    <xf numFmtId="180" fontId="0" fillId="0" borderId="94" xfId="0" applyNumberFormat="1" applyBorder="1" applyAlignment="1" applyProtection="1">
      <alignment/>
      <protection locked="0"/>
    </xf>
    <xf numFmtId="180" fontId="0" fillId="0" borderId="96" xfId="0" applyNumberFormat="1" applyBorder="1" applyAlignment="1" applyProtection="1">
      <alignment/>
      <protection locked="0"/>
    </xf>
    <xf numFmtId="180" fontId="0" fillId="0" borderId="97" xfId="0" applyNumberFormat="1" applyBorder="1" applyAlignment="1" applyProtection="1">
      <alignment/>
      <protection locked="0"/>
    </xf>
    <xf numFmtId="0" fontId="1" fillId="0" borderId="23" xfId="0" applyFont="1" applyBorder="1" applyAlignment="1" applyProtection="1">
      <alignment horizontal="center"/>
      <protection locked="0"/>
    </xf>
    <xf numFmtId="180" fontId="0" fillId="0" borderId="23" xfId="0" applyNumberFormat="1" applyBorder="1" applyAlignment="1" applyProtection="1">
      <alignment/>
      <protection locked="0"/>
    </xf>
    <xf numFmtId="180" fontId="0" fillId="0" borderId="98" xfId="0" applyNumberFormat="1" applyBorder="1" applyAlignment="1" applyProtection="1">
      <alignment/>
      <protection locked="0"/>
    </xf>
    <xf numFmtId="180" fontId="0" fillId="0" borderId="99" xfId="0" applyNumberFormat="1" applyBorder="1" applyAlignment="1" applyProtection="1">
      <alignment/>
      <protection locked="0"/>
    </xf>
    <xf numFmtId="0" fontId="0" fillId="0" borderId="22" xfId="0" applyBorder="1" applyAlignment="1" applyProtection="1">
      <alignment horizontal="center"/>
      <protection locked="0"/>
    </xf>
    <xf numFmtId="180" fontId="0" fillId="0" borderId="100" xfId="0" applyNumberFormat="1" applyBorder="1" applyAlignment="1" applyProtection="1">
      <alignment/>
      <protection locked="0"/>
    </xf>
    <xf numFmtId="180" fontId="0" fillId="0" borderId="101" xfId="0" applyNumberFormat="1" applyBorder="1" applyAlignment="1" applyProtection="1">
      <alignment/>
      <protection locked="0"/>
    </xf>
    <xf numFmtId="0" fontId="0" fillId="0" borderId="97" xfId="0" applyBorder="1" applyAlignment="1" applyProtection="1">
      <alignment/>
      <protection/>
    </xf>
    <xf numFmtId="0" fontId="0" fillId="0" borderId="94" xfId="0" applyBorder="1" applyAlignment="1" applyProtection="1">
      <alignment/>
      <protection locked="0"/>
    </xf>
    <xf numFmtId="0" fontId="0" fillId="0" borderId="97" xfId="0" applyBorder="1" applyAlignment="1" applyProtection="1">
      <alignment/>
      <protection locked="0"/>
    </xf>
    <xf numFmtId="0" fontId="0" fillId="0" borderId="99" xfId="0" applyBorder="1" applyAlignment="1" applyProtection="1">
      <alignment/>
      <protection/>
    </xf>
    <xf numFmtId="0" fontId="0" fillId="0" borderId="99" xfId="0" applyBorder="1" applyAlignment="1" applyProtection="1">
      <alignment/>
      <protection locked="0"/>
    </xf>
    <xf numFmtId="0" fontId="0" fillId="0" borderId="99" xfId="0" applyBorder="1" applyAlignment="1" applyProtection="1">
      <alignment horizontal="right"/>
      <protection/>
    </xf>
    <xf numFmtId="0" fontId="0" fillId="0" borderId="101" xfId="0" applyBorder="1" applyAlignment="1" applyProtection="1">
      <alignment horizontal="right"/>
      <protection/>
    </xf>
    <xf numFmtId="180" fontId="0" fillId="0" borderId="15" xfId="0" applyNumberFormat="1" applyFont="1" applyBorder="1" applyAlignment="1" applyProtection="1">
      <alignment/>
      <protection locked="0"/>
    </xf>
    <xf numFmtId="180" fontId="13" fillId="0" borderId="15" xfId="0" applyNumberFormat="1" applyFont="1" applyBorder="1" applyAlignment="1" applyProtection="1">
      <alignment/>
      <protection locked="0"/>
    </xf>
    <xf numFmtId="0" fontId="0" fillId="0" borderId="13" xfId="0" applyBorder="1" applyAlignment="1" applyProtection="1" quotePrefix="1">
      <alignment horizontal="right"/>
      <protection locked="0"/>
    </xf>
    <xf numFmtId="0" fontId="0" fillId="0" borderId="94" xfId="0" applyFill="1" applyBorder="1" applyAlignment="1" applyProtection="1">
      <alignment/>
      <protection locked="0"/>
    </xf>
    <xf numFmtId="0" fontId="4" fillId="0" borderId="102" xfId="0" applyFont="1" applyBorder="1" applyAlignment="1">
      <alignment horizontal="center"/>
    </xf>
    <xf numFmtId="0" fontId="56" fillId="0" borderId="0" xfId="57" applyFont="1" applyBorder="1">
      <alignment/>
      <protection/>
    </xf>
    <xf numFmtId="0" fontId="57" fillId="0" borderId="0" xfId="57" applyFont="1" applyBorder="1" applyAlignment="1">
      <alignment horizontal="left"/>
      <protection/>
    </xf>
    <xf numFmtId="0" fontId="57" fillId="0" borderId="0" xfId="57" applyFont="1" applyBorder="1" applyAlignment="1">
      <alignment horizontal="justify"/>
      <protection/>
    </xf>
    <xf numFmtId="0" fontId="58" fillId="0" borderId="0" xfId="57" applyFont="1" applyBorder="1" applyAlignment="1">
      <alignment horizontal="left"/>
      <protection/>
    </xf>
    <xf numFmtId="0" fontId="57" fillId="0" borderId="0" xfId="57" applyFont="1" applyBorder="1" applyAlignment="1">
      <alignment/>
      <protection/>
    </xf>
    <xf numFmtId="0" fontId="58" fillId="0" borderId="0" xfId="57" applyFont="1" applyBorder="1" applyAlignment="1">
      <alignment/>
      <protection/>
    </xf>
    <xf numFmtId="0" fontId="1" fillId="0" borderId="24" xfId="0" applyFont="1" applyBorder="1" applyAlignment="1">
      <alignment horizontal="center"/>
    </xf>
    <xf numFmtId="0" fontId="1" fillId="0" borderId="18" xfId="0" applyFont="1" applyBorder="1" applyAlignment="1">
      <alignment horizontal="center"/>
    </xf>
    <xf numFmtId="0" fontId="12" fillId="0" borderId="24" xfId="0" applyFont="1" applyBorder="1" applyAlignment="1">
      <alignment horizontal="center" wrapText="1"/>
    </xf>
    <xf numFmtId="0" fontId="12" fillId="0" borderId="72"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wrapText="1"/>
    </xf>
    <xf numFmtId="0" fontId="4" fillId="0" borderId="56" xfId="0" applyFont="1"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4" fillId="0" borderId="105" xfId="0" applyFont="1" applyBorder="1" applyAlignment="1">
      <alignment horizontal="center"/>
    </xf>
    <xf numFmtId="0" fontId="4" fillId="0" borderId="106" xfId="0" applyFont="1" applyBorder="1" applyAlignment="1">
      <alignment horizontal="center"/>
    </xf>
    <xf numFmtId="0" fontId="4" fillId="0" borderId="107" xfId="0" applyFont="1" applyBorder="1" applyAlignment="1">
      <alignment horizontal="center"/>
    </xf>
    <xf numFmtId="0" fontId="13" fillId="0" borderId="0" xfId="0" applyFont="1" applyBorder="1" applyAlignment="1">
      <alignment horizontal="left" vertical="top" wrapText="1"/>
    </xf>
    <xf numFmtId="0" fontId="13" fillId="0" borderId="31" xfId="0" applyFont="1" applyBorder="1" applyAlignment="1">
      <alignment horizontal="left" vertical="top" wrapText="1"/>
    </xf>
    <xf numFmtId="0" fontId="13" fillId="0" borderId="108" xfId="0" applyFont="1" applyBorder="1" applyAlignment="1">
      <alignment horizontal="left" vertical="top" wrapText="1"/>
    </xf>
    <xf numFmtId="0" fontId="13" fillId="0" borderId="69" xfId="0" applyFont="1" applyBorder="1" applyAlignment="1">
      <alignment horizontal="left" vertical="top" wrapText="1"/>
    </xf>
    <xf numFmtId="0" fontId="13" fillId="0" borderId="0" xfId="0" applyFont="1" applyBorder="1" applyAlignment="1">
      <alignment vertical="top" wrapText="1"/>
    </xf>
    <xf numFmtId="0" fontId="13" fillId="0" borderId="31" xfId="0" applyFont="1" applyBorder="1" applyAlignment="1">
      <alignment vertical="top" wrapText="1"/>
    </xf>
    <xf numFmtId="0" fontId="13" fillId="0" borderId="33" xfId="0" applyFont="1" applyBorder="1" applyAlignment="1">
      <alignment horizontal="left" vertical="top" wrapText="1"/>
    </xf>
    <xf numFmtId="0" fontId="13" fillId="0" borderId="33" xfId="0" applyFont="1" applyFill="1" applyBorder="1" applyAlignment="1">
      <alignment horizontal="left" wrapText="1"/>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58" fillId="0" borderId="0" xfId="57" applyFont="1" applyBorder="1" applyAlignment="1">
      <alignment horizontal="left"/>
      <protection/>
    </xf>
    <xf numFmtId="0" fontId="17" fillId="0" borderId="0" xfId="0" applyFont="1" applyBorder="1" applyAlignment="1">
      <alignment horizontal="left"/>
    </xf>
    <xf numFmtId="0" fontId="57" fillId="0" borderId="0" xfId="57" applyFont="1" applyBorder="1" applyAlignment="1">
      <alignment horizontal="left"/>
      <protection/>
    </xf>
    <xf numFmtId="0" fontId="57" fillId="0" borderId="0" xfId="57" applyFont="1" applyBorder="1">
      <alignment/>
      <protection/>
    </xf>
    <xf numFmtId="0" fontId="16" fillId="0" borderId="0" xfId="57" applyFont="1" applyBorder="1" applyAlignment="1">
      <alignment/>
      <protection/>
    </xf>
    <xf numFmtId="0" fontId="58" fillId="0" borderId="0"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534"/>
  <sheetViews>
    <sheetView tabSelected="1" zoomScale="75" zoomScaleNormal="75" workbookViewId="0" topLeftCell="A247">
      <selection activeCell="L11" sqref="L11"/>
    </sheetView>
  </sheetViews>
  <sheetFormatPr defaultColWidth="9.140625" defaultRowHeight="12.75"/>
  <cols>
    <col min="1" max="1" width="11.28125" style="0" customWidth="1"/>
    <col min="2" max="3" width="13.7109375" style="0" customWidth="1"/>
    <col min="4" max="4" width="10.140625" style="0" customWidth="1"/>
    <col min="5" max="5" width="37.2812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10" ht="25.5" customHeight="1" thickBot="1">
      <c r="A1" s="234" t="s">
        <v>309</v>
      </c>
      <c r="G1" s="150" t="s">
        <v>0</v>
      </c>
      <c r="H1" s="151" t="s">
        <v>1</v>
      </c>
      <c r="I1" s="152"/>
      <c r="J1" s="1"/>
    </row>
    <row r="2" spans="1:10" ht="25.5" customHeight="1" thickBot="1" thickTop="1">
      <c r="A2" s="153" t="s">
        <v>310</v>
      </c>
      <c r="B2" s="154"/>
      <c r="C2" s="154"/>
      <c r="D2" s="155"/>
      <c r="E2" s="235" t="s">
        <v>0</v>
      </c>
      <c r="F2" s="156" t="s">
        <v>308</v>
      </c>
      <c r="G2" s="157"/>
      <c r="H2" s="157"/>
      <c r="I2" s="158"/>
      <c r="J2" s="1"/>
    </row>
    <row r="3" spans="1:10" ht="25.5" customHeight="1" thickBot="1" thickTop="1">
      <c r="A3" s="159" t="s">
        <v>0</v>
      </c>
      <c r="B3" s="124" t="s">
        <v>0</v>
      </c>
      <c r="C3" s="128" t="s">
        <v>2</v>
      </c>
      <c r="D3" s="160"/>
      <c r="E3" s="124" t="s">
        <v>3</v>
      </c>
      <c r="F3" s="125" t="s">
        <v>0</v>
      </c>
      <c r="G3" s="124" t="s">
        <v>0</v>
      </c>
      <c r="H3" s="128" t="s">
        <v>2</v>
      </c>
      <c r="I3" s="129"/>
      <c r="J3" s="1"/>
    </row>
    <row r="4" spans="1:10" ht="25.5" customHeight="1" thickBot="1" thickTop="1">
      <c r="A4" s="161">
        <v>2015</v>
      </c>
      <c r="B4" s="126">
        <v>2014</v>
      </c>
      <c r="C4" s="162" t="s">
        <v>4</v>
      </c>
      <c r="D4" s="146" t="s">
        <v>5</v>
      </c>
      <c r="E4" s="127"/>
      <c r="F4" s="161">
        <v>2015</v>
      </c>
      <c r="G4" s="126">
        <v>2014</v>
      </c>
      <c r="H4" s="141" t="s">
        <v>4</v>
      </c>
      <c r="I4" s="130" t="s">
        <v>5</v>
      </c>
      <c r="J4" s="1"/>
    </row>
    <row r="5" spans="1:10" ht="25.5" customHeight="1" thickBot="1" thickTop="1">
      <c r="A5" s="74">
        <f>A6+A12</f>
        <v>641</v>
      </c>
      <c r="B5" s="74">
        <f>B6+B12</f>
        <v>851</v>
      </c>
      <c r="C5" s="117">
        <f>C6+C12</f>
        <v>-210</v>
      </c>
      <c r="D5" s="163">
        <f>C5/B5*1</f>
        <v>-0.24676850763807284</v>
      </c>
      <c r="E5" s="131" t="s">
        <v>6</v>
      </c>
      <c r="F5" s="74">
        <f>F6+F12</f>
        <v>4854</v>
      </c>
      <c r="G5" s="74">
        <f>G6+G12</f>
        <v>5558</v>
      </c>
      <c r="H5" s="133">
        <f>H6+H12</f>
        <v>-704</v>
      </c>
      <c r="I5" s="164">
        <f aca="true" t="shared" si="0" ref="I5:I15">H5/G5*1</f>
        <v>-0.12666426772220224</v>
      </c>
      <c r="J5" s="1"/>
    </row>
    <row r="6" spans="1:10" ht="25.5" customHeight="1" thickBot="1" thickTop="1">
      <c r="A6" s="74">
        <f>SUM(A7:A11)</f>
        <v>120</v>
      </c>
      <c r="B6" s="74">
        <f>SUM(B7:B11)</f>
        <v>192</v>
      </c>
      <c r="C6" s="122">
        <f>SUM(C7:C11)</f>
        <v>-72</v>
      </c>
      <c r="D6" s="165">
        <f>C6/B6*1</f>
        <v>-0.375</v>
      </c>
      <c r="E6" s="166" t="s">
        <v>7</v>
      </c>
      <c r="F6" s="74">
        <f>SUM(F7:F11)</f>
        <v>935</v>
      </c>
      <c r="G6" s="74">
        <f>SUM(G7:G11)</f>
        <v>1160</v>
      </c>
      <c r="H6" s="121">
        <f>SUM(H7:H11)</f>
        <v>-225</v>
      </c>
      <c r="I6" s="164">
        <f t="shared" si="0"/>
        <v>-0.1939655172413793</v>
      </c>
      <c r="J6" s="1"/>
    </row>
    <row r="7" spans="1:10" ht="25.5" customHeight="1" thickTop="1">
      <c r="A7" s="120">
        <v>6</v>
      </c>
      <c r="B7" s="118">
        <v>9</v>
      </c>
      <c r="C7" s="117">
        <f>A7-B7</f>
        <v>-3</v>
      </c>
      <c r="D7" s="167">
        <f>C7/B7*1</f>
        <v>-0.3333333333333333</v>
      </c>
      <c r="E7" s="132" t="s">
        <v>8</v>
      </c>
      <c r="F7" s="117">
        <v>45</v>
      </c>
      <c r="G7" s="118">
        <v>68</v>
      </c>
      <c r="H7" s="118">
        <f>F7-G7</f>
        <v>-23</v>
      </c>
      <c r="I7" s="168">
        <f t="shared" si="0"/>
        <v>-0.3382352941176471</v>
      </c>
      <c r="J7" s="1"/>
    </row>
    <row r="8" spans="1:10" ht="25.5" customHeight="1">
      <c r="A8" s="120">
        <v>2</v>
      </c>
      <c r="B8" s="118">
        <v>0</v>
      </c>
      <c r="C8" s="117">
        <f>A8-B8</f>
        <v>2</v>
      </c>
      <c r="D8" s="167">
        <v>0</v>
      </c>
      <c r="E8" s="132" t="s">
        <v>9</v>
      </c>
      <c r="F8" s="117">
        <v>6</v>
      </c>
      <c r="G8" s="118">
        <v>1</v>
      </c>
      <c r="H8" s="118">
        <f>F8-G8</f>
        <v>5</v>
      </c>
      <c r="I8" s="168">
        <f t="shared" si="0"/>
        <v>5</v>
      </c>
      <c r="J8" s="1"/>
    </row>
    <row r="9" spans="1:10" ht="25.5" customHeight="1">
      <c r="A9" s="120">
        <v>0</v>
      </c>
      <c r="B9" s="118">
        <v>0</v>
      </c>
      <c r="C9" s="117">
        <f>A9-B9</f>
        <v>0</v>
      </c>
      <c r="D9" s="167">
        <v>0</v>
      </c>
      <c r="E9" s="132" t="s">
        <v>311</v>
      </c>
      <c r="F9" s="117">
        <v>0</v>
      </c>
      <c r="G9" s="118">
        <v>0</v>
      </c>
      <c r="H9" s="118">
        <f>F9-G9</f>
        <v>0</v>
      </c>
      <c r="I9" s="168">
        <v>0</v>
      </c>
      <c r="J9" s="1"/>
    </row>
    <row r="10" spans="1:10" ht="25.5" customHeight="1">
      <c r="A10" s="120">
        <v>82</v>
      </c>
      <c r="B10" s="118">
        <v>142</v>
      </c>
      <c r="C10" s="117">
        <f>A10-B10</f>
        <v>-60</v>
      </c>
      <c r="D10" s="167">
        <f aca="true" t="shared" si="1" ref="D10:D15">C10/B10*1</f>
        <v>-0.4225352112676056</v>
      </c>
      <c r="E10" s="132" t="s">
        <v>10</v>
      </c>
      <c r="F10" s="117">
        <v>616</v>
      </c>
      <c r="G10" s="118">
        <v>853</v>
      </c>
      <c r="H10" s="118">
        <f>F10-G10</f>
        <v>-237</v>
      </c>
      <c r="I10" s="168">
        <f t="shared" si="0"/>
        <v>-0.27784290738569756</v>
      </c>
      <c r="J10" s="1"/>
    </row>
    <row r="11" spans="1:10" ht="25.5" customHeight="1" thickBot="1">
      <c r="A11" s="120">
        <v>30</v>
      </c>
      <c r="B11" s="118">
        <v>41</v>
      </c>
      <c r="C11" s="117">
        <f>A11-B11</f>
        <v>-11</v>
      </c>
      <c r="D11" s="165">
        <f t="shared" si="1"/>
        <v>-0.2682926829268293</v>
      </c>
      <c r="E11" s="132" t="s">
        <v>11</v>
      </c>
      <c r="F11" s="117">
        <v>268</v>
      </c>
      <c r="G11" s="118">
        <v>238</v>
      </c>
      <c r="H11" s="74">
        <f>F11-G11</f>
        <v>30</v>
      </c>
      <c r="I11" s="168">
        <f t="shared" si="0"/>
        <v>0.12605042016806722</v>
      </c>
      <c r="J11" s="1"/>
    </row>
    <row r="12" spans="1:11" ht="25.5" customHeight="1" thickBot="1" thickTop="1">
      <c r="A12" s="170">
        <f>SUM(A13:A15)</f>
        <v>521</v>
      </c>
      <c r="B12" s="121">
        <f>SUM(B13:B15)</f>
        <v>659</v>
      </c>
      <c r="C12" s="122">
        <f>SUM(C13:C16)</f>
        <v>-138</v>
      </c>
      <c r="D12" s="164">
        <f t="shared" si="1"/>
        <v>-0.2094081942336874</v>
      </c>
      <c r="E12" s="131" t="s">
        <v>12</v>
      </c>
      <c r="F12" s="123">
        <f>SUM(F13:F15)</f>
        <v>3919</v>
      </c>
      <c r="G12" s="121">
        <f>SUM(G13:G15)</f>
        <v>4398</v>
      </c>
      <c r="H12" s="121">
        <f>SUM(H13:H16)</f>
        <v>-479</v>
      </c>
      <c r="I12" s="164">
        <f t="shared" si="0"/>
        <v>-0.1089131423374261</v>
      </c>
      <c r="J12" s="1"/>
      <c r="K12" s="145"/>
    </row>
    <row r="13" spans="1:10" ht="25.5" customHeight="1" thickTop="1">
      <c r="A13" s="120">
        <v>91</v>
      </c>
      <c r="B13" s="133">
        <v>108</v>
      </c>
      <c r="C13" s="133">
        <f>A13-B13</f>
        <v>-17</v>
      </c>
      <c r="D13" s="167">
        <f t="shared" si="1"/>
        <v>-0.1574074074074074</v>
      </c>
      <c r="E13" s="132" t="s">
        <v>13</v>
      </c>
      <c r="F13" s="117">
        <v>723</v>
      </c>
      <c r="G13" s="118">
        <v>734</v>
      </c>
      <c r="H13" s="133">
        <f>F13-G13</f>
        <v>-11</v>
      </c>
      <c r="I13" s="168">
        <f t="shared" si="0"/>
        <v>-0.014986376021798364</v>
      </c>
      <c r="J13" s="1"/>
    </row>
    <row r="14" spans="1:10" ht="25.5" customHeight="1">
      <c r="A14" s="120">
        <v>358</v>
      </c>
      <c r="B14" s="118">
        <v>457</v>
      </c>
      <c r="C14" s="118">
        <f>A14-B14</f>
        <v>-99</v>
      </c>
      <c r="D14" s="167">
        <f t="shared" si="1"/>
        <v>-0.21663019693654267</v>
      </c>
      <c r="E14" s="132" t="s">
        <v>14</v>
      </c>
      <c r="F14" s="117">
        <v>2609</v>
      </c>
      <c r="G14" s="118">
        <v>3049</v>
      </c>
      <c r="H14" s="118">
        <f>F14-G14</f>
        <v>-440</v>
      </c>
      <c r="I14" s="168">
        <f t="shared" si="0"/>
        <v>-0.14430960970810103</v>
      </c>
      <c r="J14" s="1"/>
    </row>
    <row r="15" spans="1:10" ht="25.5" customHeight="1" thickBot="1">
      <c r="A15" s="73">
        <v>72</v>
      </c>
      <c r="B15" s="74">
        <v>94</v>
      </c>
      <c r="C15" s="73">
        <f>A15-B15</f>
        <v>-22</v>
      </c>
      <c r="D15" s="165">
        <f t="shared" si="1"/>
        <v>-0.23404255319148937</v>
      </c>
      <c r="E15" s="10" t="s">
        <v>15</v>
      </c>
      <c r="F15" s="75">
        <v>587</v>
      </c>
      <c r="G15" s="74">
        <v>615</v>
      </c>
      <c r="H15" s="74">
        <f>F15-G15</f>
        <v>-28</v>
      </c>
      <c r="I15" s="165">
        <f t="shared" si="0"/>
        <v>-0.04552845528455285</v>
      </c>
      <c r="J15" s="1"/>
    </row>
    <row r="16" spans="9:10" ht="13.5" thickTop="1">
      <c r="I16" s="169"/>
      <c r="J16" s="1"/>
    </row>
    <row r="17" spans="9:10" ht="12.75">
      <c r="I17" s="169"/>
      <c r="J17" s="1"/>
    </row>
    <row r="18" ht="13.5" thickBot="1">
      <c r="J18" s="1"/>
    </row>
    <row r="19" spans="1:10" ht="25.5" customHeight="1" thickTop="1">
      <c r="A19" s="147"/>
      <c r="B19" s="113"/>
      <c r="C19" s="236"/>
      <c r="D19" s="236"/>
      <c r="E19" s="148" t="s">
        <v>294</v>
      </c>
      <c r="F19" s="236"/>
      <c r="G19" s="236"/>
      <c r="H19" s="113"/>
      <c r="I19" s="149"/>
      <c r="J19" s="1"/>
    </row>
    <row r="20" spans="1:10" ht="25.5" customHeight="1" thickBot="1">
      <c r="A20" s="234" t="s">
        <v>309</v>
      </c>
      <c r="G20" s="150" t="s">
        <v>0</v>
      </c>
      <c r="H20" s="151" t="s">
        <v>1</v>
      </c>
      <c r="I20" s="152"/>
      <c r="J20" s="1"/>
    </row>
    <row r="21" spans="1:10" ht="25.5" customHeight="1" thickBot="1" thickTop="1">
      <c r="A21" s="153" t="str">
        <f>+A2</f>
        <v>     Mes del 1 al 31 de julio </v>
      </c>
      <c r="B21" s="154"/>
      <c r="C21" s="154"/>
      <c r="D21" s="155"/>
      <c r="E21" s="235" t="s">
        <v>0</v>
      </c>
      <c r="F21" s="156" t="str">
        <f>F2</f>
        <v>Acumulado al 31 de julio</v>
      </c>
      <c r="G21" s="157"/>
      <c r="H21" s="157"/>
      <c r="I21" s="158"/>
      <c r="J21" s="1"/>
    </row>
    <row r="22" spans="1:10" ht="25.5" customHeight="1" thickBot="1" thickTop="1">
      <c r="A22" s="159" t="s">
        <v>0</v>
      </c>
      <c r="B22" s="124" t="s">
        <v>0</v>
      </c>
      <c r="C22" s="128" t="s">
        <v>2</v>
      </c>
      <c r="D22" s="160"/>
      <c r="E22" s="124" t="s">
        <v>3</v>
      </c>
      <c r="F22" s="125" t="s">
        <v>0</v>
      </c>
      <c r="G22" s="124" t="s">
        <v>0</v>
      </c>
      <c r="H22" s="128" t="s">
        <v>2</v>
      </c>
      <c r="I22" s="129"/>
      <c r="J22" s="1"/>
    </row>
    <row r="23" spans="1:10" ht="25.5" customHeight="1" thickBot="1" thickTop="1">
      <c r="A23" s="161">
        <v>2015</v>
      </c>
      <c r="B23" s="126">
        <v>2014</v>
      </c>
      <c r="C23" s="162" t="s">
        <v>4</v>
      </c>
      <c r="D23" s="146" t="s">
        <v>5</v>
      </c>
      <c r="E23" s="127"/>
      <c r="F23" s="161">
        <v>2015</v>
      </c>
      <c r="G23" s="126">
        <v>2014</v>
      </c>
      <c r="H23" s="130" t="s">
        <v>4</v>
      </c>
      <c r="I23" s="130" t="s">
        <v>5</v>
      </c>
      <c r="J23" s="1"/>
    </row>
    <row r="24" spans="1:10" ht="25.5" customHeight="1" thickBot="1" thickTop="1">
      <c r="A24" s="74">
        <f>A25+A31</f>
        <v>304</v>
      </c>
      <c r="B24" s="74">
        <f>B25+B31</f>
        <v>452</v>
      </c>
      <c r="C24" s="117">
        <f>C25+C31</f>
        <v>-148</v>
      </c>
      <c r="D24" s="163">
        <f>C24/B24*1</f>
        <v>-0.3274336283185841</v>
      </c>
      <c r="E24" s="127" t="s">
        <v>6</v>
      </c>
      <c r="F24" s="74">
        <f>F25+F31</f>
        <v>2237</v>
      </c>
      <c r="G24" s="74">
        <f>G25+G31</f>
        <v>2972</v>
      </c>
      <c r="H24" s="117">
        <f>H25+H31</f>
        <v>-735</v>
      </c>
      <c r="I24" s="164">
        <f>H24/G24*1</f>
        <v>-0.24730820995962316</v>
      </c>
      <c r="J24" s="1"/>
    </row>
    <row r="25" spans="1:10" ht="25.5" customHeight="1" thickBot="1" thickTop="1">
      <c r="A25" s="74">
        <f>SUM(A26:A30)</f>
        <v>21</v>
      </c>
      <c r="B25" s="74">
        <f>SUM(B26:B30)</f>
        <v>40</v>
      </c>
      <c r="C25" s="122">
        <f>SUM(C26:C30)</f>
        <v>-19</v>
      </c>
      <c r="D25" s="165">
        <f>C25/B25*1</f>
        <v>-0.475</v>
      </c>
      <c r="E25" s="127" t="s">
        <v>7</v>
      </c>
      <c r="F25" s="74">
        <f>SUM(F26:F30)</f>
        <v>200</v>
      </c>
      <c r="G25" s="74">
        <f>SUM(G26:G30)</f>
        <v>305</v>
      </c>
      <c r="H25" s="121">
        <f>SUM(H26:H30)</f>
        <v>-105</v>
      </c>
      <c r="I25" s="164">
        <f>H25/G25*1</f>
        <v>-0.3442622950819672</v>
      </c>
      <c r="J25" s="1"/>
    </row>
    <row r="26" spans="1:10" ht="25.5" customHeight="1" thickTop="1">
      <c r="A26" s="120">
        <v>2</v>
      </c>
      <c r="B26" s="118">
        <v>3</v>
      </c>
      <c r="C26" s="117">
        <f>A26-B26</f>
        <v>-1</v>
      </c>
      <c r="D26" s="167">
        <f aca="true" t="shared" si="2" ref="D26:D34">C26/B26*1</f>
        <v>-0.3333333333333333</v>
      </c>
      <c r="E26" s="132" t="s">
        <v>8</v>
      </c>
      <c r="F26" s="117">
        <v>14</v>
      </c>
      <c r="G26" s="118">
        <v>14</v>
      </c>
      <c r="H26" s="133">
        <f>F26-G26</f>
        <v>0</v>
      </c>
      <c r="I26" s="237">
        <f>H26/G26</f>
        <v>0</v>
      </c>
      <c r="J26" s="1"/>
    </row>
    <row r="27" spans="1:10" ht="25.5" customHeight="1">
      <c r="A27" s="120">
        <v>1</v>
      </c>
      <c r="B27" s="118">
        <v>0</v>
      </c>
      <c r="C27" s="117">
        <f>A27-B27</f>
        <v>1</v>
      </c>
      <c r="D27" s="167">
        <v>0</v>
      </c>
      <c r="E27" s="132" t="s">
        <v>9</v>
      </c>
      <c r="F27" s="119">
        <v>1</v>
      </c>
      <c r="G27" s="118">
        <v>4</v>
      </c>
      <c r="H27" s="118">
        <f>F27-G27</f>
        <v>-3</v>
      </c>
      <c r="I27" s="168">
        <f>H27/G27*1</f>
        <v>-0.75</v>
      </c>
      <c r="J27" s="1"/>
    </row>
    <row r="28" spans="1:10" ht="25.5" customHeight="1">
      <c r="A28" s="120">
        <v>0</v>
      </c>
      <c r="B28" s="118">
        <v>0</v>
      </c>
      <c r="C28" s="117">
        <f>A28-B28</f>
        <v>0</v>
      </c>
      <c r="D28" s="167">
        <v>0</v>
      </c>
      <c r="E28" s="132" t="s">
        <v>311</v>
      </c>
      <c r="F28" s="117">
        <v>0</v>
      </c>
      <c r="G28" s="118">
        <v>0</v>
      </c>
      <c r="H28" s="118">
        <f>F28-G28</f>
        <v>0</v>
      </c>
      <c r="I28" s="238">
        <v>0</v>
      </c>
      <c r="J28" s="1"/>
    </row>
    <row r="29" spans="1:10" ht="25.5" customHeight="1">
      <c r="A29" s="120">
        <v>12</v>
      </c>
      <c r="B29" s="118">
        <v>19</v>
      </c>
      <c r="C29" s="117">
        <f>A29-B29</f>
        <v>-7</v>
      </c>
      <c r="D29" s="167">
        <f t="shared" si="2"/>
        <v>-0.3684210526315789</v>
      </c>
      <c r="E29" s="132" t="s">
        <v>10</v>
      </c>
      <c r="F29" s="119">
        <v>119</v>
      </c>
      <c r="G29" s="119">
        <v>151</v>
      </c>
      <c r="H29" s="118">
        <f>F29-G29</f>
        <v>-32</v>
      </c>
      <c r="I29" s="238">
        <f>H29/G29</f>
        <v>-0.2119205298013245</v>
      </c>
      <c r="J29" s="1"/>
    </row>
    <row r="30" spans="1:10" ht="25.5" customHeight="1" thickBot="1">
      <c r="A30" s="120">
        <v>6</v>
      </c>
      <c r="B30" s="118">
        <v>18</v>
      </c>
      <c r="C30" s="117">
        <f>A30-B30</f>
        <v>-12</v>
      </c>
      <c r="D30" s="165">
        <f t="shared" si="2"/>
        <v>-0.6666666666666666</v>
      </c>
      <c r="E30" s="132" t="s">
        <v>11</v>
      </c>
      <c r="F30" s="119">
        <v>66</v>
      </c>
      <c r="G30" s="119">
        <v>136</v>
      </c>
      <c r="H30" s="76">
        <f>F30-G30</f>
        <v>-70</v>
      </c>
      <c r="I30" s="239">
        <f>H30/G30</f>
        <v>-0.5147058823529411</v>
      </c>
      <c r="J30" s="1"/>
    </row>
    <row r="31" spans="1:10" ht="25.5" customHeight="1" thickBot="1" thickTop="1">
      <c r="A31" s="170">
        <f>SUM(A32:A34)</f>
        <v>283</v>
      </c>
      <c r="B31" s="121">
        <f>SUM(B32:B34)</f>
        <v>412</v>
      </c>
      <c r="C31" s="122">
        <f>SUM(C32:C35)</f>
        <v>-129</v>
      </c>
      <c r="D31" s="165">
        <f t="shared" si="2"/>
        <v>-0.3131067961165049</v>
      </c>
      <c r="E31" s="141" t="s">
        <v>12</v>
      </c>
      <c r="F31" s="123">
        <f>SUM(F32:F34)</f>
        <v>2037</v>
      </c>
      <c r="G31" s="121">
        <f>SUM(G32:G34)</f>
        <v>2667</v>
      </c>
      <c r="H31" s="121">
        <f>SUM(H32:H35)</f>
        <v>-630</v>
      </c>
      <c r="I31" s="164">
        <f>H31/G31*1</f>
        <v>-0.23622047244094488</v>
      </c>
      <c r="J31" s="1"/>
    </row>
    <row r="32" spans="1:10" ht="26.25" customHeight="1" thickTop="1">
      <c r="A32" s="120">
        <v>88</v>
      </c>
      <c r="B32" s="118">
        <v>108</v>
      </c>
      <c r="C32" s="117">
        <f>A32-B32</f>
        <v>-20</v>
      </c>
      <c r="D32" s="167">
        <f t="shared" si="2"/>
        <v>-0.18518518518518517</v>
      </c>
      <c r="E32" s="132" t="s">
        <v>13</v>
      </c>
      <c r="F32" s="119">
        <v>633</v>
      </c>
      <c r="G32" s="119">
        <v>880</v>
      </c>
      <c r="H32" s="119">
        <f>F32-G32</f>
        <v>-247</v>
      </c>
      <c r="I32" s="237">
        <f>H32/G32</f>
        <v>-0.2806818181818182</v>
      </c>
      <c r="J32" s="1"/>
    </row>
    <row r="33" spans="1:10" ht="25.5" customHeight="1">
      <c r="A33" s="120">
        <v>165</v>
      </c>
      <c r="B33" s="118">
        <v>267</v>
      </c>
      <c r="C33" s="117">
        <f>A33-B33</f>
        <v>-102</v>
      </c>
      <c r="D33" s="168">
        <f t="shared" si="2"/>
        <v>-0.38202247191011235</v>
      </c>
      <c r="E33" s="132" t="s">
        <v>14</v>
      </c>
      <c r="F33" s="119">
        <v>1216</v>
      </c>
      <c r="G33" s="118">
        <v>1596</v>
      </c>
      <c r="H33" s="119">
        <f>F33-G33</f>
        <v>-380</v>
      </c>
      <c r="I33" s="238">
        <f>H33/G33</f>
        <v>-0.23809523809523808</v>
      </c>
      <c r="J33" s="1"/>
    </row>
    <row r="34" spans="1:10" ht="27" customHeight="1" thickBot="1">
      <c r="A34" s="73">
        <v>30</v>
      </c>
      <c r="B34" s="74">
        <v>37</v>
      </c>
      <c r="C34" s="74">
        <f>A34-B34</f>
        <v>-7</v>
      </c>
      <c r="D34" s="165">
        <f t="shared" si="2"/>
        <v>-0.1891891891891892</v>
      </c>
      <c r="E34" s="10" t="s">
        <v>15</v>
      </c>
      <c r="F34" s="76">
        <v>188</v>
      </c>
      <c r="G34" s="76">
        <v>191</v>
      </c>
      <c r="H34" s="76">
        <f>F34-G34</f>
        <v>-3</v>
      </c>
      <c r="I34" s="239">
        <f>H34/G34</f>
        <v>-0.015706806282722512</v>
      </c>
      <c r="J34" s="1"/>
    </row>
    <row r="35" ht="13.5" thickTop="1">
      <c r="J35" s="1"/>
    </row>
    <row r="36" ht="12.75">
      <c r="J36" s="1"/>
    </row>
    <row r="37" ht="12.75">
      <c r="J37" s="1"/>
    </row>
    <row r="38" ht="25.5" customHeight="1" thickBot="1">
      <c r="J38" s="1"/>
    </row>
    <row r="39" spans="1:10" ht="25.5" customHeight="1" thickTop="1">
      <c r="A39" s="147"/>
      <c r="B39" s="113"/>
      <c r="C39" s="113"/>
      <c r="D39" s="113"/>
      <c r="E39" s="171" t="s">
        <v>295</v>
      </c>
      <c r="F39" s="113"/>
      <c r="G39" s="113"/>
      <c r="H39" s="113"/>
      <c r="I39" s="149"/>
      <c r="J39" s="1"/>
    </row>
    <row r="40" spans="1:10" ht="25.5" customHeight="1" thickBot="1">
      <c r="A40" s="234" t="s">
        <v>309</v>
      </c>
      <c r="G40" s="150" t="s">
        <v>0</v>
      </c>
      <c r="H40" s="151" t="s">
        <v>1</v>
      </c>
      <c r="I40" s="152"/>
      <c r="J40" s="1"/>
    </row>
    <row r="41" spans="1:10" ht="25.5" customHeight="1" thickBot="1" thickTop="1">
      <c r="A41" s="153" t="str">
        <f>A2</f>
        <v>     Mes del 1 al 31 de julio </v>
      </c>
      <c r="B41" s="154"/>
      <c r="C41" s="154"/>
      <c r="D41" s="155"/>
      <c r="E41" s="235" t="s">
        <v>0</v>
      </c>
      <c r="F41" s="156" t="str">
        <f>F2</f>
        <v>Acumulado al 31 de julio</v>
      </c>
      <c r="G41" s="157"/>
      <c r="H41" s="157"/>
      <c r="I41" s="158"/>
      <c r="J41" s="1"/>
    </row>
    <row r="42" spans="1:10" ht="25.5" customHeight="1" thickBot="1" thickTop="1">
      <c r="A42" s="159" t="s">
        <v>0</v>
      </c>
      <c r="B42" s="124" t="s">
        <v>0</v>
      </c>
      <c r="C42" s="128" t="s">
        <v>2</v>
      </c>
      <c r="D42" s="160"/>
      <c r="E42" s="124" t="s">
        <v>3</v>
      </c>
      <c r="F42" s="125" t="s">
        <v>0</v>
      </c>
      <c r="G42" s="124" t="s">
        <v>0</v>
      </c>
      <c r="H42" s="128" t="s">
        <v>2</v>
      </c>
      <c r="I42" s="129"/>
      <c r="J42" s="1"/>
    </row>
    <row r="43" spans="1:10" ht="25.5" customHeight="1" thickBot="1" thickTop="1">
      <c r="A43" s="161">
        <v>2015</v>
      </c>
      <c r="B43" s="126">
        <v>2014</v>
      </c>
      <c r="C43" s="162" t="s">
        <v>4</v>
      </c>
      <c r="D43" s="146" t="s">
        <v>5</v>
      </c>
      <c r="E43" s="127"/>
      <c r="F43" s="161">
        <v>2015</v>
      </c>
      <c r="G43" s="126">
        <v>2014</v>
      </c>
      <c r="H43" s="130" t="s">
        <v>4</v>
      </c>
      <c r="I43" s="130" t="s">
        <v>5</v>
      </c>
      <c r="J43" s="1"/>
    </row>
    <row r="44" spans="1:10" ht="25.5" customHeight="1" thickBot="1" thickTop="1">
      <c r="A44" s="74">
        <f>A45+A51</f>
        <v>235</v>
      </c>
      <c r="B44" s="74">
        <f>B45+B51</f>
        <v>306</v>
      </c>
      <c r="C44" s="117">
        <f>C45+C51</f>
        <v>-71</v>
      </c>
      <c r="D44" s="163">
        <f>C44/B44*1</f>
        <v>-0.23202614379084968</v>
      </c>
      <c r="E44" s="127" t="s">
        <v>6</v>
      </c>
      <c r="F44" s="74">
        <f>F45+F51</f>
        <v>2187</v>
      </c>
      <c r="G44" s="74">
        <f>G45+G51</f>
        <v>2348</v>
      </c>
      <c r="H44" s="121">
        <f>H45+H51</f>
        <v>-161</v>
      </c>
      <c r="I44" s="164">
        <f>H44/G44*1</f>
        <v>-0.06856899488926746</v>
      </c>
      <c r="J44" s="1"/>
    </row>
    <row r="45" spans="1:10" ht="25.5" customHeight="1" thickBot="1" thickTop="1">
      <c r="A45" s="74">
        <f>SUM(A46:A50)</f>
        <v>55</v>
      </c>
      <c r="B45" s="74">
        <f>SUM(B46:B50)</f>
        <v>78</v>
      </c>
      <c r="C45" s="122">
        <f>SUM(C46:C50)</f>
        <v>-23</v>
      </c>
      <c r="D45" s="165">
        <f>C45/B45*1</f>
        <v>-0.2948717948717949</v>
      </c>
      <c r="E45" s="127" t="s">
        <v>7</v>
      </c>
      <c r="F45" s="74">
        <f>SUM(F46:F50)</f>
        <v>409</v>
      </c>
      <c r="G45" s="74">
        <f>SUM(G46:G50)</f>
        <v>500</v>
      </c>
      <c r="H45" s="121">
        <f>SUM(H46:H50)</f>
        <v>-91</v>
      </c>
      <c r="I45" s="164">
        <f>H45/G45*1</f>
        <v>-0.182</v>
      </c>
      <c r="J45" s="1"/>
    </row>
    <row r="46" spans="1:10" ht="25.5" customHeight="1" thickTop="1">
      <c r="A46" s="120">
        <v>3</v>
      </c>
      <c r="B46" s="118">
        <v>1</v>
      </c>
      <c r="C46" s="117">
        <f>A46-B46</f>
        <v>2</v>
      </c>
      <c r="D46" s="167">
        <f>C46/B46*1</f>
        <v>2</v>
      </c>
      <c r="E46" s="132" t="s">
        <v>8</v>
      </c>
      <c r="F46" s="117">
        <v>30</v>
      </c>
      <c r="G46" s="118">
        <v>49</v>
      </c>
      <c r="H46" s="133">
        <f>F46-G46</f>
        <v>-19</v>
      </c>
      <c r="I46" s="237">
        <f>H46/G46</f>
        <v>-0.3877551020408163</v>
      </c>
      <c r="J46" s="1"/>
    </row>
    <row r="47" spans="1:10" ht="25.5" customHeight="1">
      <c r="A47" s="120">
        <v>3</v>
      </c>
      <c r="B47" s="118">
        <v>2</v>
      </c>
      <c r="C47" s="117">
        <f>A47-B47</f>
        <v>1</v>
      </c>
      <c r="D47" s="167">
        <f aca="true" t="shared" si="3" ref="D47:D54">C47/B47*1</f>
        <v>0.5</v>
      </c>
      <c r="E47" s="132" t="s">
        <v>9</v>
      </c>
      <c r="F47" s="117">
        <v>6</v>
      </c>
      <c r="G47" s="118">
        <v>9</v>
      </c>
      <c r="H47" s="118">
        <f>F47-G47</f>
        <v>-3</v>
      </c>
      <c r="I47" s="238">
        <f>H47/G47</f>
        <v>-0.3333333333333333</v>
      </c>
      <c r="J47" s="1"/>
    </row>
    <row r="48" spans="1:10" ht="25.5" customHeight="1">
      <c r="A48" s="120">
        <v>0</v>
      </c>
      <c r="B48" s="118">
        <v>0</v>
      </c>
      <c r="C48" s="117">
        <f>A48-B48</f>
        <v>0</v>
      </c>
      <c r="D48" s="167">
        <v>0</v>
      </c>
      <c r="E48" s="132" t="s">
        <v>311</v>
      </c>
      <c r="F48" s="117">
        <v>0</v>
      </c>
      <c r="G48" s="118">
        <v>0</v>
      </c>
      <c r="H48" s="118">
        <f>F48-G48</f>
        <v>0</v>
      </c>
      <c r="I48" s="238">
        <v>0</v>
      </c>
      <c r="J48" s="1"/>
    </row>
    <row r="49" spans="1:10" ht="25.5" customHeight="1">
      <c r="A49" s="120">
        <v>25</v>
      </c>
      <c r="B49" s="118">
        <v>29</v>
      </c>
      <c r="C49" s="117">
        <f>A49-B49</f>
        <v>-4</v>
      </c>
      <c r="D49" s="167">
        <f t="shared" si="3"/>
        <v>-0.13793103448275862</v>
      </c>
      <c r="E49" s="132" t="s">
        <v>10</v>
      </c>
      <c r="F49" s="117">
        <v>136</v>
      </c>
      <c r="G49" s="118">
        <v>257</v>
      </c>
      <c r="H49" s="118">
        <f>F49-G49</f>
        <v>-121</v>
      </c>
      <c r="I49" s="238">
        <f>H49/G49</f>
        <v>-0.4708171206225681</v>
      </c>
      <c r="J49" s="1"/>
    </row>
    <row r="50" spans="1:10" ht="25.5" customHeight="1" thickBot="1">
      <c r="A50" s="120">
        <v>24</v>
      </c>
      <c r="B50" s="118">
        <v>46</v>
      </c>
      <c r="C50" s="117">
        <f>A50-B50</f>
        <v>-22</v>
      </c>
      <c r="D50" s="165">
        <f t="shared" si="3"/>
        <v>-0.4782608695652174</v>
      </c>
      <c r="E50" s="132" t="s">
        <v>11</v>
      </c>
      <c r="F50" s="117">
        <v>237</v>
      </c>
      <c r="G50" s="118">
        <v>185</v>
      </c>
      <c r="H50" s="76">
        <f>F50-G50</f>
        <v>52</v>
      </c>
      <c r="I50" s="239">
        <f>H50/G50</f>
        <v>0.2810810810810811</v>
      </c>
      <c r="J50" s="1"/>
    </row>
    <row r="51" spans="1:10" ht="25.5" customHeight="1" thickBot="1" thickTop="1">
      <c r="A51" s="121">
        <f>SUM(A52:A54)</f>
        <v>180</v>
      </c>
      <c r="B51" s="121">
        <f>SUM(B52:B54)</f>
        <v>228</v>
      </c>
      <c r="C51" s="122">
        <f>SUM(C52:C55)</f>
        <v>-48</v>
      </c>
      <c r="D51" s="165">
        <f t="shared" si="3"/>
        <v>-0.21052631578947367</v>
      </c>
      <c r="E51" s="141" t="s">
        <v>12</v>
      </c>
      <c r="F51" s="121">
        <f>SUM(F52:F54)</f>
        <v>1778</v>
      </c>
      <c r="G51" s="121">
        <f>SUM(G52:G54)</f>
        <v>1848</v>
      </c>
      <c r="H51" s="121">
        <f>SUM(H52:H55)</f>
        <v>-70</v>
      </c>
      <c r="I51" s="164">
        <f>H51/G51*1</f>
        <v>-0.03787878787878788</v>
      </c>
      <c r="J51" s="1"/>
    </row>
    <row r="52" spans="1:10" ht="25.5" customHeight="1" thickTop="1">
      <c r="A52" s="120">
        <v>38</v>
      </c>
      <c r="B52" s="118">
        <v>57</v>
      </c>
      <c r="C52" s="117">
        <f>A52-B52</f>
        <v>-19</v>
      </c>
      <c r="D52" s="167">
        <f t="shared" si="3"/>
        <v>-0.3333333333333333</v>
      </c>
      <c r="E52" s="132" t="s">
        <v>13</v>
      </c>
      <c r="F52" s="117">
        <v>401</v>
      </c>
      <c r="G52" s="118">
        <v>472</v>
      </c>
      <c r="H52" s="133">
        <f>F52-G52</f>
        <v>-71</v>
      </c>
      <c r="I52" s="237">
        <f>H52/G52</f>
        <v>-0.1504237288135593</v>
      </c>
      <c r="J52" s="1"/>
    </row>
    <row r="53" spans="1:10" ht="26.25" customHeight="1">
      <c r="A53" s="120">
        <v>133</v>
      </c>
      <c r="B53" s="118">
        <v>162</v>
      </c>
      <c r="C53" s="120">
        <f>A53-B53</f>
        <v>-29</v>
      </c>
      <c r="D53" s="168">
        <f t="shared" si="3"/>
        <v>-0.17901234567901234</v>
      </c>
      <c r="E53" s="132" t="s">
        <v>14</v>
      </c>
      <c r="F53" s="117">
        <v>1302</v>
      </c>
      <c r="G53" s="118">
        <v>1307</v>
      </c>
      <c r="H53" s="118">
        <f>F53-G53</f>
        <v>-5</v>
      </c>
      <c r="I53" s="238">
        <f>H53/G53</f>
        <v>-0.0038255547054322878</v>
      </c>
      <c r="J53" s="1"/>
    </row>
    <row r="54" spans="1:10" ht="27" customHeight="1" thickBot="1">
      <c r="A54" s="73">
        <v>9</v>
      </c>
      <c r="B54" s="74">
        <v>9</v>
      </c>
      <c r="C54" s="73">
        <f>A54-B54</f>
        <v>0</v>
      </c>
      <c r="D54" s="165">
        <f t="shared" si="3"/>
        <v>0</v>
      </c>
      <c r="E54" s="10" t="s">
        <v>15</v>
      </c>
      <c r="F54" s="75">
        <v>75</v>
      </c>
      <c r="G54" s="74">
        <v>69</v>
      </c>
      <c r="H54" s="76">
        <f>F54-G54</f>
        <v>6</v>
      </c>
      <c r="I54" s="239">
        <f>H54/G54</f>
        <v>0.08695652173913043</v>
      </c>
      <c r="J54" s="1"/>
    </row>
    <row r="55" spans="1:10" ht="15" thickTop="1">
      <c r="A55" s="172"/>
      <c r="B55" s="172"/>
      <c r="C55" s="172"/>
      <c r="D55" s="246"/>
      <c r="J55" s="1"/>
    </row>
    <row r="56" ht="25.5" customHeight="1">
      <c r="J56" s="1"/>
    </row>
    <row r="57" ht="25.5" customHeight="1" thickBot="1">
      <c r="J57" s="1"/>
    </row>
    <row r="58" spans="1:10" ht="25.5" customHeight="1" thickTop="1">
      <c r="A58" s="173" t="s">
        <v>296</v>
      </c>
      <c r="B58" s="113"/>
      <c r="C58" s="113"/>
      <c r="D58" s="113"/>
      <c r="E58" s="171" t="s">
        <v>297</v>
      </c>
      <c r="F58" s="113"/>
      <c r="G58" s="113"/>
      <c r="H58" s="113"/>
      <c r="I58" s="149"/>
      <c r="J58" s="1"/>
    </row>
    <row r="59" spans="1:10" ht="25.5" customHeight="1" thickBot="1">
      <c r="A59" s="234" t="s">
        <v>309</v>
      </c>
      <c r="G59" s="150" t="s">
        <v>0</v>
      </c>
      <c r="H59" s="151" t="s">
        <v>1</v>
      </c>
      <c r="I59" s="152"/>
      <c r="J59" s="1"/>
    </row>
    <row r="60" spans="1:10" ht="25.5" customHeight="1" thickBot="1" thickTop="1">
      <c r="A60" s="153" t="str">
        <f>A2</f>
        <v>     Mes del 1 al 31 de julio </v>
      </c>
      <c r="B60" s="154"/>
      <c r="C60" s="154"/>
      <c r="D60" s="155"/>
      <c r="E60" s="235" t="s">
        <v>0</v>
      </c>
      <c r="F60" s="156" t="str">
        <f>F2</f>
        <v>Acumulado al 31 de julio</v>
      </c>
      <c r="G60" s="157"/>
      <c r="H60" s="157"/>
      <c r="I60" s="158"/>
      <c r="J60" s="1"/>
    </row>
    <row r="61" spans="1:10" ht="25.5" customHeight="1" thickBot="1" thickTop="1">
      <c r="A61" s="159" t="s">
        <v>0</v>
      </c>
      <c r="B61" s="124" t="s">
        <v>0</v>
      </c>
      <c r="C61" s="128" t="s">
        <v>2</v>
      </c>
      <c r="D61" s="160"/>
      <c r="E61" s="124" t="s">
        <v>3</v>
      </c>
      <c r="F61" s="125" t="s">
        <v>0</v>
      </c>
      <c r="G61" s="124" t="s">
        <v>0</v>
      </c>
      <c r="H61" s="128" t="s">
        <v>2</v>
      </c>
      <c r="I61" s="129"/>
      <c r="J61" s="1"/>
    </row>
    <row r="62" spans="1:10" ht="25.5" customHeight="1" thickBot="1" thickTop="1">
      <c r="A62" s="161">
        <v>2015</v>
      </c>
      <c r="B62" s="126">
        <v>2014</v>
      </c>
      <c r="C62" s="162" t="s">
        <v>4</v>
      </c>
      <c r="D62" s="146" t="s">
        <v>5</v>
      </c>
      <c r="E62" s="127"/>
      <c r="F62" s="161">
        <v>2015</v>
      </c>
      <c r="G62" s="126">
        <v>2014</v>
      </c>
      <c r="H62" s="130" t="s">
        <v>4</v>
      </c>
      <c r="I62" s="130" t="s">
        <v>5</v>
      </c>
      <c r="J62" s="1"/>
    </row>
    <row r="63" spans="1:10" ht="25.5" customHeight="1" thickBot="1" thickTop="1">
      <c r="A63" s="74">
        <f>A64+A70</f>
        <v>116</v>
      </c>
      <c r="B63" s="74">
        <f>B64+B70</f>
        <v>145</v>
      </c>
      <c r="C63" s="117">
        <f>C64+C70</f>
        <v>-29</v>
      </c>
      <c r="D63" s="163">
        <f aca="true" t="shared" si="4" ref="D63:D73">C63/B63*1</f>
        <v>-0.2</v>
      </c>
      <c r="E63" s="127" t="s">
        <v>6</v>
      </c>
      <c r="F63" s="74">
        <f>F64+F70</f>
        <v>959</v>
      </c>
      <c r="G63" s="74">
        <f>G64+G70</f>
        <v>1079</v>
      </c>
      <c r="H63" s="117">
        <f>H64+H70</f>
        <v>-120</v>
      </c>
      <c r="I63" s="164">
        <f>H63/G63*1</f>
        <v>-0.11121408711770157</v>
      </c>
      <c r="J63" s="1"/>
    </row>
    <row r="64" spans="1:10" ht="25.5" customHeight="1" thickBot="1" thickTop="1">
      <c r="A64" s="74">
        <f>SUM(A65:A69)</f>
        <v>13</v>
      </c>
      <c r="B64" s="74">
        <f>SUM(B65:B69)</f>
        <v>25</v>
      </c>
      <c r="C64" s="122">
        <f>SUM(C65:C69)</f>
        <v>-12</v>
      </c>
      <c r="D64" s="165">
        <f t="shared" si="4"/>
        <v>-0.48</v>
      </c>
      <c r="E64" s="127" t="s">
        <v>7</v>
      </c>
      <c r="F64" s="74">
        <f>SUM(F65:F69)</f>
        <v>157</v>
      </c>
      <c r="G64" s="74">
        <f>SUM(G65:G69)</f>
        <v>194</v>
      </c>
      <c r="H64" s="121">
        <f>SUM(H65:H69)</f>
        <v>-37</v>
      </c>
      <c r="I64" s="164">
        <f>H64/G64*1</f>
        <v>-0.19072164948453607</v>
      </c>
      <c r="J64" s="1"/>
    </row>
    <row r="65" spans="1:10" ht="25.5" customHeight="1" thickTop="1">
      <c r="A65" s="120">
        <v>1</v>
      </c>
      <c r="B65" s="118">
        <v>3</v>
      </c>
      <c r="C65" s="117">
        <f>A65-B65</f>
        <v>-2</v>
      </c>
      <c r="D65" s="167">
        <f t="shared" si="4"/>
        <v>-0.6666666666666666</v>
      </c>
      <c r="E65" s="132" t="s">
        <v>8</v>
      </c>
      <c r="F65" s="117">
        <v>11</v>
      </c>
      <c r="G65" s="118">
        <v>23</v>
      </c>
      <c r="H65" s="133">
        <f>F65-G65</f>
        <v>-12</v>
      </c>
      <c r="I65" s="237">
        <f>H65/G65</f>
        <v>-0.5217391304347826</v>
      </c>
      <c r="J65" s="1"/>
    </row>
    <row r="66" spans="1:10" ht="25.5" customHeight="1">
      <c r="A66" s="120">
        <v>0</v>
      </c>
      <c r="B66" s="118">
        <v>0</v>
      </c>
      <c r="C66" s="117">
        <f>A66-B66</f>
        <v>0</v>
      </c>
      <c r="D66" s="167">
        <v>0</v>
      </c>
      <c r="E66" s="132" t="s">
        <v>9</v>
      </c>
      <c r="F66" s="117">
        <v>1</v>
      </c>
      <c r="G66" s="118">
        <v>0</v>
      </c>
      <c r="H66" s="118">
        <f>F66-G66</f>
        <v>1</v>
      </c>
      <c r="I66" s="238">
        <v>0</v>
      </c>
      <c r="J66" s="1"/>
    </row>
    <row r="67" spans="1:10" ht="25.5" customHeight="1">
      <c r="A67" s="120">
        <v>0</v>
      </c>
      <c r="B67" s="118">
        <v>0</v>
      </c>
      <c r="C67" s="117">
        <f>A67-B67</f>
        <v>0</v>
      </c>
      <c r="D67" s="167">
        <v>0</v>
      </c>
      <c r="E67" s="132" t="s">
        <v>311</v>
      </c>
      <c r="F67" s="117">
        <v>0</v>
      </c>
      <c r="G67" s="118">
        <v>0</v>
      </c>
      <c r="H67" s="118">
        <f>F67-G67</f>
        <v>0</v>
      </c>
      <c r="I67" s="238">
        <v>0</v>
      </c>
      <c r="J67" s="1"/>
    </row>
    <row r="68" spans="1:10" ht="25.5" customHeight="1">
      <c r="A68" s="120">
        <v>7</v>
      </c>
      <c r="B68" s="118">
        <v>12</v>
      </c>
      <c r="C68" s="117">
        <f>A68-B68</f>
        <v>-5</v>
      </c>
      <c r="D68" s="167">
        <f t="shared" si="4"/>
        <v>-0.4166666666666667</v>
      </c>
      <c r="E68" s="132" t="s">
        <v>10</v>
      </c>
      <c r="F68" s="117">
        <v>91</v>
      </c>
      <c r="G68" s="118">
        <v>94</v>
      </c>
      <c r="H68" s="118">
        <f>F68-G68</f>
        <v>-3</v>
      </c>
      <c r="I68" s="238">
        <f>H68/G68</f>
        <v>-0.031914893617021274</v>
      </c>
      <c r="J68" s="1"/>
    </row>
    <row r="69" spans="1:10" ht="25.5" customHeight="1" thickBot="1">
      <c r="A69" s="120">
        <v>5</v>
      </c>
      <c r="B69" s="118">
        <v>10</v>
      </c>
      <c r="C69" s="117">
        <f>A69-B69</f>
        <v>-5</v>
      </c>
      <c r="D69" s="165">
        <f t="shared" si="4"/>
        <v>-0.5</v>
      </c>
      <c r="E69" s="132" t="s">
        <v>11</v>
      </c>
      <c r="F69" s="117">
        <v>54</v>
      </c>
      <c r="G69" s="118">
        <v>77</v>
      </c>
      <c r="H69" s="76">
        <f>F69-G69</f>
        <v>-23</v>
      </c>
      <c r="I69" s="239">
        <f>H69/G69</f>
        <v>-0.2987012987012987</v>
      </c>
      <c r="J69" s="1"/>
    </row>
    <row r="70" spans="1:10" ht="25.5" customHeight="1" thickBot="1" thickTop="1">
      <c r="A70" s="121">
        <f>SUM(A71:A73)</f>
        <v>103</v>
      </c>
      <c r="B70" s="121">
        <f>SUM(B71:B73)</f>
        <v>120</v>
      </c>
      <c r="C70" s="122">
        <f>SUM(C71:C74)</f>
        <v>-17</v>
      </c>
      <c r="D70" s="165">
        <f t="shared" si="4"/>
        <v>-0.14166666666666666</v>
      </c>
      <c r="E70" s="141" t="s">
        <v>12</v>
      </c>
      <c r="F70" s="121">
        <f>SUM(F71:F73)</f>
        <v>802</v>
      </c>
      <c r="G70" s="121">
        <f>SUM(G71:G73)</f>
        <v>885</v>
      </c>
      <c r="H70" s="121">
        <f>SUM(H71:H74)</f>
        <v>-83</v>
      </c>
      <c r="I70" s="164">
        <f>H70/G70*1</f>
        <v>-0.09378531073446328</v>
      </c>
      <c r="J70" s="1"/>
    </row>
    <row r="71" spans="1:10" ht="27" customHeight="1" thickTop="1">
      <c r="A71" s="120">
        <v>42</v>
      </c>
      <c r="B71" s="118">
        <v>53</v>
      </c>
      <c r="C71" s="117">
        <f>A71-B71</f>
        <v>-11</v>
      </c>
      <c r="D71" s="167">
        <f t="shared" si="4"/>
        <v>-0.20754716981132076</v>
      </c>
      <c r="E71" s="132" t="s">
        <v>13</v>
      </c>
      <c r="F71" s="117">
        <v>309</v>
      </c>
      <c r="G71" s="118">
        <v>374</v>
      </c>
      <c r="H71" s="133">
        <f>F71-G71</f>
        <v>-65</v>
      </c>
      <c r="I71" s="237">
        <f>H71/G71</f>
        <v>-0.17379679144385027</v>
      </c>
      <c r="J71" s="1"/>
    </row>
    <row r="72" spans="1:10" ht="27" customHeight="1">
      <c r="A72" s="120">
        <v>57</v>
      </c>
      <c r="B72" s="118">
        <v>56</v>
      </c>
      <c r="C72" s="117">
        <f>A72-B72</f>
        <v>1</v>
      </c>
      <c r="D72" s="167">
        <f t="shared" si="4"/>
        <v>0.017857142857142856</v>
      </c>
      <c r="E72" s="132" t="s">
        <v>14</v>
      </c>
      <c r="F72" s="117">
        <v>449</v>
      </c>
      <c r="G72" s="118">
        <v>458</v>
      </c>
      <c r="H72" s="118">
        <f>F72-G72</f>
        <v>-9</v>
      </c>
      <c r="I72" s="238">
        <f>H72/G72</f>
        <v>-0.019650655021834062</v>
      </c>
      <c r="J72" s="1"/>
    </row>
    <row r="73" spans="1:10" ht="27" customHeight="1" thickBot="1">
      <c r="A73" s="73">
        <v>4</v>
      </c>
      <c r="B73" s="74">
        <v>11</v>
      </c>
      <c r="C73" s="73">
        <f>A73-B73</f>
        <v>-7</v>
      </c>
      <c r="D73" s="165">
        <f t="shared" si="4"/>
        <v>-0.6363636363636364</v>
      </c>
      <c r="E73" s="10" t="s">
        <v>15</v>
      </c>
      <c r="F73" s="75">
        <v>44</v>
      </c>
      <c r="G73" s="74">
        <v>53</v>
      </c>
      <c r="H73" s="76">
        <f>F73-G73</f>
        <v>-9</v>
      </c>
      <c r="I73" s="239">
        <f>H73/G73</f>
        <v>-0.16981132075471697</v>
      </c>
      <c r="J73" s="1"/>
    </row>
    <row r="74" spans="5:10" ht="25.5" customHeight="1" thickTop="1">
      <c r="E74" s="185"/>
      <c r="J74" s="1"/>
    </row>
    <row r="75" ht="25.5" customHeight="1">
      <c r="J75" s="1"/>
    </row>
    <row r="76" ht="25.5" customHeight="1" thickBot="1">
      <c r="J76" s="1"/>
    </row>
    <row r="77" spans="1:10" ht="25.5" customHeight="1" thickTop="1">
      <c r="A77" s="173" t="s">
        <v>296</v>
      </c>
      <c r="B77" s="113"/>
      <c r="C77" s="113"/>
      <c r="D77" s="113"/>
      <c r="E77" s="171" t="s">
        <v>298</v>
      </c>
      <c r="F77" s="113"/>
      <c r="G77" s="113"/>
      <c r="H77" s="113"/>
      <c r="I77" s="149"/>
      <c r="J77" s="1"/>
    </row>
    <row r="78" spans="1:10" ht="25.5" customHeight="1" thickBot="1">
      <c r="A78" s="234" t="s">
        <v>309</v>
      </c>
      <c r="C78" s="247"/>
      <c r="G78" s="150" t="s">
        <v>0</v>
      </c>
      <c r="H78" s="151" t="s">
        <v>1</v>
      </c>
      <c r="I78" s="152"/>
      <c r="J78" s="1"/>
    </row>
    <row r="79" spans="1:10" ht="25.5" customHeight="1" thickBot="1" thickTop="1">
      <c r="A79" s="153" t="str">
        <f>A2</f>
        <v>     Mes del 1 al 31 de julio </v>
      </c>
      <c r="B79" s="154"/>
      <c r="C79" s="154"/>
      <c r="D79" s="155"/>
      <c r="E79" s="235" t="s">
        <v>0</v>
      </c>
      <c r="F79" s="156" t="str">
        <f>F2</f>
        <v>Acumulado al 31 de julio</v>
      </c>
      <c r="G79" s="157"/>
      <c r="H79" s="157"/>
      <c r="I79" s="158"/>
      <c r="J79" s="1"/>
    </row>
    <row r="80" spans="1:10" ht="25.5" customHeight="1" thickBot="1" thickTop="1">
      <c r="A80" s="159" t="s">
        <v>0</v>
      </c>
      <c r="B80" s="124" t="s">
        <v>0</v>
      </c>
      <c r="C80" s="128" t="s">
        <v>2</v>
      </c>
      <c r="D80" s="160"/>
      <c r="E80" s="124" t="s">
        <v>3</v>
      </c>
      <c r="F80" s="125" t="s">
        <v>0</v>
      </c>
      <c r="G80" s="124" t="s">
        <v>0</v>
      </c>
      <c r="H80" s="128" t="s">
        <v>2</v>
      </c>
      <c r="I80" s="129"/>
      <c r="J80" s="1"/>
    </row>
    <row r="81" spans="1:10" ht="25.5" customHeight="1" thickBot="1" thickTop="1">
      <c r="A81" s="161">
        <v>2015</v>
      </c>
      <c r="B81" s="126">
        <v>2014</v>
      </c>
      <c r="C81" s="162" t="s">
        <v>4</v>
      </c>
      <c r="D81" s="146" t="s">
        <v>5</v>
      </c>
      <c r="E81" s="127"/>
      <c r="F81" s="161">
        <v>2015</v>
      </c>
      <c r="G81" s="126">
        <v>2014</v>
      </c>
      <c r="H81" s="130" t="s">
        <v>4</v>
      </c>
      <c r="I81" s="130" t="s">
        <v>5</v>
      </c>
      <c r="J81" s="1"/>
    </row>
    <row r="82" spans="1:10" ht="25.5" customHeight="1" thickBot="1" thickTop="1">
      <c r="A82" s="74">
        <f>A83+A89</f>
        <v>187</v>
      </c>
      <c r="B82" s="74">
        <f>B83+B89</f>
        <v>228</v>
      </c>
      <c r="C82" s="117">
        <f>C83+C89</f>
        <v>-41</v>
      </c>
      <c r="D82" s="163">
        <f>C82/B82*1</f>
        <v>-0.17982456140350878</v>
      </c>
      <c r="E82" s="142" t="s">
        <v>6</v>
      </c>
      <c r="F82" s="74">
        <f>F83+F89</f>
        <v>1413</v>
      </c>
      <c r="G82" s="74">
        <f>G83+G89</f>
        <v>1836</v>
      </c>
      <c r="H82" s="117">
        <f>H83+H89</f>
        <v>-423</v>
      </c>
      <c r="I82" s="164">
        <f>H82/G82*1</f>
        <v>-0.23039215686274508</v>
      </c>
      <c r="J82" s="1"/>
    </row>
    <row r="83" spans="1:10" ht="25.5" customHeight="1" thickBot="1" thickTop="1">
      <c r="A83" s="74">
        <f>SUM(A84:A88)</f>
        <v>29</v>
      </c>
      <c r="B83" s="74">
        <f>SUM(B84:B88)</f>
        <v>9</v>
      </c>
      <c r="C83" s="122">
        <f>SUM(C84:C88)</f>
        <v>20</v>
      </c>
      <c r="D83" s="165">
        <f>C83/B83*1</f>
        <v>2.2222222222222223</v>
      </c>
      <c r="E83" s="142" t="s">
        <v>7</v>
      </c>
      <c r="F83" s="74">
        <f>SUM(F84:F88)</f>
        <v>225</v>
      </c>
      <c r="G83" s="74">
        <f>SUM(G84:G88)</f>
        <v>145</v>
      </c>
      <c r="H83" s="121">
        <f>SUM(H84:H88)</f>
        <v>80</v>
      </c>
      <c r="I83" s="164">
        <f>H83/G83*1</f>
        <v>0.5517241379310345</v>
      </c>
      <c r="J83" s="1"/>
    </row>
    <row r="84" spans="1:10" ht="25.5" customHeight="1" thickTop="1">
      <c r="A84" s="120">
        <v>4</v>
      </c>
      <c r="B84" s="118">
        <v>0</v>
      </c>
      <c r="C84" s="117">
        <f>A84-B84</f>
        <v>4</v>
      </c>
      <c r="D84" s="167">
        <v>0</v>
      </c>
      <c r="E84" s="143" t="s">
        <v>8</v>
      </c>
      <c r="F84" s="117">
        <v>12</v>
      </c>
      <c r="G84" s="118">
        <v>5</v>
      </c>
      <c r="H84" s="133">
        <f>F84-G84</f>
        <v>7</v>
      </c>
      <c r="I84" s="237">
        <f>H84/G84</f>
        <v>1.4</v>
      </c>
      <c r="J84" s="1"/>
    </row>
    <row r="85" spans="1:10" ht="25.5" customHeight="1">
      <c r="A85" s="120">
        <v>0</v>
      </c>
      <c r="B85" s="118">
        <v>1</v>
      </c>
      <c r="C85" s="117">
        <f>A85-B85</f>
        <v>-1</v>
      </c>
      <c r="D85" s="167">
        <f aca="true" t="shared" si="5" ref="D85:D92">C85/B85*1</f>
        <v>-1</v>
      </c>
      <c r="E85" s="143" t="s">
        <v>9</v>
      </c>
      <c r="F85" s="117">
        <v>3</v>
      </c>
      <c r="G85" s="118">
        <v>1</v>
      </c>
      <c r="H85" s="118">
        <f>F85-G85</f>
        <v>2</v>
      </c>
      <c r="I85" s="238">
        <f>H85/G85</f>
        <v>2</v>
      </c>
      <c r="J85" s="1"/>
    </row>
    <row r="86" spans="1:10" ht="25.5" customHeight="1">
      <c r="A86" s="120">
        <v>0</v>
      </c>
      <c r="B86" s="118">
        <v>0</v>
      </c>
      <c r="C86" s="117">
        <f>A86-B86</f>
        <v>0</v>
      </c>
      <c r="D86" s="167">
        <v>0</v>
      </c>
      <c r="E86" s="132" t="s">
        <v>311</v>
      </c>
      <c r="F86" s="117">
        <v>0</v>
      </c>
      <c r="G86" s="118">
        <v>0</v>
      </c>
      <c r="H86" s="118">
        <f>F86-G86</f>
        <v>0</v>
      </c>
      <c r="I86" s="238">
        <v>0.01</v>
      </c>
      <c r="J86" s="1"/>
    </row>
    <row r="87" spans="1:10" ht="25.5" customHeight="1">
      <c r="A87" s="120">
        <v>8</v>
      </c>
      <c r="B87" s="118">
        <v>4</v>
      </c>
      <c r="C87" s="117">
        <f>A87-B87</f>
        <v>4</v>
      </c>
      <c r="D87" s="167">
        <f t="shared" si="5"/>
        <v>1</v>
      </c>
      <c r="E87" s="143" t="s">
        <v>10</v>
      </c>
      <c r="F87" s="117">
        <v>74</v>
      </c>
      <c r="G87" s="118">
        <v>72</v>
      </c>
      <c r="H87" s="118">
        <f>F87-G87</f>
        <v>2</v>
      </c>
      <c r="I87" s="238">
        <f>H87/G87</f>
        <v>0.027777777777777776</v>
      </c>
      <c r="J87" s="1"/>
    </row>
    <row r="88" spans="1:10" ht="25.5" customHeight="1" thickBot="1">
      <c r="A88" s="120">
        <v>17</v>
      </c>
      <c r="B88" s="118">
        <v>4</v>
      </c>
      <c r="C88" s="117">
        <f>A88-B88</f>
        <v>13</v>
      </c>
      <c r="D88" s="165">
        <f t="shared" si="5"/>
        <v>3.25</v>
      </c>
      <c r="E88" s="143" t="s">
        <v>11</v>
      </c>
      <c r="F88" s="117">
        <v>136</v>
      </c>
      <c r="G88" s="118">
        <v>67</v>
      </c>
      <c r="H88" s="76">
        <f>F88-G88</f>
        <v>69</v>
      </c>
      <c r="I88" s="239">
        <f>H88/G88</f>
        <v>1.0298507462686568</v>
      </c>
      <c r="J88" s="1"/>
    </row>
    <row r="89" spans="1:10" ht="26.25" customHeight="1" thickBot="1" thickTop="1">
      <c r="A89" s="121">
        <f>SUM(A90:A92)</f>
        <v>158</v>
      </c>
      <c r="B89" s="121">
        <f>SUM(B90:B92)</f>
        <v>219</v>
      </c>
      <c r="C89" s="122">
        <f>SUM(C90:C93)</f>
        <v>-61</v>
      </c>
      <c r="D89" s="165">
        <f t="shared" si="5"/>
        <v>-0.2785388127853881</v>
      </c>
      <c r="E89" s="114" t="s">
        <v>12</v>
      </c>
      <c r="F89" s="121">
        <f>SUM(F90:F92)</f>
        <v>1188</v>
      </c>
      <c r="G89" s="121">
        <f>SUM(G90:G92)</f>
        <v>1691</v>
      </c>
      <c r="H89" s="121">
        <f>SUM(H90:H93)</f>
        <v>-503</v>
      </c>
      <c r="I89" s="164">
        <f>H89/G89*1</f>
        <v>-0.29745712596096985</v>
      </c>
      <c r="J89" s="1"/>
    </row>
    <row r="90" spans="1:10" ht="27" customHeight="1" thickTop="1">
      <c r="A90" s="120">
        <v>66</v>
      </c>
      <c r="B90" s="118">
        <v>64</v>
      </c>
      <c r="C90" s="117">
        <f>A90-B90</f>
        <v>2</v>
      </c>
      <c r="D90" s="167">
        <f t="shared" si="5"/>
        <v>0.03125</v>
      </c>
      <c r="E90" s="143" t="s">
        <v>13</v>
      </c>
      <c r="F90" s="248">
        <v>403</v>
      </c>
      <c r="G90" s="118">
        <v>617</v>
      </c>
      <c r="H90" s="118">
        <f>F90-G90</f>
        <v>-214</v>
      </c>
      <c r="I90" s="237">
        <f>H90/G90</f>
        <v>-0.34683954619124796</v>
      </c>
      <c r="J90" s="1"/>
    </row>
    <row r="91" spans="1:10" ht="27" customHeight="1">
      <c r="A91" s="120">
        <v>87</v>
      </c>
      <c r="B91" s="118">
        <v>143</v>
      </c>
      <c r="C91" s="117">
        <f>A91-B91</f>
        <v>-56</v>
      </c>
      <c r="D91" s="167">
        <f t="shared" si="5"/>
        <v>-0.3916083916083916</v>
      </c>
      <c r="E91" s="143" t="s">
        <v>14</v>
      </c>
      <c r="F91" s="117">
        <v>712</v>
      </c>
      <c r="G91" s="118">
        <v>1005</v>
      </c>
      <c r="H91" s="118">
        <f>F91-G91</f>
        <v>-293</v>
      </c>
      <c r="I91" s="238">
        <f>H91/G91</f>
        <v>-0.2915422885572139</v>
      </c>
      <c r="J91" s="1"/>
    </row>
    <row r="92" spans="1:10" ht="25.5" customHeight="1" thickBot="1">
      <c r="A92" s="73">
        <v>5</v>
      </c>
      <c r="B92" s="74">
        <v>12</v>
      </c>
      <c r="C92" s="73">
        <f>A92-B92</f>
        <v>-7</v>
      </c>
      <c r="D92" s="165">
        <f t="shared" si="5"/>
        <v>-0.5833333333333334</v>
      </c>
      <c r="E92" s="144" t="s">
        <v>15</v>
      </c>
      <c r="F92" s="75">
        <v>73</v>
      </c>
      <c r="G92" s="74">
        <v>69</v>
      </c>
      <c r="H92" s="76">
        <f>F92-G92</f>
        <v>4</v>
      </c>
      <c r="I92" s="239">
        <f>H92/G92</f>
        <v>0.057971014492753624</v>
      </c>
      <c r="J92" s="1"/>
    </row>
    <row r="93" spans="5:10" ht="25.5" customHeight="1" thickTop="1">
      <c r="E93" s="185"/>
      <c r="F93" s="117"/>
      <c r="J93" s="1"/>
    </row>
    <row r="94" ht="25.5" customHeight="1">
      <c r="J94" s="1"/>
    </row>
    <row r="95" ht="25.5" customHeight="1" thickBot="1">
      <c r="J95" s="1"/>
    </row>
    <row r="96" spans="1:10" ht="25.5" customHeight="1" thickTop="1">
      <c r="A96" s="173" t="s">
        <v>296</v>
      </c>
      <c r="B96" s="113"/>
      <c r="C96" s="113"/>
      <c r="D96" s="113"/>
      <c r="E96" s="171" t="s">
        <v>299</v>
      </c>
      <c r="F96" s="113"/>
      <c r="G96" s="113"/>
      <c r="H96" s="113"/>
      <c r="I96" s="149"/>
      <c r="J96" s="1"/>
    </row>
    <row r="97" spans="1:10" ht="25.5" customHeight="1" thickBot="1">
      <c r="A97" s="234" t="s">
        <v>309</v>
      </c>
      <c r="G97" s="150" t="s">
        <v>0</v>
      </c>
      <c r="H97" s="151" t="s">
        <v>1</v>
      </c>
      <c r="I97" s="152"/>
      <c r="J97" s="1"/>
    </row>
    <row r="98" spans="1:10" ht="25.5" customHeight="1" thickBot="1" thickTop="1">
      <c r="A98" s="153" t="str">
        <f>A2</f>
        <v>     Mes del 1 al 31 de julio </v>
      </c>
      <c r="B98" s="154"/>
      <c r="C98" s="154"/>
      <c r="D98" s="155"/>
      <c r="E98" s="235" t="s">
        <v>0</v>
      </c>
      <c r="F98" s="156" t="str">
        <f>F2</f>
        <v>Acumulado al 31 de julio</v>
      </c>
      <c r="G98" s="157"/>
      <c r="H98" s="157"/>
      <c r="I98" s="158"/>
      <c r="J98" s="1"/>
    </row>
    <row r="99" spans="1:10" ht="25.5" customHeight="1" thickBot="1" thickTop="1">
      <c r="A99" s="159" t="s">
        <v>0</v>
      </c>
      <c r="B99" s="124" t="s">
        <v>0</v>
      </c>
      <c r="C99" s="128" t="s">
        <v>2</v>
      </c>
      <c r="D99" s="160"/>
      <c r="E99" s="124" t="s">
        <v>3</v>
      </c>
      <c r="F99" s="125" t="s">
        <v>0</v>
      </c>
      <c r="G99" s="124" t="s">
        <v>0</v>
      </c>
      <c r="H99" s="128" t="s">
        <v>2</v>
      </c>
      <c r="I99" s="129"/>
      <c r="J99" s="1"/>
    </row>
    <row r="100" spans="1:10" ht="25.5" customHeight="1" thickBot="1" thickTop="1">
      <c r="A100" s="161">
        <v>2015</v>
      </c>
      <c r="B100" s="126">
        <v>2014</v>
      </c>
      <c r="C100" s="162" t="s">
        <v>4</v>
      </c>
      <c r="D100" s="146" t="s">
        <v>5</v>
      </c>
      <c r="E100" s="127"/>
      <c r="F100" s="161">
        <v>2015</v>
      </c>
      <c r="G100" s="126">
        <v>2014</v>
      </c>
      <c r="H100" s="130" t="s">
        <v>4</v>
      </c>
      <c r="I100" s="130" t="s">
        <v>5</v>
      </c>
      <c r="J100" s="1"/>
    </row>
    <row r="101" spans="1:10" ht="25.5" customHeight="1" thickBot="1" thickTop="1">
      <c r="A101" s="74">
        <f>A102+A108</f>
        <v>299</v>
      </c>
      <c r="B101" s="74">
        <f>B102+B108</f>
        <v>366</v>
      </c>
      <c r="C101" s="117">
        <f>C102+C108</f>
        <v>-67</v>
      </c>
      <c r="D101" s="163">
        <f>C101/B101*1</f>
        <v>-0.1830601092896175</v>
      </c>
      <c r="E101" s="127" t="s">
        <v>6</v>
      </c>
      <c r="F101" s="74">
        <f>F102+F108</f>
        <v>2301</v>
      </c>
      <c r="G101" s="74">
        <f>G102+G108</f>
        <v>2578</v>
      </c>
      <c r="H101" s="117">
        <f>H102+H108</f>
        <v>-277</v>
      </c>
      <c r="I101" s="164">
        <f>H101/G101*1</f>
        <v>-0.10744763382467029</v>
      </c>
      <c r="J101" s="1"/>
    </row>
    <row r="102" spans="1:10" ht="25.5" customHeight="1" thickBot="1" thickTop="1">
      <c r="A102" s="74">
        <f>SUM(A103:A107)</f>
        <v>64</v>
      </c>
      <c r="B102" s="74">
        <f>SUM(B103:B107)</f>
        <v>56</v>
      </c>
      <c r="C102" s="122">
        <f>SUM(C103:C107)</f>
        <v>8</v>
      </c>
      <c r="D102" s="165">
        <f>C102/B102*1</f>
        <v>0.14285714285714285</v>
      </c>
      <c r="E102" s="127" t="s">
        <v>7</v>
      </c>
      <c r="F102" s="74">
        <f>SUM(F103:F107)</f>
        <v>457</v>
      </c>
      <c r="G102" s="74">
        <f>SUM(G103:G107)</f>
        <v>431</v>
      </c>
      <c r="H102" s="121">
        <f>SUM(H103:H107)</f>
        <v>26</v>
      </c>
      <c r="I102" s="164">
        <f>H102/G102*1</f>
        <v>0.060324825986078884</v>
      </c>
      <c r="J102" s="1"/>
    </row>
    <row r="103" spans="1:10" ht="25.5" customHeight="1" thickTop="1">
      <c r="A103" s="120">
        <v>9</v>
      </c>
      <c r="B103" s="118">
        <v>5</v>
      </c>
      <c r="C103" s="117">
        <f>A103-B103</f>
        <v>4</v>
      </c>
      <c r="D103" s="167">
        <f>C103/B103*1</f>
        <v>0.8</v>
      </c>
      <c r="E103" s="132" t="s">
        <v>8</v>
      </c>
      <c r="F103" s="117">
        <v>48</v>
      </c>
      <c r="G103" s="118">
        <v>55</v>
      </c>
      <c r="H103" s="133">
        <f>F103-G103</f>
        <v>-7</v>
      </c>
      <c r="I103" s="237">
        <f>H103/G103</f>
        <v>-0.12727272727272726</v>
      </c>
      <c r="J103" s="1"/>
    </row>
    <row r="104" spans="1:10" ht="25.5" customHeight="1">
      <c r="A104" s="120">
        <v>1</v>
      </c>
      <c r="B104" s="118">
        <v>0</v>
      </c>
      <c r="C104" s="117">
        <f>A104-B104</f>
        <v>1</v>
      </c>
      <c r="D104" s="167">
        <v>0</v>
      </c>
      <c r="E104" s="132" t="s">
        <v>9</v>
      </c>
      <c r="F104" s="117">
        <v>1</v>
      </c>
      <c r="G104" s="118">
        <v>0</v>
      </c>
      <c r="H104" s="118">
        <f>F104-G104</f>
        <v>1</v>
      </c>
      <c r="I104" s="238">
        <v>0</v>
      </c>
      <c r="J104" s="1"/>
    </row>
    <row r="105" spans="1:10" ht="25.5" customHeight="1">
      <c r="A105" s="120">
        <v>0</v>
      </c>
      <c r="B105" s="118">
        <v>0</v>
      </c>
      <c r="C105" s="117">
        <f>A105-B105</f>
        <v>0</v>
      </c>
      <c r="D105" s="167">
        <v>0</v>
      </c>
      <c r="E105" s="132" t="s">
        <v>311</v>
      </c>
      <c r="F105" s="117">
        <v>0</v>
      </c>
      <c r="G105" s="118">
        <v>0</v>
      </c>
      <c r="H105" s="118">
        <f>F105-G105</f>
        <v>0</v>
      </c>
      <c r="I105" s="238">
        <v>0</v>
      </c>
      <c r="J105" s="1"/>
    </row>
    <row r="106" spans="1:10" ht="25.5" customHeight="1">
      <c r="A106" s="120">
        <v>33</v>
      </c>
      <c r="B106" s="118">
        <v>31</v>
      </c>
      <c r="C106" s="117">
        <f>A106-B106</f>
        <v>2</v>
      </c>
      <c r="D106" s="167">
        <f aca="true" t="shared" si="6" ref="D106:D111">C106/B106*1</f>
        <v>0.06451612903225806</v>
      </c>
      <c r="E106" s="132" t="s">
        <v>10</v>
      </c>
      <c r="F106" s="117">
        <v>247</v>
      </c>
      <c r="G106" s="118">
        <v>283</v>
      </c>
      <c r="H106" s="118">
        <f>F106-G106</f>
        <v>-36</v>
      </c>
      <c r="I106" s="238">
        <f>H106/G106</f>
        <v>-0.127208480565371</v>
      </c>
      <c r="J106" s="1"/>
    </row>
    <row r="107" spans="1:10" ht="27" customHeight="1" thickBot="1">
      <c r="A107" s="120">
        <v>21</v>
      </c>
      <c r="B107" s="118">
        <v>20</v>
      </c>
      <c r="C107" s="117">
        <f>A107-B107</f>
        <v>1</v>
      </c>
      <c r="D107" s="165">
        <f t="shared" si="6"/>
        <v>0.05</v>
      </c>
      <c r="E107" s="132" t="s">
        <v>11</v>
      </c>
      <c r="F107" s="117">
        <v>161</v>
      </c>
      <c r="G107" s="118">
        <v>93</v>
      </c>
      <c r="H107" s="76">
        <f>F107-G107</f>
        <v>68</v>
      </c>
      <c r="I107" s="239">
        <f>H107/G107</f>
        <v>0.7311827956989247</v>
      </c>
      <c r="J107" s="1"/>
    </row>
    <row r="108" spans="1:10" ht="28.5" customHeight="1" thickBot="1" thickTop="1">
      <c r="A108" s="121">
        <f>SUM(A109:A111)</f>
        <v>235</v>
      </c>
      <c r="B108" s="121">
        <f>SUM(B109:B111)</f>
        <v>310</v>
      </c>
      <c r="C108" s="122">
        <f>SUM(C109:C112)</f>
        <v>-75</v>
      </c>
      <c r="D108" s="165">
        <f t="shared" si="6"/>
        <v>-0.24193548387096775</v>
      </c>
      <c r="E108" s="141" t="s">
        <v>12</v>
      </c>
      <c r="F108" s="121">
        <f>SUM(F109:F111)</f>
        <v>1844</v>
      </c>
      <c r="G108" s="121">
        <f>SUM(G109:G111)</f>
        <v>2147</v>
      </c>
      <c r="H108" s="121">
        <f>SUM(H109:H112)</f>
        <v>-303</v>
      </c>
      <c r="I108" s="164">
        <f>H108/G108*1</f>
        <v>-0.14112715416860735</v>
      </c>
      <c r="J108" s="1"/>
    </row>
    <row r="109" spans="1:10" ht="27" customHeight="1" thickTop="1">
      <c r="A109" s="120">
        <v>57</v>
      </c>
      <c r="B109" s="118">
        <v>76</v>
      </c>
      <c r="C109" s="117">
        <f>A109-B109</f>
        <v>-19</v>
      </c>
      <c r="D109" s="167">
        <f t="shared" si="6"/>
        <v>-0.25</v>
      </c>
      <c r="E109" s="132" t="s">
        <v>13</v>
      </c>
      <c r="F109" s="117">
        <v>466</v>
      </c>
      <c r="G109" s="118">
        <v>617</v>
      </c>
      <c r="H109" s="133">
        <f>F109-G109</f>
        <v>-151</v>
      </c>
      <c r="I109" s="237">
        <f>H109/G109</f>
        <v>-0.24473257698541329</v>
      </c>
      <c r="J109" s="1"/>
    </row>
    <row r="110" spans="1:10" ht="25.5" customHeight="1">
      <c r="A110" s="120">
        <v>146</v>
      </c>
      <c r="B110" s="118">
        <v>186</v>
      </c>
      <c r="C110" s="117">
        <f>A110-B110</f>
        <v>-40</v>
      </c>
      <c r="D110" s="167">
        <f t="shared" si="6"/>
        <v>-0.21505376344086022</v>
      </c>
      <c r="E110" s="132" t="s">
        <v>14</v>
      </c>
      <c r="F110" s="117">
        <v>1183</v>
      </c>
      <c r="G110" s="118">
        <v>1267</v>
      </c>
      <c r="H110" s="118">
        <f>F110-G110</f>
        <v>-84</v>
      </c>
      <c r="I110" s="238">
        <f>H110/G110</f>
        <v>-0.06629834254143646</v>
      </c>
      <c r="J110" s="1"/>
    </row>
    <row r="111" spans="1:10" ht="25.5" customHeight="1" thickBot="1">
      <c r="A111" s="73">
        <v>32</v>
      </c>
      <c r="B111" s="74">
        <v>48</v>
      </c>
      <c r="C111" s="73">
        <f>A111-B111</f>
        <v>-16</v>
      </c>
      <c r="D111" s="165">
        <f t="shared" si="6"/>
        <v>-0.3333333333333333</v>
      </c>
      <c r="E111" s="10" t="s">
        <v>15</v>
      </c>
      <c r="F111" s="75">
        <v>195</v>
      </c>
      <c r="G111" s="74">
        <v>263</v>
      </c>
      <c r="H111" s="76">
        <f>F111-G111</f>
        <v>-68</v>
      </c>
      <c r="I111" s="239">
        <f>H111/G111</f>
        <v>-0.2585551330798479</v>
      </c>
      <c r="J111" s="1"/>
    </row>
    <row r="112" ht="25.5" customHeight="1" thickTop="1">
      <c r="J112" s="1"/>
    </row>
    <row r="113" ht="25.5" customHeight="1">
      <c r="J113" s="1"/>
    </row>
    <row r="114" ht="25.5" customHeight="1" thickBot="1">
      <c r="J114" s="1"/>
    </row>
    <row r="115" spans="1:10" ht="25.5" customHeight="1" thickTop="1">
      <c r="A115" s="173" t="s">
        <v>296</v>
      </c>
      <c r="B115" s="113"/>
      <c r="C115" s="113"/>
      <c r="D115" s="113"/>
      <c r="E115" s="171" t="s">
        <v>300</v>
      </c>
      <c r="F115" s="113"/>
      <c r="G115" s="113"/>
      <c r="H115" s="113"/>
      <c r="I115" s="149"/>
      <c r="J115" s="1"/>
    </row>
    <row r="116" spans="1:10" ht="25.5" customHeight="1" thickBot="1">
      <c r="A116" s="234" t="s">
        <v>309</v>
      </c>
      <c r="G116" s="150" t="s">
        <v>0</v>
      </c>
      <c r="H116" s="151" t="s">
        <v>1</v>
      </c>
      <c r="I116" s="152"/>
      <c r="J116" s="1"/>
    </row>
    <row r="117" spans="1:10" ht="25.5" customHeight="1" thickBot="1" thickTop="1">
      <c r="A117" s="153" t="str">
        <f>A2</f>
        <v>     Mes del 1 al 31 de julio </v>
      </c>
      <c r="B117" s="154"/>
      <c r="C117" s="154"/>
      <c r="D117" s="155"/>
      <c r="E117" s="235" t="s">
        <v>0</v>
      </c>
      <c r="F117" s="156" t="str">
        <f>F2</f>
        <v>Acumulado al 31 de julio</v>
      </c>
      <c r="G117" s="157"/>
      <c r="H117" s="157"/>
      <c r="I117" s="158"/>
      <c r="J117" s="1"/>
    </row>
    <row r="118" spans="1:10" ht="25.5" customHeight="1" thickBot="1" thickTop="1">
      <c r="A118" s="159" t="s">
        <v>0</v>
      </c>
      <c r="B118" s="124" t="s">
        <v>0</v>
      </c>
      <c r="C118" s="128" t="s">
        <v>2</v>
      </c>
      <c r="D118" s="160"/>
      <c r="E118" s="124" t="s">
        <v>3</v>
      </c>
      <c r="F118" s="125" t="s">
        <v>0</v>
      </c>
      <c r="G118" s="124" t="s">
        <v>0</v>
      </c>
      <c r="H118" s="128" t="s">
        <v>2</v>
      </c>
      <c r="I118" s="129"/>
      <c r="J118" s="1"/>
    </row>
    <row r="119" spans="1:10" ht="25.5" customHeight="1" thickBot="1" thickTop="1">
      <c r="A119" s="161">
        <v>2015</v>
      </c>
      <c r="B119" s="126">
        <v>2014</v>
      </c>
      <c r="C119" s="162" t="s">
        <v>4</v>
      </c>
      <c r="D119" s="146" t="s">
        <v>5</v>
      </c>
      <c r="E119" s="127"/>
      <c r="F119" s="161">
        <v>2015</v>
      </c>
      <c r="G119" s="126">
        <v>2014</v>
      </c>
      <c r="H119" s="130" t="s">
        <v>4</v>
      </c>
      <c r="I119" s="130" t="s">
        <v>5</v>
      </c>
      <c r="J119" s="1"/>
    </row>
    <row r="120" spans="1:10" ht="25.5" customHeight="1" thickBot="1" thickTop="1">
      <c r="A120" s="74">
        <f>A121+A127</f>
        <v>912</v>
      </c>
      <c r="B120" s="74">
        <f>B121+B127</f>
        <v>1118</v>
      </c>
      <c r="C120" s="117">
        <f>C121+C127</f>
        <v>-206</v>
      </c>
      <c r="D120" s="163">
        <f>C120/B120*1</f>
        <v>-0.18425760286225404</v>
      </c>
      <c r="E120" s="127" t="s">
        <v>6</v>
      </c>
      <c r="F120" s="74">
        <f>F121+F127</f>
        <v>6232</v>
      </c>
      <c r="G120" s="74">
        <f>G121+G127</f>
        <v>7360</v>
      </c>
      <c r="H120" s="117">
        <f>H121+H127</f>
        <v>-1128</v>
      </c>
      <c r="I120" s="164">
        <f>H120/G120*1</f>
        <v>-0.1532608695652174</v>
      </c>
      <c r="J120" s="1"/>
    </row>
    <row r="121" spans="1:10" ht="25.5" customHeight="1" thickBot="1" thickTop="1">
      <c r="A121" s="74">
        <f>SUM(A122:A126)</f>
        <v>115</v>
      </c>
      <c r="B121" s="74">
        <f>SUM(B122:B126)</f>
        <v>172</v>
      </c>
      <c r="C121" s="122">
        <f>SUM(C122:C126)</f>
        <v>-57</v>
      </c>
      <c r="D121" s="165">
        <f>C121/B121*1</f>
        <v>-0.3313953488372093</v>
      </c>
      <c r="E121" s="127" t="s">
        <v>7</v>
      </c>
      <c r="F121" s="74">
        <f>SUM(F122:F126)</f>
        <v>820</v>
      </c>
      <c r="G121" s="74">
        <f>SUM(G122:G126)</f>
        <v>1017</v>
      </c>
      <c r="H121" s="121">
        <f>SUM(H122:H126)</f>
        <v>-197</v>
      </c>
      <c r="I121" s="164">
        <f>H121/G121*1</f>
        <v>-0.19370698131760078</v>
      </c>
      <c r="J121" s="1"/>
    </row>
    <row r="122" spans="1:10" ht="25.5" customHeight="1" thickTop="1">
      <c r="A122" s="120">
        <v>8</v>
      </c>
      <c r="B122" s="118">
        <v>8</v>
      </c>
      <c r="C122" s="117">
        <f>A122-B122</f>
        <v>0</v>
      </c>
      <c r="D122" s="167">
        <f>C122/B122*1</f>
        <v>0</v>
      </c>
      <c r="E122" s="132" t="s">
        <v>8</v>
      </c>
      <c r="F122" s="117">
        <v>70</v>
      </c>
      <c r="G122" s="118">
        <v>63</v>
      </c>
      <c r="H122" s="133">
        <f>F122-G122</f>
        <v>7</v>
      </c>
      <c r="I122" s="237">
        <f>H122/G122</f>
        <v>0.1111111111111111</v>
      </c>
      <c r="J122" s="1"/>
    </row>
    <row r="123" spans="1:10" ht="25.5" customHeight="1">
      <c r="A123" s="120">
        <v>0</v>
      </c>
      <c r="B123" s="118">
        <v>1</v>
      </c>
      <c r="C123" s="117">
        <f>A123-B123</f>
        <v>-1</v>
      </c>
      <c r="D123" s="167">
        <f aca="true" t="shared" si="7" ref="D123:D130">C123/B123*1</f>
        <v>-1</v>
      </c>
      <c r="E123" s="132" t="s">
        <v>9</v>
      </c>
      <c r="F123" s="117">
        <v>4</v>
      </c>
      <c r="G123" s="118">
        <v>3</v>
      </c>
      <c r="H123" s="118">
        <f>F123-G123</f>
        <v>1</v>
      </c>
      <c r="I123" s="238">
        <f>H123/G123</f>
        <v>0.3333333333333333</v>
      </c>
      <c r="J123" s="1"/>
    </row>
    <row r="124" spans="1:10" ht="26.25" customHeight="1">
      <c r="A124" s="120">
        <v>0</v>
      </c>
      <c r="B124" s="118">
        <v>0</v>
      </c>
      <c r="C124" s="117">
        <f>A124-B124</f>
        <v>0</v>
      </c>
      <c r="D124" s="167">
        <v>0</v>
      </c>
      <c r="E124" s="132" t="s">
        <v>311</v>
      </c>
      <c r="F124" s="117">
        <v>0</v>
      </c>
      <c r="G124" s="118">
        <v>0</v>
      </c>
      <c r="H124" s="118">
        <f>F124-G124</f>
        <v>0</v>
      </c>
      <c r="I124" s="238">
        <v>0</v>
      </c>
      <c r="J124" s="1"/>
    </row>
    <row r="125" spans="1:10" ht="27" customHeight="1">
      <c r="A125" s="120">
        <v>91</v>
      </c>
      <c r="B125" s="174">
        <v>133</v>
      </c>
      <c r="C125" s="117">
        <f>A125-B125</f>
        <v>-42</v>
      </c>
      <c r="D125" s="167">
        <f t="shared" si="7"/>
        <v>-0.3157894736842105</v>
      </c>
      <c r="E125" s="132" t="s">
        <v>10</v>
      </c>
      <c r="F125" s="117">
        <v>581</v>
      </c>
      <c r="G125" s="118">
        <v>757</v>
      </c>
      <c r="H125" s="118">
        <f>F125-G125</f>
        <v>-176</v>
      </c>
      <c r="I125" s="238">
        <f>H125/G125</f>
        <v>-0.23249669749009247</v>
      </c>
      <c r="J125" s="1"/>
    </row>
    <row r="126" spans="1:10" ht="27" customHeight="1" thickBot="1">
      <c r="A126" s="120">
        <v>16</v>
      </c>
      <c r="B126" s="118">
        <v>30</v>
      </c>
      <c r="C126" s="117">
        <f>A126-B126</f>
        <v>-14</v>
      </c>
      <c r="D126" s="175">
        <f t="shared" si="7"/>
        <v>-0.4666666666666667</v>
      </c>
      <c r="E126" s="10" t="s">
        <v>11</v>
      </c>
      <c r="F126" s="117">
        <v>165</v>
      </c>
      <c r="G126" s="118">
        <v>194</v>
      </c>
      <c r="H126" s="76">
        <f>F126-G126</f>
        <v>-29</v>
      </c>
      <c r="I126" s="239">
        <f>H126/G126</f>
        <v>-0.14948453608247422</v>
      </c>
      <c r="J126" s="1"/>
    </row>
    <row r="127" spans="1:10" ht="27" customHeight="1" thickBot="1" thickTop="1">
      <c r="A127" s="121">
        <f>SUM(A128:A130)</f>
        <v>797</v>
      </c>
      <c r="B127" s="121">
        <f>SUM(B128:B130)</f>
        <v>946</v>
      </c>
      <c r="C127" s="122">
        <f>SUM(C128:C131)</f>
        <v>-149</v>
      </c>
      <c r="D127" s="165">
        <f t="shared" si="7"/>
        <v>-0.15750528541226216</v>
      </c>
      <c r="E127" s="127" t="s">
        <v>12</v>
      </c>
      <c r="F127" s="121">
        <f>SUM(F128:F130)</f>
        <v>5412</v>
      </c>
      <c r="G127" s="121">
        <f>SUM(G128:G130)</f>
        <v>6343</v>
      </c>
      <c r="H127" s="121">
        <f>SUM(H128:H131)</f>
        <v>-931</v>
      </c>
      <c r="I127" s="164">
        <f>H127/G127*1</f>
        <v>-0.14677597351411004</v>
      </c>
      <c r="J127" s="1"/>
    </row>
    <row r="128" spans="1:10" ht="25.5" customHeight="1" thickTop="1">
      <c r="A128" s="120">
        <v>160</v>
      </c>
      <c r="B128" s="118">
        <v>255</v>
      </c>
      <c r="C128" s="117">
        <f>A128-B128</f>
        <v>-95</v>
      </c>
      <c r="D128" s="167">
        <f t="shared" si="7"/>
        <v>-0.37254901960784315</v>
      </c>
      <c r="E128" s="132" t="s">
        <v>13</v>
      </c>
      <c r="F128" s="117">
        <v>1027</v>
      </c>
      <c r="G128" s="118">
        <v>1454</v>
      </c>
      <c r="H128" s="133">
        <f>F128-G128</f>
        <v>-427</v>
      </c>
      <c r="I128" s="237">
        <f>H128/G128</f>
        <v>-0.2936726272352132</v>
      </c>
      <c r="J128" s="1"/>
    </row>
    <row r="129" spans="1:10" ht="25.5" customHeight="1">
      <c r="A129" s="120">
        <v>501</v>
      </c>
      <c r="B129" s="118">
        <v>543</v>
      </c>
      <c r="C129" s="117">
        <f>A129-B129</f>
        <v>-42</v>
      </c>
      <c r="D129" s="167">
        <f t="shared" si="7"/>
        <v>-0.07734806629834254</v>
      </c>
      <c r="E129" s="132" t="s">
        <v>14</v>
      </c>
      <c r="F129" s="117">
        <v>3482</v>
      </c>
      <c r="G129" s="118">
        <v>3893</v>
      </c>
      <c r="H129" s="118">
        <f>F129-G129</f>
        <v>-411</v>
      </c>
      <c r="I129" s="238">
        <f>H129/G129</f>
        <v>-0.10557410737220653</v>
      </c>
      <c r="J129" s="1"/>
    </row>
    <row r="130" spans="1:10" ht="25.5" customHeight="1" thickBot="1">
      <c r="A130" s="73">
        <v>136</v>
      </c>
      <c r="B130" s="74">
        <v>148</v>
      </c>
      <c r="C130" s="73">
        <f>A130-B130</f>
        <v>-12</v>
      </c>
      <c r="D130" s="165">
        <f t="shared" si="7"/>
        <v>-0.08108108108108109</v>
      </c>
      <c r="E130" s="10" t="s">
        <v>15</v>
      </c>
      <c r="F130" s="75">
        <v>903</v>
      </c>
      <c r="G130" s="74">
        <v>996</v>
      </c>
      <c r="H130" s="76">
        <f>F130-G130</f>
        <v>-93</v>
      </c>
      <c r="I130" s="239">
        <f>H130/G130</f>
        <v>-0.09337349397590361</v>
      </c>
      <c r="J130" s="1"/>
    </row>
    <row r="131" spans="5:10" ht="25.5" customHeight="1" thickTop="1">
      <c r="E131" s="185"/>
      <c r="F131" s="115"/>
      <c r="G131" s="115"/>
      <c r="H131" s="115"/>
      <c r="I131" s="116"/>
      <c r="J131" s="1"/>
    </row>
    <row r="132" spans="6:10" ht="25.5" customHeight="1">
      <c r="F132" s="1"/>
      <c r="G132" s="1"/>
      <c r="H132" s="1"/>
      <c r="J132" s="1"/>
    </row>
    <row r="133" ht="25.5" customHeight="1" thickBot="1">
      <c r="J133" s="1"/>
    </row>
    <row r="134" spans="1:10" ht="25.5" customHeight="1" thickTop="1">
      <c r="A134" s="173" t="s">
        <v>296</v>
      </c>
      <c r="B134" s="113"/>
      <c r="C134" s="113"/>
      <c r="D134" s="113"/>
      <c r="E134" s="171" t="s">
        <v>301</v>
      </c>
      <c r="F134" s="113"/>
      <c r="G134" s="113"/>
      <c r="H134" s="113"/>
      <c r="I134" s="149"/>
      <c r="J134" s="1"/>
    </row>
    <row r="135" spans="1:10" ht="25.5" customHeight="1" thickBot="1">
      <c r="A135" s="234" t="s">
        <v>309</v>
      </c>
      <c r="G135" s="150" t="s">
        <v>0</v>
      </c>
      <c r="H135" s="151" t="s">
        <v>1</v>
      </c>
      <c r="I135" s="152"/>
      <c r="J135" s="1"/>
    </row>
    <row r="136" spans="1:10" ht="25.5" customHeight="1" thickBot="1" thickTop="1">
      <c r="A136" s="153" t="str">
        <f>A2</f>
        <v>     Mes del 1 al 31 de julio </v>
      </c>
      <c r="B136" s="154"/>
      <c r="C136" s="154"/>
      <c r="D136" s="155"/>
      <c r="E136" s="235" t="s">
        <v>0</v>
      </c>
      <c r="F136" s="156" t="str">
        <f>F2</f>
        <v>Acumulado al 31 de julio</v>
      </c>
      <c r="G136" s="157"/>
      <c r="H136" s="157"/>
      <c r="I136" s="158"/>
      <c r="J136" s="1"/>
    </row>
    <row r="137" spans="1:10" ht="25.5" customHeight="1" thickBot="1" thickTop="1">
      <c r="A137" s="159" t="s">
        <v>0</v>
      </c>
      <c r="B137" s="124" t="s">
        <v>0</v>
      </c>
      <c r="C137" s="128" t="s">
        <v>2</v>
      </c>
      <c r="D137" s="160"/>
      <c r="E137" s="124" t="s">
        <v>3</v>
      </c>
      <c r="F137" s="125" t="s">
        <v>0</v>
      </c>
      <c r="G137" s="124" t="s">
        <v>0</v>
      </c>
      <c r="H137" s="128" t="s">
        <v>2</v>
      </c>
      <c r="I137" s="129"/>
      <c r="J137" s="1"/>
    </row>
    <row r="138" spans="1:10" ht="25.5" customHeight="1" thickBot="1" thickTop="1">
      <c r="A138" s="161">
        <v>2015</v>
      </c>
      <c r="B138" s="126">
        <v>2014</v>
      </c>
      <c r="C138" s="162" t="s">
        <v>4</v>
      </c>
      <c r="D138" s="146" t="s">
        <v>5</v>
      </c>
      <c r="E138" s="127"/>
      <c r="F138" s="161">
        <v>2015</v>
      </c>
      <c r="G138" s="126">
        <v>2014</v>
      </c>
      <c r="H138" s="130" t="s">
        <v>4</v>
      </c>
      <c r="I138" s="130" t="s">
        <v>5</v>
      </c>
      <c r="J138" s="1"/>
    </row>
    <row r="139" spans="1:10" ht="25.5" customHeight="1" thickBot="1" thickTop="1">
      <c r="A139" s="74">
        <f>A140+A146</f>
        <v>366</v>
      </c>
      <c r="B139" s="74">
        <f>B140+B146</f>
        <v>383</v>
      </c>
      <c r="C139" s="117">
        <f>C140+C146</f>
        <v>-17</v>
      </c>
      <c r="D139" s="163">
        <f>C139/B139*1</f>
        <v>-0.044386422976501305</v>
      </c>
      <c r="E139" s="127" t="s">
        <v>6</v>
      </c>
      <c r="F139" s="74">
        <f>F140+F146</f>
        <v>2614</v>
      </c>
      <c r="G139" s="74">
        <f>G140+G146</f>
        <v>2603</v>
      </c>
      <c r="H139" s="117">
        <f>H140+H146</f>
        <v>11</v>
      </c>
      <c r="I139" s="164">
        <f>H139/G139*1</f>
        <v>0.0042258932001536685</v>
      </c>
      <c r="J139" s="1"/>
    </row>
    <row r="140" spans="1:10" ht="25.5" customHeight="1" thickBot="1" thickTop="1">
      <c r="A140" s="74">
        <f>SUM(A141:A145)</f>
        <v>61</v>
      </c>
      <c r="B140" s="74">
        <f>SUM(B141:B145)</f>
        <v>88</v>
      </c>
      <c r="C140" s="122">
        <f>SUM(C141:C145)</f>
        <v>-27</v>
      </c>
      <c r="D140" s="165">
        <f>C140/B140*1</f>
        <v>-0.3068181818181818</v>
      </c>
      <c r="E140" s="127" t="s">
        <v>7</v>
      </c>
      <c r="F140" s="74">
        <f>SUM(F141:F145)</f>
        <v>504</v>
      </c>
      <c r="G140" s="74">
        <f>SUM(G141:G145)</f>
        <v>464</v>
      </c>
      <c r="H140" s="121">
        <f>SUM(H141:H145)</f>
        <v>40</v>
      </c>
      <c r="I140" s="164">
        <f>H140/G140*1</f>
        <v>0.08620689655172414</v>
      </c>
      <c r="J140" s="1"/>
    </row>
    <row r="141" spans="1:10" ht="25.5" customHeight="1" thickTop="1">
      <c r="A141" s="120">
        <v>7</v>
      </c>
      <c r="B141" s="118">
        <v>11</v>
      </c>
      <c r="C141" s="117">
        <f>A141-B141</f>
        <v>-4</v>
      </c>
      <c r="D141" s="167">
        <f>C141/B141*1</f>
        <v>-0.36363636363636365</v>
      </c>
      <c r="E141" s="132" t="s">
        <v>8</v>
      </c>
      <c r="F141" s="117">
        <v>43</v>
      </c>
      <c r="G141" s="118">
        <v>63</v>
      </c>
      <c r="H141" s="133">
        <f>F141-G141</f>
        <v>-20</v>
      </c>
      <c r="I141" s="237">
        <f>H141/G141</f>
        <v>-0.31746031746031744</v>
      </c>
      <c r="J141" s="1"/>
    </row>
    <row r="142" spans="1:10" ht="25.5" customHeight="1">
      <c r="A142" s="120">
        <v>1</v>
      </c>
      <c r="B142" s="118">
        <v>0</v>
      </c>
      <c r="C142" s="117">
        <f>A142-B142</f>
        <v>1</v>
      </c>
      <c r="D142" s="167">
        <v>0</v>
      </c>
      <c r="E142" s="132" t="s">
        <v>9</v>
      </c>
      <c r="F142" s="117">
        <v>9</v>
      </c>
      <c r="G142" s="118">
        <v>1</v>
      </c>
      <c r="H142" s="118">
        <f>F142-G142</f>
        <v>8</v>
      </c>
      <c r="I142" s="238">
        <f>H142/G142</f>
        <v>8</v>
      </c>
      <c r="J142" s="1"/>
    </row>
    <row r="143" spans="1:10" ht="27" customHeight="1">
      <c r="A143" s="120">
        <v>0</v>
      </c>
      <c r="B143" s="118">
        <v>0</v>
      </c>
      <c r="C143" s="117">
        <f>A143-B143</f>
        <v>0</v>
      </c>
      <c r="D143" s="167">
        <v>0</v>
      </c>
      <c r="E143" s="132" t="s">
        <v>311</v>
      </c>
      <c r="F143" s="117">
        <v>0</v>
      </c>
      <c r="G143" s="118">
        <v>0</v>
      </c>
      <c r="H143" s="118">
        <f>F143-G143</f>
        <v>0</v>
      </c>
      <c r="I143" s="238">
        <v>0</v>
      </c>
      <c r="J143" s="1"/>
    </row>
    <row r="144" spans="1:10" ht="27" customHeight="1">
      <c r="A144" s="120">
        <v>32</v>
      </c>
      <c r="B144" s="118">
        <v>68</v>
      </c>
      <c r="C144" s="117">
        <f>A144-B144</f>
        <v>-36</v>
      </c>
      <c r="D144" s="167">
        <f aca="true" t="shared" si="8" ref="D144:D149">C144/B144*1</f>
        <v>-0.5294117647058824</v>
      </c>
      <c r="E144" s="132" t="s">
        <v>10</v>
      </c>
      <c r="F144" s="117">
        <v>288</v>
      </c>
      <c r="G144" s="118">
        <v>301</v>
      </c>
      <c r="H144" s="118">
        <f>F144-G144</f>
        <v>-13</v>
      </c>
      <c r="I144" s="238">
        <f>H144/G144</f>
        <v>-0.04318936877076412</v>
      </c>
      <c r="J144" s="1"/>
    </row>
    <row r="145" spans="1:10" ht="27" customHeight="1" thickBot="1">
      <c r="A145" s="120">
        <v>21</v>
      </c>
      <c r="B145" s="118">
        <v>9</v>
      </c>
      <c r="C145" s="117">
        <f>A145-B145</f>
        <v>12</v>
      </c>
      <c r="D145" s="165">
        <f t="shared" si="8"/>
        <v>1.3333333333333333</v>
      </c>
      <c r="E145" s="132" t="s">
        <v>11</v>
      </c>
      <c r="F145" s="117">
        <v>164</v>
      </c>
      <c r="G145" s="118">
        <v>99</v>
      </c>
      <c r="H145" s="76">
        <f>F145-G145</f>
        <v>65</v>
      </c>
      <c r="I145" s="239">
        <f>H145/G145</f>
        <v>0.6565656565656566</v>
      </c>
      <c r="J145" s="1"/>
    </row>
    <row r="146" spans="1:10" ht="25.5" customHeight="1" thickBot="1" thickTop="1">
      <c r="A146" s="121">
        <f>SUM(A147:A149)</f>
        <v>305</v>
      </c>
      <c r="B146" s="121">
        <f>SUM(B147:B149)</f>
        <v>295</v>
      </c>
      <c r="C146" s="122">
        <f>SUM(C147:C150)</f>
        <v>10</v>
      </c>
      <c r="D146" s="165">
        <f t="shared" si="8"/>
        <v>0.03389830508474576</v>
      </c>
      <c r="E146" s="141" t="s">
        <v>12</v>
      </c>
      <c r="F146" s="121">
        <f>SUM(F147:F149)</f>
        <v>2110</v>
      </c>
      <c r="G146" s="121">
        <f>SUM(G147:G149)</f>
        <v>2139</v>
      </c>
      <c r="H146" s="121">
        <f>SUM(H147:H150)</f>
        <v>-29</v>
      </c>
      <c r="I146" s="164">
        <f>H146/G146*1</f>
        <v>-0.013557737260402058</v>
      </c>
      <c r="J146" s="1"/>
    </row>
    <row r="147" spans="1:10" ht="25.5" customHeight="1" thickTop="1">
      <c r="A147" s="120">
        <v>65</v>
      </c>
      <c r="B147" s="118">
        <v>53</v>
      </c>
      <c r="C147" s="117">
        <f>A147-B147</f>
        <v>12</v>
      </c>
      <c r="D147" s="167">
        <f t="shared" si="8"/>
        <v>0.22641509433962265</v>
      </c>
      <c r="E147" s="132" t="s">
        <v>13</v>
      </c>
      <c r="F147" s="117">
        <v>523</v>
      </c>
      <c r="G147" s="118">
        <v>403</v>
      </c>
      <c r="H147" s="133">
        <f>F147-G147</f>
        <v>120</v>
      </c>
      <c r="I147" s="237">
        <f>H147/G147</f>
        <v>0.2977667493796526</v>
      </c>
      <c r="J147" s="1"/>
    </row>
    <row r="148" spans="1:10" ht="25.5" customHeight="1">
      <c r="A148" s="120">
        <v>205</v>
      </c>
      <c r="B148" s="118">
        <v>223</v>
      </c>
      <c r="C148" s="120">
        <f>A148-B148</f>
        <v>-18</v>
      </c>
      <c r="D148" s="168">
        <f t="shared" si="8"/>
        <v>-0.08071748878923767</v>
      </c>
      <c r="E148" s="132" t="s">
        <v>14</v>
      </c>
      <c r="F148" s="117">
        <v>1423</v>
      </c>
      <c r="G148" s="118">
        <v>1566</v>
      </c>
      <c r="H148" s="118">
        <f>F148-G148</f>
        <v>-143</v>
      </c>
      <c r="I148" s="238">
        <f>H148/G148</f>
        <v>-0.0913154533844189</v>
      </c>
      <c r="J148" s="1"/>
    </row>
    <row r="149" spans="1:10" ht="25.5" customHeight="1" thickBot="1">
      <c r="A149" s="73">
        <v>35</v>
      </c>
      <c r="B149" s="74">
        <v>19</v>
      </c>
      <c r="C149" s="73">
        <f>A149-B149</f>
        <v>16</v>
      </c>
      <c r="D149" s="165">
        <f t="shared" si="8"/>
        <v>0.8421052631578947</v>
      </c>
      <c r="E149" s="10" t="s">
        <v>15</v>
      </c>
      <c r="F149" s="75">
        <v>164</v>
      </c>
      <c r="G149" s="74">
        <v>170</v>
      </c>
      <c r="H149" s="76">
        <f>F149-G149</f>
        <v>-6</v>
      </c>
      <c r="I149" s="239">
        <f>H149/G149</f>
        <v>-0.03529411764705882</v>
      </c>
      <c r="J149" s="1"/>
    </row>
    <row r="150" spans="2:10" ht="25.5" customHeight="1" thickTop="1">
      <c r="B150" s="172"/>
      <c r="J150" s="1"/>
    </row>
    <row r="151" ht="25.5" customHeight="1">
      <c r="J151" s="1"/>
    </row>
    <row r="152" ht="25.5" customHeight="1" thickBot="1">
      <c r="J152" s="1"/>
    </row>
    <row r="153" spans="1:10" ht="25.5" customHeight="1" thickTop="1">
      <c r="A153" s="173" t="s">
        <v>296</v>
      </c>
      <c r="B153" s="113"/>
      <c r="C153" s="113"/>
      <c r="D153" s="113"/>
      <c r="E153" s="171" t="s">
        <v>302</v>
      </c>
      <c r="F153" s="113"/>
      <c r="G153" s="113"/>
      <c r="H153" s="113"/>
      <c r="I153" s="149"/>
      <c r="J153" s="1"/>
    </row>
    <row r="154" spans="1:10" ht="25.5" customHeight="1" thickBot="1">
      <c r="A154" s="234" t="s">
        <v>309</v>
      </c>
      <c r="G154" s="150" t="s">
        <v>0</v>
      </c>
      <c r="H154" s="151" t="s">
        <v>1</v>
      </c>
      <c r="I154" s="152"/>
      <c r="J154" s="1"/>
    </row>
    <row r="155" spans="1:10" ht="25.5" customHeight="1" thickBot="1" thickTop="1">
      <c r="A155" s="153" t="str">
        <f>A2</f>
        <v>     Mes del 1 al 31 de julio </v>
      </c>
      <c r="B155" s="154"/>
      <c r="C155" s="154"/>
      <c r="D155" s="155"/>
      <c r="E155" s="235" t="s">
        <v>0</v>
      </c>
      <c r="F155" s="156" t="str">
        <f>F2</f>
        <v>Acumulado al 31 de julio</v>
      </c>
      <c r="G155" s="157"/>
      <c r="H155" s="157"/>
      <c r="I155" s="158"/>
      <c r="J155" s="1"/>
    </row>
    <row r="156" spans="1:10" ht="25.5" customHeight="1" thickBot="1" thickTop="1">
      <c r="A156" s="159" t="s">
        <v>0</v>
      </c>
      <c r="B156" s="124" t="s">
        <v>0</v>
      </c>
      <c r="C156" s="128" t="s">
        <v>2</v>
      </c>
      <c r="D156" s="160"/>
      <c r="E156" s="124" t="s">
        <v>3</v>
      </c>
      <c r="F156" s="125" t="s">
        <v>0</v>
      </c>
      <c r="G156" s="124" t="s">
        <v>0</v>
      </c>
      <c r="H156" s="128" t="s">
        <v>2</v>
      </c>
      <c r="I156" s="129"/>
      <c r="J156" s="1"/>
    </row>
    <row r="157" spans="1:10" ht="25.5" customHeight="1" thickBot="1" thickTop="1">
      <c r="A157" s="161">
        <v>2015</v>
      </c>
      <c r="B157" s="126">
        <v>2014</v>
      </c>
      <c r="C157" s="162" t="s">
        <v>4</v>
      </c>
      <c r="D157" s="146" t="s">
        <v>5</v>
      </c>
      <c r="E157" s="127"/>
      <c r="F157" s="161">
        <v>2015</v>
      </c>
      <c r="G157" s="126">
        <v>2014</v>
      </c>
      <c r="H157" s="130" t="s">
        <v>4</v>
      </c>
      <c r="I157" s="130" t="s">
        <v>5</v>
      </c>
      <c r="J157" s="1"/>
    </row>
    <row r="158" spans="1:10" ht="25.5" customHeight="1" thickBot="1" thickTop="1">
      <c r="A158" s="74">
        <f>A159+A165</f>
        <v>153</v>
      </c>
      <c r="B158" s="74">
        <f>B159+B165</f>
        <v>246</v>
      </c>
      <c r="C158" s="117">
        <f>C159+C165</f>
        <v>-93</v>
      </c>
      <c r="D158" s="163">
        <f>C158/B158*1</f>
        <v>-0.3780487804878049</v>
      </c>
      <c r="E158" s="127" t="s">
        <v>6</v>
      </c>
      <c r="F158" s="74">
        <f>F159+F165</f>
        <v>1005</v>
      </c>
      <c r="G158" s="74">
        <f>G159+G165</f>
        <v>1515</v>
      </c>
      <c r="H158" s="117">
        <f>H159+H165</f>
        <v>-510</v>
      </c>
      <c r="I158" s="164">
        <f>H158/G158*1</f>
        <v>-0.33663366336633666</v>
      </c>
      <c r="J158" s="1"/>
    </row>
    <row r="159" spans="1:10" ht="25.5" customHeight="1" thickBot="1" thickTop="1">
      <c r="A159" s="74">
        <f>SUM(A160:A164)</f>
        <v>42</v>
      </c>
      <c r="B159" s="74">
        <f>SUM(B160:B164)</f>
        <v>47</v>
      </c>
      <c r="C159" s="122">
        <f>SUM(C160:C164)</f>
        <v>-5</v>
      </c>
      <c r="D159" s="165">
        <f>C159/B159*1</f>
        <v>-0.10638297872340426</v>
      </c>
      <c r="E159" s="127" t="s">
        <v>7</v>
      </c>
      <c r="F159" s="74">
        <f>SUM(F160:F164)</f>
        <v>214</v>
      </c>
      <c r="G159" s="74">
        <f>SUM(G160:G164)</f>
        <v>279</v>
      </c>
      <c r="H159" s="121">
        <f>SUM(H160:H164)</f>
        <v>-65</v>
      </c>
      <c r="I159" s="164">
        <f>H159/G159*1</f>
        <v>-0.23297491039426524</v>
      </c>
      <c r="J159" s="1"/>
    </row>
    <row r="160" spans="1:10" ht="25.5" customHeight="1" thickTop="1">
      <c r="A160" s="120">
        <v>1</v>
      </c>
      <c r="B160" s="118">
        <v>3</v>
      </c>
      <c r="C160" s="117">
        <f>A160-B160</f>
        <v>-2</v>
      </c>
      <c r="D160" s="168">
        <f>C160/B160*1</f>
        <v>-0.6666666666666666</v>
      </c>
      <c r="E160" s="132" t="s">
        <v>8</v>
      </c>
      <c r="F160" s="117">
        <v>15</v>
      </c>
      <c r="G160" s="118">
        <v>25</v>
      </c>
      <c r="H160" s="133">
        <f>F160-G160</f>
        <v>-10</v>
      </c>
      <c r="I160" s="237">
        <f>H160/G160</f>
        <v>-0.4</v>
      </c>
      <c r="J160" s="1"/>
    </row>
    <row r="161" spans="1:10" ht="27" customHeight="1">
      <c r="A161" s="120">
        <v>0</v>
      </c>
      <c r="B161" s="118">
        <v>0</v>
      </c>
      <c r="C161" s="117">
        <f>A161-B161</f>
        <v>0</v>
      </c>
      <c r="D161" s="168">
        <v>0</v>
      </c>
      <c r="E161" s="132" t="s">
        <v>9</v>
      </c>
      <c r="F161" s="117">
        <v>5</v>
      </c>
      <c r="G161" s="118">
        <v>2</v>
      </c>
      <c r="H161" s="118">
        <f>F161-G161</f>
        <v>3</v>
      </c>
      <c r="I161" s="238">
        <f>H161/G161</f>
        <v>1.5</v>
      </c>
      <c r="J161" s="1"/>
    </row>
    <row r="162" spans="1:10" ht="27" customHeight="1">
      <c r="A162" s="120">
        <v>0</v>
      </c>
      <c r="B162" s="118">
        <v>0</v>
      </c>
      <c r="C162" s="117">
        <f>A162-B162</f>
        <v>0</v>
      </c>
      <c r="D162" s="168">
        <v>0</v>
      </c>
      <c r="E162" s="132" t="s">
        <v>311</v>
      </c>
      <c r="F162" s="117">
        <v>0</v>
      </c>
      <c r="G162" s="118">
        <v>0</v>
      </c>
      <c r="H162" s="118">
        <f>F162-G162</f>
        <v>0</v>
      </c>
      <c r="I162" s="238">
        <v>0</v>
      </c>
      <c r="J162" s="1"/>
    </row>
    <row r="163" spans="1:10" ht="27" customHeight="1">
      <c r="A163" s="120">
        <v>18</v>
      </c>
      <c r="B163" s="118">
        <v>18</v>
      </c>
      <c r="C163" s="117">
        <f>A163-B163</f>
        <v>0</v>
      </c>
      <c r="D163" s="168">
        <f aca="true" t="shared" si="9" ref="D163:D168">C163/B163*1</f>
        <v>0</v>
      </c>
      <c r="E163" s="132" t="s">
        <v>10</v>
      </c>
      <c r="F163" s="117">
        <v>65</v>
      </c>
      <c r="G163" s="118">
        <v>116</v>
      </c>
      <c r="H163" s="118">
        <f>F163-G163</f>
        <v>-51</v>
      </c>
      <c r="I163" s="238">
        <f>H163/G163</f>
        <v>-0.4396551724137931</v>
      </c>
      <c r="J163" s="1"/>
    </row>
    <row r="164" spans="1:10" ht="25.5" customHeight="1" thickBot="1">
      <c r="A164" s="120">
        <v>23</v>
      </c>
      <c r="B164" s="118">
        <v>26</v>
      </c>
      <c r="C164" s="117">
        <f>A164-B164</f>
        <v>-3</v>
      </c>
      <c r="D164" s="165">
        <f t="shared" si="9"/>
        <v>-0.11538461538461539</v>
      </c>
      <c r="E164" s="132" t="s">
        <v>11</v>
      </c>
      <c r="F164" s="117">
        <v>129</v>
      </c>
      <c r="G164" s="118">
        <v>136</v>
      </c>
      <c r="H164" s="76">
        <f>F164-G164</f>
        <v>-7</v>
      </c>
      <c r="I164" s="239">
        <f>H164/G164</f>
        <v>-0.051470588235294115</v>
      </c>
      <c r="J164" s="1"/>
    </row>
    <row r="165" spans="1:10" ht="25.5" customHeight="1" thickBot="1" thickTop="1">
      <c r="A165" s="121">
        <f>SUM(A166:A168)</f>
        <v>111</v>
      </c>
      <c r="B165" s="121">
        <f>SUM(B166:B168)</f>
        <v>199</v>
      </c>
      <c r="C165" s="122">
        <f>SUM(C166:C169)</f>
        <v>-88</v>
      </c>
      <c r="D165" s="165">
        <f t="shared" si="9"/>
        <v>-0.44221105527638194</v>
      </c>
      <c r="E165" s="141" t="s">
        <v>12</v>
      </c>
      <c r="F165" s="121">
        <f>SUM(F166:F168)</f>
        <v>791</v>
      </c>
      <c r="G165" s="121">
        <f>SUM(G166:G168)</f>
        <v>1236</v>
      </c>
      <c r="H165" s="121">
        <f>SUM(H166:H169)</f>
        <v>-445</v>
      </c>
      <c r="I165" s="164">
        <f>H165/G165*1</f>
        <v>-0.36003236245954695</v>
      </c>
      <c r="J165" s="1"/>
    </row>
    <row r="166" spans="1:10" ht="25.5" customHeight="1" thickTop="1">
      <c r="A166" s="120">
        <v>30</v>
      </c>
      <c r="B166" s="118">
        <v>65</v>
      </c>
      <c r="C166" s="117">
        <f>A166-B166</f>
        <v>-35</v>
      </c>
      <c r="D166" s="167">
        <f t="shared" si="9"/>
        <v>-0.5384615384615384</v>
      </c>
      <c r="E166" s="132" t="s">
        <v>13</v>
      </c>
      <c r="F166" s="117">
        <v>170</v>
      </c>
      <c r="G166" s="118">
        <v>418</v>
      </c>
      <c r="H166" s="133">
        <f>F166-G166</f>
        <v>-248</v>
      </c>
      <c r="I166" s="237">
        <f>H166/G166</f>
        <v>-0.5933014354066986</v>
      </c>
      <c r="J166" s="1"/>
    </row>
    <row r="167" spans="1:10" ht="25.5" customHeight="1">
      <c r="A167" s="120">
        <v>72</v>
      </c>
      <c r="B167" s="118">
        <v>129</v>
      </c>
      <c r="C167" s="120">
        <f>A167-B167</f>
        <v>-57</v>
      </c>
      <c r="D167" s="168">
        <f t="shared" si="9"/>
        <v>-0.4418604651162791</v>
      </c>
      <c r="E167" s="132" t="s">
        <v>14</v>
      </c>
      <c r="F167" s="117">
        <v>553</v>
      </c>
      <c r="G167" s="118">
        <v>761</v>
      </c>
      <c r="H167" s="118">
        <f>F167-G167</f>
        <v>-208</v>
      </c>
      <c r="I167" s="238">
        <f>H167/G167</f>
        <v>-0.2733245729303548</v>
      </c>
      <c r="J167" s="1"/>
    </row>
    <row r="168" spans="1:10" ht="25.5" customHeight="1" thickBot="1">
      <c r="A168" s="73">
        <v>9</v>
      </c>
      <c r="B168" s="74">
        <v>5</v>
      </c>
      <c r="C168" s="73">
        <f>A168-B168</f>
        <v>4</v>
      </c>
      <c r="D168" s="165">
        <f t="shared" si="9"/>
        <v>0.8</v>
      </c>
      <c r="E168" s="10" t="s">
        <v>15</v>
      </c>
      <c r="F168" s="75">
        <v>68</v>
      </c>
      <c r="G168" s="74">
        <v>57</v>
      </c>
      <c r="H168" s="76">
        <f>F168-G168</f>
        <v>11</v>
      </c>
      <c r="I168" s="249">
        <f>H168/G168</f>
        <v>0.19298245614035087</v>
      </c>
      <c r="J168" s="1"/>
    </row>
    <row r="169" spans="5:10" ht="25.5" customHeight="1" thickTop="1">
      <c r="E169" s="185"/>
      <c r="J169" s="1"/>
    </row>
    <row r="170" ht="25.5" customHeight="1">
      <c r="J170" s="1"/>
    </row>
    <row r="171" ht="25.5" customHeight="1" thickBot="1">
      <c r="J171" s="1"/>
    </row>
    <row r="172" spans="1:10" ht="25.5" customHeight="1" thickTop="1">
      <c r="A172" s="173" t="s">
        <v>296</v>
      </c>
      <c r="B172" s="113"/>
      <c r="C172" s="113"/>
      <c r="D172" s="113"/>
      <c r="E172" s="171" t="s">
        <v>303</v>
      </c>
      <c r="F172" s="113"/>
      <c r="G172" s="113"/>
      <c r="H172" s="113"/>
      <c r="I172" s="149"/>
      <c r="J172" s="1"/>
    </row>
    <row r="173" spans="1:10" ht="25.5" customHeight="1" thickBot="1">
      <c r="A173" s="234" t="s">
        <v>309</v>
      </c>
      <c r="G173" s="150" t="s">
        <v>0</v>
      </c>
      <c r="H173" s="151" t="s">
        <v>1</v>
      </c>
      <c r="I173" s="152"/>
      <c r="J173" s="1"/>
    </row>
    <row r="174" spans="1:10" ht="25.5" customHeight="1" thickBot="1" thickTop="1">
      <c r="A174" s="153" t="str">
        <f>A2</f>
        <v>     Mes del 1 al 31 de julio </v>
      </c>
      <c r="B174" s="154"/>
      <c r="C174" s="154"/>
      <c r="D174" s="155"/>
      <c r="E174" s="235" t="s">
        <v>0</v>
      </c>
      <c r="F174" s="156" t="str">
        <f>F2</f>
        <v>Acumulado al 31 de julio</v>
      </c>
      <c r="G174" s="157"/>
      <c r="H174" s="157"/>
      <c r="I174" s="158"/>
      <c r="J174" s="1"/>
    </row>
    <row r="175" spans="1:10" ht="25.5" customHeight="1" thickBot="1" thickTop="1">
      <c r="A175" s="159" t="s">
        <v>0</v>
      </c>
      <c r="B175" s="124" t="s">
        <v>0</v>
      </c>
      <c r="C175" s="128" t="s">
        <v>2</v>
      </c>
      <c r="D175" s="160"/>
      <c r="E175" s="124" t="s">
        <v>3</v>
      </c>
      <c r="F175" s="125" t="s">
        <v>0</v>
      </c>
      <c r="G175" s="124" t="s">
        <v>0</v>
      </c>
      <c r="H175" s="128" t="s">
        <v>2</v>
      </c>
      <c r="I175" s="129"/>
      <c r="J175" s="1"/>
    </row>
    <row r="176" spans="1:10" ht="25.5" customHeight="1" thickBot="1" thickTop="1">
      <c r="A176" s="161">
        <v>2015</v>
      </c>
      <c r="B176" s="126">
        <v>2014</v>
      </c>
      <c r="C176" s="162" t="s">
        <v>4</v>
      </c>
      <c r="D176" s="146" t="s">
        <v>5</v>
      </c>
      <c r="E176" s="127"/>
      <c r="F176" s="161">
        <v>2015</v>
      </c>
      <c r="G176" s="126">
        <v>2014</v>
      </c>
      <c r="H176" s="130" t="s">
        <v>4</v>
      </c>
      <c r="I176" s="130" t="s">
        <v>5</v>
      </c>
      <c r="J176" s="1"/>
    </row>
    <row r="177" spans="1:10" ht="25.5" customHeight="1" thickBot="1" thickTop="1">
      <c r="A177" s="74">
        <f>A178+A184</f>
        <v>138</v>
      </c>
      <c r="B177" s="74">
        <f>B178+B184</f>
        <v>248</v>
      </c>
      <c r="C177" s="117">
        <f>C178+C184</f>
        <v>-110</v>
      </c>
      <c r="D177" s="163">
        <f>C177/B177*1</f>
        <v>-0.4435483870967742</v>
      </c>
      <c r="E177" s="127" t="s">
        <v>6</v>
      </c>
      <c r="F177" s="74">
        <f>F178+F184</f>
        <v>1085</v>
      </c>
      <c r="G177" s="74">
        <f>G178+G184</f>
        <v>1531</v>
      </c>
      <c r="H177" s="117">
        <f>H178+H184</f>
        <v>-446</v>
      </c>
      <c r="I177" s="164">
        <f>H177/G177*1</f>
        <v>-0.2913128674069236</v>
      </c>
      <c r="J177" s="1"/>
    </row>
    <row r="178" spans="1:10" ht="25.5" customHeight="1" thickBot="1" thickTop="1">
      <c r="A178" s="74">
        <f>SUM(A179:A183)</f>
        <v>19</v>
      </c>
      <c r="B178" s="74">
        <f>SUM(B179:B183)</f>
        <v>15</v>
      </c>
      <c r="C178" s="122">
        <f>SUM(C179:C183)</f>
        <v>4</v>
      </c>
      <c r="D178" s="165">
        <f>C178/B178*1</f>
        <v>0.26666666666666666</v>
      </c>
      <c r="E178" s="127" t="s">
        <v>7</v>
      </c>
      <c r="F178" s="74">
        <f>SUM(F179:F183)</f>
        <v>137</v>
      </c>
      <c r="G178" s="74">
        <f>SUM(G179:G183)</f>
        <v>110</v>
      </c>
      <c r="H178" s="121">
        <f>SUM(H179:H183)</f>
        <v>27</v>
      </c>
      <c r="I178" s="164">
        <f>H178/G178*1</f>
        <v>0.24545454545454545</v>
      </c>
      <c r="J178" s="1"/>
    </row>
    <row r="179" spans="1:10" ht="27" customHeight="1" thickTop="1">
      <c r="A179" s="120">
        <v>0</v>
      </c>
      <c r="B179" s="118">
        <v>0</v>
      </c>
      <c r="C179" s="117">
        <f>A179-B179</f>
        <v>0</v>
      </c>
      <c r="D179" s="167">
        <v>0</v>
      </c>
      <c r="E179" s="132" t="s">
        <v>8</v>
      </c>
      <c r="F179" s="117">
        <v>5</v>
      </c>
      <c r="G179" s="118">
        <v>7</v>
      </c>
      <c r="H179" s="133">
        <f>F179-G179</f>
        <v>-2</v>
      </c>
      <c r="I179" s="237">
        <f>H179/G179</f>
        <v>-0.2857142857142857</v>
      </c>
      <c r="J179" s="1"/>
    </row>
    <row r="180" spans="1:10" ht="27" customHeight="1">
      <c r="A180" s="120">
        <v>0</v>
      </c>
      <c r="B180" s="118">
        <v>0</v>
      </c>
      <c r="C180" s="117">
        <f>A180-B180</f>
        <v>0</v>
      </c>
      <c r="D180" s="167">
        <v>0</v>
      </c>
      <c r="E180" s="132" t="s">
        <v>9</v>
      </c>
      <c r="F180" s="117">
        <v>1</v>
      </c>
      <c r="G180" s="118">
        <v>7</v>
      </c>
      <c r="H180" s="118">
        <f>F180-G180</f>
        <v>-6</v>
      </c>
      <c r="I180" s="238">
        <f>H180/G180</f>
        <v>-0.8571428571428571</v>
      </c>
      <c r="J180" s="1"/>
    </row>
    <row r="181" spans="1:10" ht="27" customHeight="1">
      <c r="A181" s="120">
        <v>0</v>
      </c>
      <c r="B181" s="118">
        <v>0</v>
      </c>
      <c r="C181" s="117">
        <f>A181-B181</f>
        <v>0</v>
      </c>
      <c r="D181" s="167">
        <v>0</v>
      </c>
      <c r="E181" s="132" t="s">
        <v>311</v>
      </c>
      <c r="F181" s="117">
        <v>0</v>
      </c>
      <c r="G181" s="118">
        <v>0</v>
      </c>
      <c r="H181" s="118">
        <f>F181-G181</f>
        <v>0</v>
      </c>
      <c r="I181" s="238">
        <v>0</v>
      </c>
      <c r="J181" s="1"/>
    </row>
    <row r="182" spans="1:10" ht="25.5" customHeight="1">
      <c r="A182" s="120">
        <v>8</v>
      </c>
      <c r="B182" s="118">
        <v>3</v>
      </c>
      <c r="C182" s="117">
        <f>A182-B182</f>
        <v>5</v>
      </c>
      <c r="D182" s="167">
        <f aca="true" t="shared" si="10" ref="D182:D187">C182/B182*1</f>
        <v>1.6666666666666667</v>
      </c>
      <c r="E182" s="132" t="s">
        <v>10</v>
      </c>
      <c r="F182" s="117">
        <v>67</v>
      </c>
      <c r="G182" s="118">
        <v>43</v>
      </c>
      <c r="H182" s="118">
        <f>F182-G182</f>
        <v>24</v>
      </c>
      <c r="I182" s="238">
        <f>H182/G182</f>
        <v>0.5581395348837209</v>
      </c>
      <c r="J182" s="1"/>
    </row>
    <row r="183" spans="1:10" ht="25.5" customHeight="1" thickBot="1">
      <c r="A183" s="120">
        <v>11</v>
      </c>
      <c r="B183" s="118">
        <v>12</v>
      </c>
      <c r="C183" s="117">
        <f>A183-B183</f>
        <v>-1</v>
      </c>
      <c r="D183" s="165">
        <f t="shared" si="10"/>
        <v>-0.08333333333333333</v>
      </c>
      <c r="E183" s="132" t="s">
        <v>11</v>
      </c>
      <c r="F183" s="117">
        <v>64</v>
      </c>
      <c r="G183" s="118">
        <v>53</v>
      </c>
      <c r="H183" s="76">
        <f>F183-G183</f>
        <v>11</v>
      </c>
      <c r="I183" s="239">
        <f>H183/G183</f>
        <v>0.20754716981132076</v>
      </c>
      <c r="J183" s="1"/>
    </row>
    <row r="184" spans="1:10" ht="25.5" customHeight="1" thickBot="1" thickTop="1">
      <c r="A184" s="170">
        <f>SUM(A185:A187)</f>
        <v>119</v>
      </c>
      <c r="B184" s="170">
        <f>SUM(B185:B187)</f>
        <v>233</v>
      </c>
      <c r="C184" s="250">
        <f>SUM(C185:C188)</f>
        <v>-114</v>
      </c>
      <c r="D184" s="165">
        <f t="shared" si="10"/>
        <v>-0.4892703862660944</v>
      </c>
      <c r="E184" s="141" t="s">
        <v>12</v>
      </c>
      <c r="F184" s="121">
        <f>SUM(F185:F187)</f>
        <v>948</v>
      </c>
      <c r="G184" s="121">
        <f>SUM(G185:G187)</f>
        <v>1421</v>
      </c>
      <c r="H184" s="121">
        <f>SUM(H185:H188)</f>
        <v>-473</v>
      </c>
      <c r="I184" s="164">
        <f>H184/G184*1</f>
        <v>-0.33286418015482055</v>
      </c>
      <c r="J184" s="1"/>
    </row>
    <row r="185" spans="1:10" ht="25.5" customHeight="1" thickTop="1">
      <c r="A185" s="120">
        <v>50</v>
      </c>
      <c r="B185" s="118">
        <v>89</v>
      </c>
      <c r="C185" s="117">
        <f>A185-B185</f>
        <v>-39</v>
      </c>
      <c r="D185" s="167">
        <f t="shared" si="10"/>
        <v>-0.43820224719101125</v>
      </c>
      <c r="E185" s="132" t="s">
        <v>13</v>
      </c>
      <c r="F185" s="117">
        <v>381</v>
      </c>
      <c r="G185" s="118">
        <v>538</v>
      </c>
      <c r="H185" s="133">
        <f>F185-G185</f>
        <v>-157</v>
      </c>
      <c r="I185" s="237">
        <f>H185/G185</f>
        <v>-0.29182156133828996</v>
      </c>
      <c r="J185" s="1"/>
    </row>
    <row r="186" spans="1:10" ht="25.5" customHeight="1">
      <c r="A186" s="120">
        <v>67</v>
      </c>
      <c r="B186" s="118">
        <v>138</v>
      </c>
      <c r="C186" s="117">
        <f>A186-B186</f>
        <v>-71</v>
      </c>
      <c r="D186" s="167">
        <f t="shared" si="10"/>
        <v>-0.5144927536231884</v>
      </c>
      <c r="E186" s="132" t="s">
        <v>14</v>
      </c>
      <c r="F186" s="117">
        <v>547</v>
      </c>
      <c r="G186" s="118">
        <v>839</v>
      </c>
      <c r="H186" s="118">
        <f>F186-G186</f>
        <v>-292</v>
      </c>
      <c r="I186" s="238">
        <f>H186/G186</f>
        <v>-0.34803337306317045</v>
      </c>
      <c r="J186" s="1"/>
    </row>
    <row r="187" spans="1:10" ht="25.5" customHeight="1" thickBot="1">
      <c r="A187" s="73">
        <v>2</v>
      </c>
      <c r="B187" s="74">
        <v>6</v>
      </c>
      <c r="C187" s="73">
        <f>A187-B187</f>
        <v>-4</v>
      </c>
      <c r="D187" s="165">
        <f t="shared" si="10"/>
        <v>-0.6666666666666666</v>
      </c>
      <c r="E187" s="10" t="s">
        <v>15</v>
      </c>
      <c r="F187" s="75">
        <v>20</v>
      </c>
      <c r="G187" s="74">
        <v>44</v>
      </c>
      <c r="H187" s="76">
        <f>F187-G187</f>
        <v>-24</v>
      </c>
      <c r="I187" s="239">
        <f>H187/G187</f>
        <v>-0.5454545454545454</v>
      </c>
      <c r="J187" s="1"/>
    </row>
    <row r="188" spans="1:10" ht="25.5" customHeight="1" thickTop="1">
      <c r="A188" s="113"/>
      <c r="B188" s="172"/>
      <c r="E188" s="185"/>
      <c r="F188" t="s">
        <v>0</v>
      </c>
      <c r="J188" s="1"/>
    </row>
    <row r="189" spans="1:10" ht="25.5" customHeight="1">
      <c r="A189" s="1"/>
      <c r="B189" s="1"/>
      <c r="J189" s="1"/>
    </row>
    <row r="190" ht="25.5" customHeight="1" thickBot="1">
      <c r="J190" s="1"/>
    </row>
    <row r="191" spans="1:10" ht="25.5" customHeight="1" thickTop="1">
      <c r="A191" s="173" t="s">
        <v>296</v>
      </c>
      <c r="B191" s="113"/>
      <c r="C191" s="113"/>
      <c r="D191" s="113"/>
      <c r="E191" s="171" t="s">
        <v>304</v>
      </c>
      <c r="F191" s="113"/>
      <c r="G191" s="113"/>
      <c r="H191" s="113"/>
      <c r="I191" s="149"/>
      <c r="J191" s="1"/>
    </row>
    <row r="192" spans="1:10" ht="25.5" customHeight="1" thickBot="1">
      <c r="A192" s="234" t="s">
        <v>309</v>
      </c>
      <c r="G192" s="150" t="s">
        <v>0</v>
      </c>
      <c r="H192" s="151" t="s">
        <v>1</v>
      </c>
      <c r="I192" s="152"/>
      <c r="J192" s="1"/>
    </row>
    <row r="193" spans="1:10" ht="25.5" customHeight="1" thickBot="1" thickTop="1">
      <c r="A193" s="153" t="str">
        <f>A2</f>
        <v>     Mes del 1 al 31 de julio </v>
      </c>
      <c r="B193" s="154"/>
      <c r="C193" s="154"/>
      <c r="D193" s="155"/>
      <c r="E193" s="235" t="s">
        <v>0</v>
      </c>
      <c r="F193" s="156" t="str">
        <f>F2</f>
        <v>Acumulado al 31 de julio</v>
      </c>
      <c r="G193" s="157"/>
      <c r="H193" s="157"/>
      <c r="I193" s="158"/>
      <c r="J193" s="1"/>
    </row>
    <row r="194" spans="1:10" ht="25.5" customHeight="1" thickBot="1" thickTop="1">
      <c r="A194" s="159" t="s">
        <v>0</v>
      </c>
      <c r="B194" s="124" t="s">
        <v>0</v>
      </c>
      <c r="C194" s="128" t="s">
        <v>2</v>
      </c>
      <c r="D194" s="160"/>
      <c r="E194" s="124" t="s">
        <v>3</v>
      </c>
      <c r="F194" s="125" t="s">
        <v>0</v>
      </c>
      <c r="G194" s="124" t="s">
        <v>0</v>
      </c>
      <c r="H194" s="128" t="s">
        <v>2</v>
      </c>
      <c r="I194" s="129"/>
      <c r="J194" s="1"/>
    </row>
    <row r="195" spans="1:10" ht="25.5" customHeight="1" thickBot="1" thickTop="1">
      <c r="A195" s="161">
        <v>2015</v>
      </c>
      <c r="B195" s="126">
        <v>2014</v>
      </c>
      <c r="C195" s="162" t="s">
        <v>4</v>
      </c>
      <c r="D195" s="146" t="s">
        <v>5</v>
      </c>
      <c r="E195" s="127"/>
      <c r="F195" s="161">
        <v>2015</v>
      </c>
      <c r="G195" s="126">
        <v>2014</v>
      </c>
      <c r="H195" s="130" t="s">
        <v>4</v>
      </c>
      <c r="I195" s="130" t="s">
        <v>5</v>
      </c>
      <c r="J195" s="1"/>
    </row>
    <row r="196" spans="1:10" ht="25.5" customHeight="1" thickBot="1" thickTop="1">
      <c r="A196" s="74">
        <f>A197+A203</f>
        <v>42</v>
      </c>
      <c r="B196" s="74">
        <f>B197+B203</f>
        <v>61</v>
      </c>
      <c r="C196" s="117">
        <f>C197+C203</f>
        <v>-19</v>
      </c>
      <c r="D196" s="163">
        <f aca="true" t="shared" si="11" ref="D196:D205">C196/B196*1</f>
        <v>-0.3114754098360656</v>
      </c>
      <c r="E196" s="127" t="s">
        <v>6</v>
      </c>
      <c r="F196" s="74">
        <f>F197+F203</f>
        <v>408</v>
      </c>
      <c r="G196" s="74">
        <f>G197+G203</f>
        <v>480</v>
      </c>
      <c r="H196" s="117">
        <f>H197+H203</f>
        <v>-72</v>
      </c>
      <c r="I196" s="164">
        <f>H196/G196*1</f>
        <v>-0.15</v>
      </c>
      <c r="J196" s="1"/>
    </row>
    <row r="197" spans="1:10" ht="24.75" customHeight="1" thickBot="1" thickTop="1">
      <c r="A197" s="74">
        <f>SUM(A198:A202)</f>
        <v>5</v>
      </c>
      <c r="B197" s="74">
        <f>SUM(B198:B202)</f>
        <v>3</v>
      </c>
      <c r="C197" s="122">
        <f>SUM(C198:C202)</f>
        <v>2</v>
      </c>
      <c r="D197" s="165">
        <f t="shared" si="11"/>
        <v>0.6666666666666666</v>
      </c>
      <c r="E197" s="127" t="s">
        <v>7</v>
      </c>
      <c r="F197" s="74">
        <f>SUM(F198:F202)</f>
        <v>62</v>
      </c>
      <c r="G197" s="74">
        <f>SUM(G198:G202)</f>
        <v>35</v>
      </c>
      <c r="H197" s="121">
        <f>SUM(H198:H202)</f>
        <v>27</v>
      </c>
      <c r="I197" s="164">
        <f>H197/G197*1</f>
        <v>0.7714285714285715</v>
      </c>
      <c r="J197" s="1"/>
    </row>
    <row r="198" spans="1:10" ht="15.75" thickBot="1" thickTop="1">
      <c r="A198" s="120">
        <v>0</v>
      </c>
      <c r="B198" s="118">
        <v>0</v>
      </c>
      <c r="C198" s="117">
        <f>A198-B198</f>
        <v>0</v>
      </c>
      <c r="D198" s="167">
        <v>0</v>
      </c>
      <c r="E198" s="132" t="s">
        <v>8</v>
      </c>
      <c r="F198" s="117">
        <v>0</v>
      </c>
      <c r="G198" s="118">
        <v>0</v>
      </c>
      <c r="H198" s="133">
        <f>F198-G198</f>
        <v>0</v>
      </c>
      <c r="I198" s="251">
        <v>0</v>
      </c>
      <c r="J198" s="1"/>
    </row>
    <row r="199" spans="1:10" ht="25.5" customHeight="1" thickBot="1" thickTop="1">
      <c r="A199" s="120">
        <v>0</v>
      </c>
      <c r="B199" s="118">
        <v>0</v>
      </c>
      <c r="C199" s="117">
        <f>A199-B199</f>
        <v>0</v>
      </c>
      <c r="D199" s="167">
        <v>0</v>
      </c>
      <c r="E199" s="132" t="s">
        <v>9</v>
      </c>
      <c r="F199" s="117">
        <v>4</v>
      </c>
      <c r="G199" s="118">
        <v>0</v>
      </c>
      <c r="H199" s="118">
        <f>F199-G199</f>
        <v>4</v>
      </c>
      <c r="I199" s="251">
        <v>0</v>
      </c>
      <c r="J199" s="1"/>
    </row>
    <row r="200" spans="1:10" ht="25.5" customHeight="1" thickBot="1" thickTop="1">
      <c r="A200" s="120">
        <v>0</v>
      </c>
      <c r="B200" s="118">
        <v>0</v>
      </c>
      <c r="C200" s="117">
        <f>A200-B200</f>
        <v>0</v>
      </c>
      <c r="D200" s="167">
        <v>0</v>
      </c>
      <c r="E200" s="132" t="s">
        <v>311</v>
      </c>
      <c r="F200" s="117">
        <v>0</v>
      </c>
      <c r="G200" s="118">
        <v>0</v>
      </c>
      <c r="H200" s="118">
        <f>F200-G200</f>
        <v>0</v>
      </c>
      <c r="I200" s="251">
        <v>0</v>
      </c>
      <c r="J200" s="1"/>
    </row>
    <row r="201" spans="1:10" ht="25.5" customHeight="1" thickTop="1">
      <c r="A201" s="120">
        <v>0</v>
      </c>
      <c r="B201" s="118">
        <v>2</v>
      </c>
      <c r="C201" s="117">
        <f>A201-B201</f>
        <v>-2</v>
      </c>
      <c r="D201" s="167">
        <f t="shared" si="11"/>
        <v>-1</v>
      </c>
      <c r="E201" s="132" t="s">
        <v>10</v>
      </c>
      <c r="F201" s="117">
        <v>12</v>
      </c>
      <c r="G201" s="118">
        <v>13</v>
      </c>
      <c r="H201" s="118">
        <f>F201-G201</f>
        <v>-1</v>
      </c>
      <c r="I201" s="251">
        <f>H201/G201</f>
        <v>-0.07692307692307693</v>
      </c>
      <c r="J201" s="1"/>
    </row>
    <row r="202" spans="1:10" ht="25.5" customHeight="1" thickBot="1">
      <c r="A202" s="120">
        <v>5</v>
      </c>
      <c r="B202" s="118">
        <v>1</v>
      </c>
      <c r="C202" s="117">
        <f>A202-B202</f>
        <v>4</v>
      </c>
      <c r="D202" s="165">
        <f t="shared" si="11"/>
        <v>4</v>
      </c>
      <c r="E202" s="132" t="s">
        <v>11</v>
      </c>
      <c r="F202" s="117">
        <v>46</v>
      </c>
      <c r="G202" s="118">
        <v>22</v>
      </c>
      <c r="H202" s="76">
        <f>F202-G202</f>
        <v>24</v>
      </c>
      <c r="I202" s="239">
        <f>H202/G202</f>
        <v>1.0909090909090908</v>
      </c>
      <c r="J202" s="1"/>
    </row>
    <row r="203" spans="1:10" ht="25.5" customHeight="1" thickBot="1" thickTop="1">
      <c r="A203" s="121">
        <f>SUM(A204:A206)</f>
        <v>37</v>
      </c>
      <c r="B203" s="121">
        <f>SUM(B204:B206)</f>
        <v>58</v>
      </c>
      <c r="C203" s="122">
        <f>SUM(C204:C207)</f>
        <v>-21</v>
      </c>
      <c r="D203" s="165">
        <f t="shared" si="11"/>
        <v>-0.3620689655172414</v>
      </c>
      <c r="E203" s="141" t="s">
        <v>12</v>
      </c>
      <c r="F203" s="121">
        <f>SUM(F204:F206)</f>
        <v>346</v>
      </c>
      <c r="G203" s="121">
        <f>SUM(G204:G206)</f>
        <v>445</v>
      </c>
      <c r="H203" s="121">
        <f>SUM(H204:H207)</f>
        <v>-99</v>
      </c>
      <c r="I203" s="164">
        <f>H203/G203*1</f>
        <v>-0.22247191011235956</v>
      </c>
      <c r="J203" s="1"/>
    </row>
    <row r="204" spans="1:10" ht="25.5" customHeight="1" thickTop="1">
      <c r="A204" s="120">
        <v>18</v>
      </c>
      <c r="B204" s="118">
        <v>14</v>
      </c>
      <c r="C204" s="117">
        <f>A204-B204</f>
        <v>4</v>
      </c>
      <c r="D204" s="167">
        <f t="shared" si="11"/>
        <v>0.2857142857142857</v>
      </c>
      <c r="E204" s="132" t="s">
        <v>13</v>
      </c>
      <c r="F204" s="117">
        <v>154</v>
      </c>
      <c r="G204" s="118">
        <v>153</v>
      </c>
      <c r="H204" s="133">
        <f>F204-G204</f>
        <v>1</v>
      </c>
      <c r="I204" s="237">
        <f>H204/G204</f>
        <v>0.006535947712418301</v>
      </c>
      <c r="J204" s="1"/>
    </row>
    <row r="205" spans="1:10" ht="25.5" customHeight="1">
      <c r="A205" s="120">
        <v>18</v>
      </c>
      <c r="B205" s="118">
        <v>44</v>
      </c>
      <c r="C205" s="120">
        <f>A205-B205</f>
        <v>-26</v>
      </c>
      <c r="D205" s="168">
        <f t="shared" si="11"/>
        <v>-0.5909090909090909</v>
      </c>
      <c r="E205" s="132" t="s">
        <v>14</v>
      </c>
      <c r="F205" s="117">
        <v>187</v>
      </c>
      <c r="G205" s="118">
        <v>281</v>
      </c>
      <c r="H205" s="118">
        <f>F205-G205</f>
        <v>-94</v>
      </c>
      <c r="I205" s="238">
        <f>H205/G205</f>
        <v>-0.33451957295373663</v>
      </c>
      <c r="J205" s="1"/>
    </row>
    <row r="206" spans="1:10" ht="25.5" customHeight="1" thickBot="1">
      <c r="A206" s="73">
        <v>1</v>
      </c>
      <c r="B206" s="74">
        <v>0</v>
      </c>
      <c r="C206" s="73">
        <f>A206-B206</f>
        <v>1</v>
      </c>
      <c r="D206" s="165">
        <v>0</v>
      </c>
      <c r="E206" s="10" t="s">
        <v>15</v>
      </c>
      <c r="F206" s="75">
        <v>5</v>
      </c>
      <c r="G206" s="74">
        <v>11</v>
      </c>
      <c r="H206" s="76">
        <f>F206-G206</f>
        <v>-6</v>
      </c>
      <c r="I206" s="239">
        <f>H206/G206</f>
        <v>-0.5454545454545454</v>
      </c>
      <c r="J206" s="1"/>
    </row>
    <row r="207" spans="7:10" ht="25.5" customHeight="1" thickTop="1">
      <c r="G207" s="172"/>
      <c r="J207" s="1"/>
    </row>
    <row r="208" ht="25.5" customHeight="1" thickBot="1">
      <c r="J208" s="1"/>
    </row>
    <row r="209" spans="1:10" ht="25.5" customHeight="1" thickTop="1">
      <c r="A209" s="173" t="s">
        <v>296</v>
      </c>
      <c r="B209" s="113"/>
      <c r="C209" s="113"/>
      <c r="D209" s="113"/>
      <c r="E209" s="171" t="s">
        <v>305</v>
      </c>
      <c r="F209" s="113"/>
      <c r="G209" s="113"/>
      <c r="H209" s="113"/>
      <c r="I209" s="149"/>
      <c r="J209" s="1"/>
    </row>
    <row r="210" spans="1:10" ht="25.5" customHeight="1" thickBot="1">
      <c r="A210" s="234" t="s">
        <v>309</v>
      </c>
      <c r="G210" s="150" t="s">
        <v>0</v>
      </c>
      <c r="H210" s="151" t="s">
        <v>1</v>
      </c>
      <c r="I210" s="152"/>
      <c r="J210" s="1"/>
    </row>
    <row r="211" spans="1:10" ht="25.5" customHeight="1" thickBot="1" thickTop="1">
      <c r="A211" s="153" t="str">
        <f>A2</f>
        <v>     Mes del 1 al 31 de julio </v>
      </c>
      <c r="B211" s="154"/>
      <c r="C211" s="154"/>
      <c r="D211" s="155"/>
      <c r="E211" s="235" t="s">
        <v>0</v>
      </c>
      <c r="F211" s="156" t="str">
        <f>F2</f>
        <v>Acumulado al 31 de julio</v>
      </c>
      <c r="G211" s="157"/>
      <c r="H211" s="157"/>
      <c r="I211" s="158"/>
      <c r="J211" s="1"/>
    </row>
    <row r="212" spans="1:10" ht="25.5" customHeight="1" thickBot="1" thickTop="1">
      <c r="A212" s="159" t="s">
        <v>0</v>
      </c>
      <c r="B212" s="124" t="s">
        <v>0</v>
      </c>
      <c r="C212" s="128" t="s">
        <v>2</v>
      </c>
      <c r="D212" s="160"/>
      <c r="E212" s="124" t="s">
        <v>3</v>
      </c>
      <c r="F212" s="125" t="s">
        <v>0</v>
      </c>
      <c r="G212" s="124" t="s">
        <v>0</v>
      </c>
      <c r="H212" s="128" t="s">
        <v>2</v>
      </c>
      <c r="I212" s="129"/>
      <c r="J212" s="1"/>
    </row>
    <row r="213" spans="1:10" ht="25.5" customHeight="1" thickBot="1" thickTop="1">
      <c r="A213" s="161">
        <v>2015</v>
      </c>
      <c r="B213" s="126">
        <v>2014</v>
      </c>
      <c r="C213" s="162" t="s">
        <v>4</v>
      </c>
      <c r="D213" s="146" t="s">
        <v>5</v>
      </c>
      <c r="E213" s="127"/>
      <c r="F213" s="161">
        <v>2015</v>
      </c>
      <c r="G213" s="126">
        <v>2014</v>
      </c>
      <c r="H213" s="130" t="s">
        <v>4</v>
      </c>
      <c r="I213" s="130" t="s">
        <v>5</v>
      </c>
      <c r="J213" s="1"/>
    </row>
    <row r="214" spans="1:10" ht="27" customHeight="1" thickBot="1" thickTop="1">
      <c r="A214" s="74">
        <f>A215+A221</f>
        <v>106</v>
      </c>
      <c r="B214" s="74">
        <f>B215+B221</f>
        <v>163</v>
      </c>
      <c r="C214" s="117">
        <f>C215+C221</f>
        <v>-57</v>
      </c>
      <c r="D214" s="163">
        <f>C214/B214*1</f>
        <v>-0.3496932515337423</v>
      </c>
      <c r="E214" s="127" t="s">
        <v>6</v>
      </c>
      <c r="F214" s="74">
        <f>F215+F221</f>
        <v>818</v>
      </c>
      <c r="G214" s="74">
        <f>G215+G221</f>
        <v>1038</v>
      </c>
      <c r="H214" s="117">
        <f>H215+H221</f>
        <v>-220</v>
      </c>
      <c r="I214" s="164">
        <f>H214/G214*1</f>
        <v>-0.2119460500963391</v>
      </c>
      <c r="J214" s="1"/>
    </row>
    <row r="215" spans="1:10" ht="27" customHeight="1" thickBot="1" thickTop="1">
      <c r="A215" s="74">
        <f>SUM(A216:A220)</f>
        <v>21</v>
      </c>
      <c r="B215" s="74">
        <f>SUM(B216:B220)</f>
        <v>39</v>
      </c>
      <c r="C215" s="122">
        <f>SUM(C216:C220)</f>
        <v>-18</v>
      </c>
      <c r="D215" s="165">
        <f>C215/B215*1</f>
        <v>-0.46153846153846156</v>
      </c>
      <c r="E215" s="127" t="s">
        <v>7</v>
      </c>
      <c r="F215" s="74">
        <f>SUM(F216:F220)</f>
        <v>186</v>
      </c>
      <c r="G215" s="74">
        <f>SUM(G216:G220)</f>
        <v>208</v>
      </c>
      <c r="H215" s="121">
        <f>SUM(H216:H220)</f>
        <v>-22</v>
      </c>
      <c r="I215" s="164">
        <f>H215/G215*1</f>
        <v>-0.10576923076923077</v>
      </c>
      <c r="J215" s="1"/>
    </row>
    <row r="216" spans="1:10" ht="27" customHeight="1" thickTop="1">
      <c r="A216" s="120">
        <v>2</v>
      </c>
      <c r="B216" s="118">
        <v>6</v>
      </c>
      <c r="C216" s="117">
        <f>A216-B216</f>
        <v>-4</v>
      </c>
      <c r="D216" s="167">
        <f>C216/B216*1</f>
        <v>-0.6666666666666666</v>
      </c>
      <c r="E216" s="132" t="s">
        <v>8</v>
      </c>
      <c r="F216" s="117">
        <v>17</v>
      </c>
      <c r="G216" s="118">
        <v>18</v>
      </c>
      <c r="H216" s="133">
        <f>F216-G216</f>
        <v>-1</v>
      </c>
      <c r="I216" s="237">
        <f>H216/G216</f>
        <v>-0.05555555555555555</v>
      </c>
      <c r="J216" s="1"/>
    </row>
    <row r="217" spans="1:10" ht="25.5" customHeight="1">
      <c r="A217" s="120">
        <v>2</v>
      </c>
      <c r="B217" s="118">
        <v>0</v>
      </c>
      <c r="C217" s="117">
        <f>A217-B217</f>
        <v>2</v>
      </c>
      <c r="D217" s="167">
        <v>0</v>
      </c>
      <c r="E217" s="132" t="s">
        <v>9</v>
      </c>
      <c r="F217" s="117">
        <v>5</v>
      </c>
      <c r="G217" s="118">
        <v>0</v>
      </c>
      <c r="H217" s="118">
        <f>F217-G217</f>
        <v>5</v>
      </c>
      <c r="I217" s="238">
        <v>0</v>
      </c>
      <c r="J217" s="1"/>
    </row>
    <row r="218" spans="1:10" ht="25.5" customHeight="1">
      <c r="A218" s="120">
        <v>0</v>
      </c>
      <c r="B218" s="118">
        <v>0</v>
      </c>
      <c r="C218" s="117">
        <f>A218-B218</f>
        <v>0</v>
      </c>
      <c r="D218" s="167">
        <v>0</v>
      </c>
      <c r="E218" s="132" t="s">
        <v>311</v>
      </c>
      <c r="F218" s="117">
        <v>0</v>
      </c>
      <c r="G218" s="118">
        <v>0</v>
      </c>
      <c r="H218" s="118">
        <f>F218-G218</f>
        <v>0</v>
      </c>
      <c r="I218" s="238">
        <v>0</v>
      </c>
      <c r="J218" s="1"/>
    </row>
    <row r="219" spans="1:10" ht="25.5" customHeight="1">
      <c r="A219" s="120">
        <v>6</v>
      </c>
      <c r="B219" s="118">
        <v>17</v>
      </c>
      <c r="C219" s="117">
        <f>A219-B219</f>
        <v>-11</v>
      </c>
      <c r="D219" s="167">
        <f aca="true" t="shared" si="12" ref="D219:D224">C219/B219*1</f>
        <v>-0.6470588235294118</v>
      </c>
      <c r="E219" s="132" t="s">
        <v>10</v>
      </c>
      <c r="F219" s="117">
        <v>55</v>
      </c>
      <c r="G219" s="118">
        <v>84</v>
      </c>
      <c r="H219" s="118">
        <f>F219-G219</f>
        <v>-29</v>
      </c>
      <c r="I219" s="238">
        <f>H219/G219</f>
        <v>-0.34523809523809523</v>
      </c>
      <c r="J219" s="1"/>
    </row>
    <row r="220" spans="1:10" ht="25.5" customHeight="1" thickBot="1">
      <c r="A220" s="120">
        <v>11</v>
      </c>
      <c r="B220" s="118">
        <v>16</v>
      </c>
      <c r="C220" s="117">
        <f>A220-B220</f>
        <v>-5</v>
      </c>
      <c r="D220" s="167">
        <f t="shared" si="12"/>
        <v>-0.3125</v>
      </c>
      <c r="E220" s="132" t="s">
        <v>11</v>
      </c>
      <c r="F220" s="117">
        <v>109</v>
      </c>
      <c r="G220" s="118">
        <v>106</v>
      </c>
      <c r="H220" s="76">
        <f>F220-G220</f>
        <v>3</v>
      </c>
      <c r="I220" s="239">
        <f>H220/G220</f>
        <v>0.02830188679245283</v>
      </c>
      <c r="J220" s="1"/>
    </row>
    <row r="221" spans="1:10" ht="25.5" customHeight="1" thickBot="1" thickTop="1">
      <c r="A221" s="121">
        <f>SUM(A222:A224)</f>
        <v>85</v>
      </c>
      <c r="B221" s="121">
        <f>SUM(B222:B224)</f>
        <v>124</v>
      </c>
      <c r="C221" s="122">
        <f>SUM(C222:C225)</f>
        <v>-39</v>
      </c>
      <c r="D221" s="163">
        <f t="shared" si="12"/>
        <v>-0.31451612903225806</v>
      </c>
      <c r="E221" s="141" t="s">
        <v>12</v>
      </c>
      <c r="F221" s="121">
        <f>SUM(F222:F224)</f>
        <v>632</v>
      </c>
      <c r="G221" s="121">
        <f>SUM(G222:G224)</f>
        <v>830</v>
      </c>
      <c r="H221" s="121">
        <f>SUM(H222:H225)</f>
        <v>-198</v>
      </c>
      <c r="I221" s="164">
        <f>H221/G221*1</f>
        <v>-0.2385542168674699</v>
      </c>
      <c r="J221" s="1"/>
    </row>
    <row r="222" spans="1:10" ht="25.5" customHeight="1" thickTop="1">
      <c r="A222" s="120">
        <v>26</v>
      </c>
      <c r="B222" s="118">
        <v>37</v>
      </c>
      <c r="C222" s="117">
        <f>A222-B222</f>
        <v>-11</v>
      </c>
      <c r="D222" s="167">
        <f t="shared" si="12"/>
        <v>-0.2972972972972973</v>
      </c>
      <c r="E222" s="132" t="s">
        <v>13</v>
      </c>
      <c r="F222" s="117">
        <v>195</v>
      </c>
      <c r="G222" s="118">
        <v>303</v>
      </c>
      <c r="H222" s="133">
        <f>F222-G222</f>
        <v>-108</v>
      </c>
      <c r="I222" s="237">
        <f>H222/G222</f>
        <v>-0.3564356435643564</v>
      </c>
      <c r="J222" s="1"/>
    </row>
    <row r="223" spans="1:10" ht="25.5" customHeight="1">
      <c r="A223" s="120">
        <v>52</v>
      </c>
      <c r="B223" s="118">
        <v>83</v>
      </c>
      <c r="C223" s="117">
        <f>A223-B223</f>
        <v>-31</v>
      </c>
      <c r="D223" s="167">
        <f t="shared" si="12"/>
        <v>-0.37349397590361444</v>
      </c>
      <c r="E223" s="132" t="s">
        <v>14</v>
      </c>
      <c r="F223" s="117">
        <v>396</v>
      </c>
      <c r="G223" s="118">
        <v>494</v>
      </c>
      <c r="H223" s="118">
        <f>F223-G223</f>
        <v>-98</v>
      </c>
      <c r="I223" s="238">
        <f>H223/G223</f>
        <v>-0.19838056680161945</v>
      </c>
      <c r="J223" s="1"/>
    </row>
    <row r="224" spans="1:10" ht="25.5" customHeight="1" thickBot="1">
      <c r="A224" s="73">
        <v>7</v>
      </c>
      <c r="B224" s="74">
        <v>4</v>
      </c>
      <c r="C224" s="73">
        <f>A224-B224</f>
        <v>3</v>
      </c>
      <c r="D224" s="165">
        <f t="shared" si="12"/>
        <v>0.75</v>
      </c>
      <c r="E224" s="10" t="s">
        <v>15</v>
      </c>
      <c r="F224" s="75">
        <v>41</v>
      </c>
      <c r="G224" s="74">
        <v>33</v>
      </c>
      <c r="H224" s="76">
        <f>F224-G224</f>
        <v>8</v>
      </c>
      <c r="I224" s="239">
        <f>H224/G224</f>
        <v>0.24242424242424243</v>
      </c>
      <c r="J224" s="1"/>
    </row>
    <row r="225" ht="25.5" customHeight="1" thickTop="1">
      <c r="J225" s="1"/>
    </row>
    <row r="226" ht="25.5" customHeight="1">
      <c r="J226" s="1"/>
    </row>
    <row r="227" ht="25.5" customHeight="1" thickBot="1">
      <c r="J227" s="1"/>
    </row>
    <row r="228" spans="1:10" ht="25.5" customHeight="1" thickTop="1">
      <c r="A228" s="173" t="s">
        <v>296</v>
      </c>
      <c r="B228" s="113"/>
      <c r="C228" s="113"/>
      <c r="D228" s="113"/>
      <c r="E228" s="171" t="s">
        <v>306</v>
      </c>
      <c r="F228" s="113"/>
      <c r="G228" s="113"/>
      <c r="H228" s="113"/>
      <c r="I228" s="149"/>
      <c r="J228" s="1"/>
    </row>
    <row r="229" spans="1:10" ht="25.5" customHeight="1" thickBot="1">
      <c r="A229" s="234" t="s">
        <v>309</v>
      </c>
      <c r="G229" s="150" t="s">
        <v>0</v>
      </c>
      <c r="H229" s="151" t="s">
        <v>1</v>
      </c>
      <c r="I229" s="152"/>
      <c r="J229" s="1"/>
    </row>
    <row r="230" spans="1:10" ht="25.5" customHeight="1" thickBot="1" thickTop="1">
      <c r="A230" s="153" t="str">
        <f>A2</f>
        <v>     Mes del 1 al 31 de julio </v>
      </c>
      <c r="B230" s="154"/>
      <c r="C230" s="154"/>
      <c r="D230" s="155"/>
      <c r="E230" s="235" t="s">
        <v>0</v>
      </c>
      <c r="F230" s="156" t="str">
        <f>F2</f>
        <v>Acumulado al 31 de julio</v>
      </c>
      <c r="G230" s="157"/>
      <c r="H230" s="157"/>
      <c r="I230" s="158"/>
      <c r="J230" s="1"/>
    </row>
    <row r="231" spans="1:10" ht="25.5" customHeight="1" thickBot="1" thickTop="1">
      <c r="A231" s="159" t="s">
        <v>0</v>
      </c>
      <c r="B231" s="124" t="s">
        <v>0</v>
      </c>
      <c r="C231" s="128" t="s">
        <v>2</v>
      </c>
      <c r="D231" s="160"/>
      <c r="E231" s="124" t="s">
        <v>3</v>
      </c>
      <c r="F231" s="125" t="s">
        <v>0</v>
      </c>
      <c r="G231" s="124" t="s">
        <v>0</v>
      </c>
      <c r="H231" s="128" t="s">
        <v>2</v>
      </c>
      <c r="I231" s="129"/>
      <c r="J231" s="1"/>
    </row>
    <row r="232" spans="1:10" ht="16.5" thickBot="1" thickTop="1">
      <c r="A232" s="161">
        <v>2015</v>
      </c>
      <c r="B232" s="126">
        <v>2014</v>
      </c>
      <c r="C232" s="162" t="s">
        <v>4</v>
      </c>
      <c r="D232" s="146" t="s">
        <v>5</v>
      </c>
      <c r="E232" s="127"/>
      <c r="F232" s="161">
        <v>2015</v>
      </c>
      <c r="G232" s="126">
        <v>2014</v>
      </c>
      <c r="H232" s="130" t="s">
        <v>4</v>
      </c>
      <c r="I232" s="130" t="s">
        <v>5</v>
      </c>
      <c r="J232" s="1"/>
    </row>
    <row r="233" spans="1:10" ht="27" customHeight="1" thickBot="1" thickTop="1">
      <c r="A233" s="74">
        <f>A234+A240</f>
        <v>96</v>
      </c>
      <c r="B233" s="74">
        <f>B234+B240</f>
        <v>143</v>
      </c>
      <c r="C233" s="75">
        <f>C234+C240</f>
        <v>-47</v>
      </c>
      <c r="D233" s="163">
        <f aca="true" t="shared" si="13" ref="D233:D243">C233/B233*1</f>
        <v>-0.32867132867132864</v>
      </c>
      <c r="E233" s="127" t="s">
        <v>6</v>
      </c>
      <c r="F233" s="74">
        <f>F234+F240</f>
        <v>701</v>
      </c>
      <c r="G233" s="74">
        <f>G234+G240</f>
        <v>882</v>
      </c>
      <c r="H233" s="117">
        <f>H234+H240</f>
        <v>-181</v>
      </c>
      <c r="I233" s="164">
        <f>H233/G233*1</f>
        <v>-0.20521541950113378</v>
      </c>
      <c r="J233" s="1"/>
    </row>
    <row r="234" spans="1:10" ht="27" customHeight="1" thickBot="1" thickTop="1">
      <c r="A234" s="74">
        <f>SUM(A235:A239)</f>
        <v>14</v>
      </c>
      <c r="B234" s="74">
        <f>SUM(B235:B239)</f>
        <v>16</v>
      </c>
      <c r="C234" s="122">
        <f>SUM(C235:C239)</f>
        <v>-2</v>
      </c>
      <c r="D234" s="165">
        <f t="shared" si="13"/>
        <v>-0.125</v>
      </c>
      <c r="E234" s="127" t="s">
        <v>7</v>
      </c>
      <c r="F234" s="74">
        <f>SUM(F235:F239)</f>
        <v>92</v>
      </c>
      <c r="G234" s="74">
        <f>SUM(G235:G239)</f>
        <v>128</v>
      </c>
      <c r="H234" s="121">
        <f>SUM(H235:H239)</f>
        <v>-36</v>
      </c>
      <c r="I234" s="164">
        <f>H234/G234*1</f>
        <v>-0.28125</v>
      </c>
      <c r="J234" s="1"/>
    </row>
    <row r="235" spans="1:10" ht="25.5" customHeight="1" thickTop="1">
      <c r="A235" s="120">
        <v>3</v>
      </c>
      <c r="B235" s="118">
        <v>2</v>
      </c>
      <c r="C235" s="117">
        <f>A235-B235</f>
        <v>1</v>
      </c>
      <c r="D235" s="167">
        <f t="shared" si="13"/>
        <v>0.5</v>
      </c>
      <c r="E235" s="132" t="s">
        <v>8</v>
      </c>
      <c r="F235" s="117">
        <v>10</v>
      </c>
      <c r="G235" s="118">
        <v>10</v>
      </c>
      <c r="H235" s="133">
        <f>F235-G235</f>
        <v>0</v>
      </c>
      <c r="I235" s="238">
        <f>H235/G235</f>
        <v>0</v>
      </c>
      <c r="J235" s="1"/>
    </row>
    <row r="236" spans="1:10" ht="25.5" customHeight="1">
      <c r="A236" s="120">
        <v>1</v>
      </c>
      <c r="B236" s="118">
        <v>0</v>
      </c>
      <c r="C236" s="117">
        <f>A236-B236</f>
        <v>1</v>
      </c>
      <c r="D236" s="167">
        <v>0</v>
      </c>
      <c r="E236" s="132" t="s">
        <v>9</v>
      </c>
      <c r="F236" s="117">
        <v>1</v>
      </c>
      <c r="G236" s="118">
        <v>0</v>
      </c>
      <c r="H236" s="118">
        <f>F236-G236</f>
        <v>1</v>
      </c>
      <c r="I236" s="238">
        <v>0</v>
      </c>
      <c r="J236" s="1"/>
    </row>
    <row r="237" spans="1:10" ht="25.5" customHeight="1">
      <c r="A237" s="120">
        <v>0</v>
      </c>
      <c r="B237" s="118">
        <v>0</v>
      </c>
      <c r="C237" s="117">
        <f>A237-B237</f>
        <v>0</v>
      </c>
      <c r="D237" s="167">
        <v>0</v>
      </c>
      <c r="E237" s="132" t="s">
        <v>311</v>
      </c>
      <c r="F237" s="117">
        <v>0</v>
      </c>
      <c r="G237" s="118">
        <v>0</v>
      </c>
      <c r="H237" s="118">
        <f>F237-G237</f>
        <v>0</v>
      </c>
      <c r="I237" s="238">
        <v>0</v>
      </c>
      <c r="J237" s="1"/>
    </row>
    <row r="238" spans="1:10" ht="25.5" customHeight="1">
      <c r="A238" s="120">
        <v>2</v>
      </c>
      <c r="B238" s="118">
        <v>11</v>
      </c>
      <c r="C238" s="117">
        <f>A238-B238</f>
        <v>-9</v>
      </c>
      <c r="D238" s="167">
        <f t="shared" si="13"/>
        <v>-0.8181818181818182</v>
      </c>
      <c r="E238" s="132" t="s">
        <v>10</v>
      </c>
      <c r="F238" s="117">
        <v>24</v>
      </c>
      <c r="G238" s="118">
        <v>57</v>
      </c>
      <c r="H238" s="118">
        <f>F238-G238</f>
        <v>-33</v>
      </c>
      <c r="I238" s="238">
        <f>H238/G238</f>
        <v>-0.5789473684210527</v>
      </c>
      <c r="J238" s="1"/>
    </row>
    <row r="239" spans="1:10" ht="25.5" customHeight="1" thickBot="1">
      <c r="A239" s="120">
        <v>8</v>
      </c>
      <c r="B239" s="118">
        <v>3</v>
      </c>
      <c r="C239" s="74">
        <f>A239-B239</f>
        <v>5</v>
      </c>
      <c r="D239" s="167">
        <f t="shared" si="13"/>
        <v>1.6666666666666667</v>
      </c>
      <c r="E239" s="132" t="s">
        <v>11</v>
      </c>
      <c r="F239" s="117">
        <v>57</v>
      </c>
      <c r="G239" s="118">
        <v>61</v>
      </c>
      <c r="H239" s="76">
        <f>F239-G239</f>
        <v>-4</v>
      </c>
      <c r="I239" s="239">
        <f>H239/G239</f>
        <v>-0.06557377049180328</v>
      </c>
      <c r="J239" s="1"/>
    </row>
    <row r="240" spans="1:10" ht="25.5" customHeight="1" thickBot="1" thickTop="1">
      <c r="A240" s="121">
        <f>SUM(A241:A243)</f>
        <v>82</v>
      </c>
      <c r="B240" s="121">
        <f>SUM(B241:B243)</f>
        <v>127</v>
      </c>
      <c r="C240" s="121">
        <f>SUM(C241:C244)</f>
        <v>-45</v>
      </c>
      <c r="D240" s="163">
        <f t="shared" si="13"/>
        <v>-0.3543307086614173</v>
      </c>
      <c r="E240" s="141" t="s">
        <v>12</v>
      </c>
      <c r="F240" s="121">
        <f>SUM(F241:F243)</f>
        <v>609</v>
      </c>
      <c r="G240" s="121">
        <f>SUM(G241:G243)</f>
        <v>754</v>
      </c>
      <c r="H240" s="121">
        <f>SUM(H241:H244)</f>
        <v>-145</v>
      </c>
      <c r="I240" s="164">
        <f>H240/G240*1</f>
        <v>-0.19230769230769232</v>
      </c>
      <c r="J240" s="1"/>
    </row>
    <row r="241" spans="1:10" ht="25.5" customHeight="1" thickTop="1">
      <c r="A241" s="120">
        <v>29</v>
      </c>
      <c r="B241" s="118">
        <v>42</v>
      </c>
      <c r="C241" s="117">
        <f>A241-B241</f>
        <v>-13</v>
      </c>
      <c r="D241" s="167">
        <f t="shared" si="13"/>
        <v>-0.30952380952380953</v>
      </c>
      <c r="E241" s="132" t="s">
        <v>13</v>
      </c>
      <c r="F241" s="117">
        <v>209</v>
      </c>
      <c r="G241" s="118">
        <v>275</v>
      </c>
      <c r="H241" s="133">
        <f>F241-G241</f>
        <v>-66</v>
      </c>
      <c r="I241" s="237">
        <f>H241/G241</f>
        <v>-0.24</v>
      </c>
      <c r="J241" s="1"/>
    </row>
    <row r="242" spans="1:10" ht="25.5" customHeight="1">
      <c r="A242" s="120">
        <v>44</v>
      </c>
      <c r="B242" s="118">
        <v>75</v>
      </c>
      <c r="C242" s="120">
        <f>A242-B242</f>
        <v>-31</v>
      </c>
      <c r="D242" s="168">
        <f t="shared" si="13"/>
        <v>-0.41333333333333333</v>
      </c>
      <c r="E242" s="132" t="s">
        <v>14</v>
      </c>
      <c r="F242" s="117">
        <v>338</v>
      </c>
      <c r="G242" s="118">
        <v>409</v>
      </c>
      <c r="H242" s="118">
        <f>F242-G242</f>
        <v>-71</v>
      </c>
      <c r="I242" s="238">
        <f>H242/G242</f>
        <v>-0.17359413202933985</v>
      </c>
      <c r="J242" s="1"/>
    </row>
    <row r="243" spans="1:10" ht="25.5" customHeight="1" thickBot="1">
      <c r="A243" s="73">
        <v>9</v>
      </c>
      <c r="B243" s="74">
        <v>10</v>
      </c>
      <c r="C243" s="73">
        <f>A243-B243</f>
        <v>-1</v>
      </c>
      <c r="D243" s="165">
        <f t="shared" si="13"/>
        <v>-0.1</v>
      </c>
      <c r="E243" s="10" t="s">
        <v>15</v>
      </c>
      <c r="F243" s="75">
        <v>62</v>
      </c>
      <c r="G243" s="74">
        <v>70</v>
      </c>
      <c r="H243" s="76">
        <f>F243-G243</f>
        <v>-8</v>
      </c>
      <c r="I243" s="239">
        <f>H243/G243</f>
        <v>-0.11428571428571428</v>
      </c>
      <c r="J243" s="1"/>
    </row>
    <row r="244" ht="25.5" customHeight="1" thickTop="1">
      <c r="J244" s="1"/>
    </row>
    <row r="245" ht="25.5" customHeight="1">
      <c r="J245" s="1"/>
    </row>
    <row r="246" ht="25.5" customHeight="1" thickBot="1">
      <c r="J246" s="1"/>
    </row>
    <row r="247" spans="1:10" ht="25.5" customHeight="1" thickTop="1">
      <c r="A247" s="173" t="s">
        <v>296</v>
      </c>
      <c r="B247" s="113"/>
      <c r="C247" s="113"/>
      <c r="D247" s="113"/>
      <c r="E247" s="171" t="s">
        <v>16</v>
      </c>
      <c r="F247" s="113"/>
      <c r="G247" s="113"/>
      <c r="H247" s="113"/>
      <c r="I247" s="149"/>
      <c r="J247" s="1"/>
    </row>
    <row r="248" spans="1:10" ht="25.5" customHeight="1" thickBot="1">
      <c r="A248" s="234" t="s">
        <v>309</v>
      </c>
      <c r="G248" s="150" t="s">
        <v>0</v>
      </c>
      <c r="H248" s="151" t="s">
        <v>1</v>
      </c>
      <c r="I248" s="152"/>
      <c r="J248" s="1"/>
    </row>
    <row r="249" spans="1:10" ht="25.5" customHeight="1" thickBot="1" thickTop="1">
      <c r="A249" s="153" t="str">
        <f>A2</f>
        <v>     Mes del 1 al 31 de julio </v>
      </c>
      <c r="B249" s="154"/>
      <c r="C249" s="154"/>
      <c r="D249" s="155"/>
      <c r="E249" s="235" t="s">
        <v>0</v>
      </c>
      <c r="F249" s="156" t="str">
        <f>F2</f>
        <v>Acumulado al 31 de julio</v>
      </c>
      <c r="G249" s="157"/>
      <c r="H249" s="157"/>
      <c r="I249" s="158"/>
      <c r="J249" s="1"/>
    </row>
    <row r="250" spans="1:10" ht="26.25" customHeight="1" thickBot="1" thickTop="1">
      <c r="A250" s="159" t="s">
        <v>0</v>
      </c>
      <c r="B250" s="124" t="s">
        <v>0</v>
      </c>
      <c r="C250" s="128" t="s">
        <v>2</v>
      </c>
      <c r="D250" s="160"/>
      <c r="E250" s="124" t="s">
        <v>3</v>
      </c>
      <c r="F250" s="125" t="s">
        <v>0</v>
      </c>
      <c r="G250" s="124" t="s">
        <v>0</v>
      </c>
      <c r="H250" s="128" t="s">
        <v>2</v>
      </c>
      <c r="I250" s="129"/>
      <c r="J250" s="1"/>
    </row>
    <row r="251" spans="1:10" ht="26.25" customHeight="1" thickBot="1" thickTop="1">
      <c r="A251" s="161">
        <v>2015</v>
      </c>
      <c r="B251" s="126">
        <v>2014</v>
      </c>
      <c r="C251" s="162" t="s">
        <v>4</v>
      </c>
      <c r="D251" s="146" t="s">
        <v>5</v>
      </c>
      <c r="E251" s="127"/>
      <c r="F251" s="161">
        <v>2015</v>
      </c>
      <c r="G251" s="126">
        <v>2014</v>
      </c>
      <c r="H251" s="130" t="s">
        <v>4</v>
      </c>
      <c r="I251" s="130" t="s">
        <v>5</v>
      </c>
      <c r="J251" s="1"/>
    </row>
    <row r="252" spans="1:21" ht="27" customHeight="1" thickBot="1" thickTop="1">
      <c r="A252" s="73">
        <f>A253+A259</f>
        <v>3595</v>
      </c>
      <c r="B252" s="74">
        <f>B253+B259</f>
        <v>4710</v>
      </c>
      <c r="C252" s="75">
        <f>C253+C259</f>
        <v>-1115</v>
      </c>
      <c r="D252" s="252">
        <f aca="true" t="shared" si="14" ref="D252:D262">C252/B252</f>
        <v>-0.2367303609341826</v>
      </c>
      <c r="E252" s="127" t="s">
        <v>6</v>
      </c>
      <c r="F252" s="75">
        <f>F253+F259</f>
        <v>26814</v>
      </c>
      <c r="G252" s="74">
        <f>G253+G259</f>
        <v>31780</v>
      </c>
      <c r="H252" s="76">
        <f>H253+H259</f>
        <v>-4966</v>
      </c>
      <c r="I252" s="239">
        <f aca="true" t="shared" si="15" ref="I252:I262">H252/G252</f>
        <v>-0.1562617998741347</v>
      </c>
      <c r="J252" s="6"/>
      <c r="K252" s="6"/>
      <c r="L252" s="6"/>
      <c r="M252" s="6"/>
      <c r="N252" s="6"/>
      <c r="O252" s="6"/>
      <c r="P252" s="6"/>
      <c r="Q252" s="6"/>
      <c r="R252" s="6"/>
      <c r="S252" s="6"/>
      <c r="T252" s="6"/>
      <c r="U252" s="7"/>
    </row>
    <row r="253" spans="1:12" ht="27" customHeight="1" thickBot="1" thickTop="1">
      <c r="A253" s="73">
        <f>SUM(A254:A258)</f>
        <v>579</v>
      </c>
      <c r="B253" s="74">
        <f>SUM(B254:B258)</f>
        <v>780</v>
      </c>
      <c r="C253" s="75">
        <f>SUM(C254:C258)</f>
        <v>-201</v>
      </c>
      <c r="D253" s="252">
        <f t="shared" si="14"/>
        <v>-0.25769230769230766</v>
      </c>
      <c r="E253" s="127" t="s">
        <v>7</v>
      </c>
      <c r="F253" s="75">
        <f>SUM(F254:F258)</f>
        <v>4398</v>
      </c>
      <c r="G253" s="74">
        <f>SUM(G254:G258)</f>
        <v>4976</v>
      </c>
      <c r="H253" s="76">
        <f>SUM(H254:H258)</f>
        <v>-578</v>
      </c>
      <c r="I253" s="239">
        <f t="shared" si="15"/>
        <v>-0.11615755627009647</v>
      </c>
      <c r="J253" s="4"/>
      <c r="K253" s="4"/>
      <c r="L253" s="8"/>
    </row>
    <row r="254" spans="1:12" ht="27" customHeight="1" thickTop="1">
      <c r="A254" s="120">
        <f>SUM(A7+A26+A46+A65+A84+A103+A122+A141+A160+A179+A198+A216+A235)</f>
        <v>46</v>
      </c>
      <c r="B254" s="120">
        <f>SUM(B7+B26+B46+B65+B84+B103+B122+B141+B160+B179+B198+B216+B235)</f>
        <v>51</v>
      </c>
      <c r="C254" s="133">
        <f>A254-B254</f>
        <v>-5</v>
      </c>
      <c r="D254" s="253">
        <f t="shared" si="14"/>
        <v>-0.09803921568627451</v>
      </c>
      <c r="E254" s="132" t="s">
        <v>8</v>
      </c>
      <c r="F254" s="120">
        <f>SUM(F7+F26+F46+F65+F84+F103+F122+F141+F160+F179+F198+F216+F235)</f>
        <v>320</v>
      </c>
      <c r="G254" s="120">
        <f>SUM(G7+G26+G46+G65+G84+G103+G122+G141+G160+G179+G198+G216+G235)</f>
        <v>400</v>
      </c>
      <c r="H254" s="133">
        <f>F254-G254</f>
        <v>-80</v>
      </c>
      <c r="I254" s="254">
        <f t="shared" si="15"/>
        <v>-0.2</v>
      </c>
      <c r="J254" s="1"/>
      <c r="K254" s="1"/>
      <c r="L254" s="1"/>
    </row>
    <row r="255" spans="1:12" ht="27" customHeight="1">
      <c r="A255" s="118">
        <f>SUM(A8+A27+A47+A66+A85+A104+A123+A142+A161+A180+A199+A217+A236)</f>
        <v>11</v>
      </c>
      <c r="B255" s="118">
        <f>SUM(B8+B27+B47+B66+B85+B104+B123+B142+B161+B180+B199+B217+B236)</f>
        <v>4</v>
      </c>
      <c r="C255" s="117">
        <f>A255-B255</f>
        <v>7</v>
      </c>
      <c r="D255" s="253">
        <f t="shared" si="14"/>
        <v>1.75</v>
      </c>
      <c r="E255" s="132" t="s">
        <v>9</v>
      </c>
      <c r="F255" s="118">
        <f>SUM(F8+F27+F47+F66+F85+F104+F123+F142+F161+F180+F199+F217+F236)</f>
        <v>47</v>
      </c>
      <c r="G255" s="118">
        <f>SUM(G8+G27+G47+G66+G85+G104+G123+G142+G161+G180+G199+G217+G236)</f>
        <v>28</v>
      </c>
      <c r="H255" s="119">
        <f>F255-G255</f>
        <v>19</v>
      </c>
      <c r="I255" s="254">
        <f t="shared" si="15"/>
        <v>0.6785714285714286</v>
      </c>
      <c r="J255" s="1"/>
      <c r="K255" s="1"/>
      <c r="L255" s="1"/>
    </row>
    <row r="256" spans="1:12" ht="27" customHeight="1">
      <c r="A256" s="120">
        <v>0</v>
      </c>
      <c r="B256" s="118">
        <v>0</v>
      </c>
      <c r="C256" s="117">
        <f>A256-B256</f>
        <v>0</v>
      </c>
      <c r="D256" s="253">
        <v>0</v>
      </c>
      <c r="E256" s="132" t="s">
        <v>311</v>
      </c>
      <c r="F256" s="117">
        <v>0</v>
      </c>
      <c r="G256" s="118">
        <v>0</v>
      </c>
      <c r="H256" s="118">
        <f>F256-G256</f>
        <v>0</v>
      </c>
      <c r="I256" s="238">
        <v>0</v>
      </c>
      <c r="J256" s="9"/>
      <c r="K256" s="9"/>
      <c r="L256" s="9"/>
    </row>
    <row r="257" spans="1:12" ht="26.25" customHeight="1">
      <c r="A257" s="118">
        <f>SUM(A10+A29+A49+A68+A87+A106+A125+A144+A163+A182+A201+A219+A238)</f>
        <v>324</v>
      </c>
      <c r="B257" s="118">
        <f>SUM(B10+B29+B49+B68+B87+B106+B125+B144+B163+B182+B201+B219+B238)</f>
        <v>489</v>
      </c>
      <c r="C257" s="117">
        <f>A257-B257</f>
        <v>-165</v>
      </c>
      <c r="D257" s="253">
        <f t="shared" si="14"/>
        <v>-0.3374233128834356</v>
      </c>
      <c r="E257" s="132" t="s">
        <v>10</v>
      </c>
      <c r="F257" s="118">
        <f>SUM(F10+F29+F49+F68+F87+F106+F125+F144+F163+F182+F201+F219+F238)</f>
        <v>2375</v>
      </c>
      <c r="G257" s="118">
        <f>SUM(G10+G29+G49+G68+G87+G106+G125+G144+G163+G182+G201+G219+G238)</f>
        <v>3081</v>
      </c>
      <c r="H257" s="119">
        <f>F257-G257</f>
        <v>-706</v>
      </c>
      <c r="I257" s="254">
        <f t="shared" si="15"/>
        <v>-0.22914638104511523</v>
      </c>
      <c r="J257" s="1"/>
      <c r="K257" s="1"/>
      <c r="L257" s="1"/>
    </row>
    <row r="258" spans="1:12" ht="27" customHeight="1" thickBot="1">
      <c r="A258" s="74">
        <f>SUM(A11+A30+A50+A69+A88+A107+A126+A145+A164+A183+A202+A220+A239)</f>
        <v>198</v>
      </c>
      <c r="B258" s="74">
        <f>SUM(B11+B30+B50+B69+B88+B107+B126+B145+B164+B183+B202+B220+B239)</f>
        <v>236</v>
      </c>
      <c r="C258" s="117">
        <f>A258-B258</f>
        <v>-38</v>
      </c>
      <c r="D258" s="253">
        <f t="shared" si="14"/>
        <v>-0.16101694915254236</v>
      </c>
      <c r="E258" s="132" t="s">
        <v>11</v>
      </c>
      <c r="F258" s="74">
        <f>SUM(F11+F30+F50+F69+F88+F107+F126+F145+F164+F183+F202+F220+F239)</f>
        <v>1656</v>
      </c>
      <c r="G258" s="74">
        <f>SUM(G11+G30+G50+G69+G88+G107+G126+G145+G164+G183+G202+G220+G239)</f>
        <v>1467</v>
      </c>
      <c r="H258" s="119">
        <f>F258-G258</f>
        <v>189</v>
      </c>
      <c r="I258" s="254">
        <f t="shared" si="15"/>
        <v>0.12883435582822086</v>
      </c>
      <c r="J258" s="1"/>
      <c r="K258" s="1"/>
      <c r="L258" s="1"/>
    </row>
    <row r="259" spans="1:12" ht="27" customHeight="1" thickBot="1" thickTop="1">
      <c r="A259" s="170">
        <f>SUM(A260:A262)</f>
        <v>3016</v>
      </c>
      <c r="B259" s="121">
        <f>SUM(B260:B262)</f>
        <v>3930</v>
      </c>
      <c r="C259" s="122">
        <f>SUM(C260:C262)</f>
        <v>-914</v>
      </c>
      <c r="D259" s="255">
        <f t="shared" si="14"/>
        <v>-0.23256997455470738</v>
      </c>
      <c r="E259" s="141" t="s">
        <v>12</v>
      </c>
      <c r="F259" s="122">
        <f>SUM(F260:F262)</f>
        <v>22416</v>
      </c>
      <c r="G259" s="121">
        <f>SUM(G260:G262)</f>
        <v>26804</v>
      </c>
      <c r="H259" s="123">
        <f>SUM(H260:H262)</f>
        <v>-4388</v>
      </c>
      <c r="I259" s="256">
        <f t="shared" si="15"/>
        <v>-0.163706909416505</v>
      </c>
      <c r="J259" s="1"/>
      <c r="K259" s="1"/>
      <c r="L259" s="1"/>
    </row>
    <row r="260" spans="1:12" ht="27" customHeight="1" thickTop="1">
      <c r="A260" s="118">
        <f aca="true" t="shared" si="16" ref="A260:B262">SUM(A13+A32+A52+A71+A90+A109+A128+A147+A166+A185+A204+A222+A241)</f>
        <v>760</v>
      </c>
      <c r="B260" s="118">
        <f t="shared" si="16"/>
        <v>1021</v>
      </c>
      <c r="C260" s="117">
        <f>A260-B260</f>
        <v>-261</v>
      </c>
      <c r="D260" s="253">
        <f t="shared" si="14"/>
        <v>-0.2556317335945152</v>
      </c>
      <c r="E260" s="132" t="s">
        <v>13</v>
      </c>
      <c r="F260" s="118">
        <f>SUM(F13,F32,F52,F71,F90,F109,F128,F147,F166,F185,F204,F222,F241)</f>
        <v>5594</v>
      </c>
      <c r="G260" s="118">
        <f>SUM(G13+G32+G52+G71+G90+G109+G128+G147+G166+G185+G204+G222+G241)</f>
        <v>7238</v>
      </c>
      <c r="H260" s="119">
        <f>F260-G260</f>
        <v>-1644</v>
      </c>
      <c r="I260" s="254">
        <f t="shared" si="15"/>
        <v>-0.22713456756009948</v>
      </c>
      <c r="J260" s="9"/>
      <c r="K260" s="9"/>
      <c r="L260" s="9"/>
    </row>
    <row r="261" spans="1:12" ht="27" customHeight="1">
      <c r="A261" s="118">
        <f t="shared" si="16"/>
        <v>1905</v>
      </c>
      <c r="B261" s="118">
        <f t="shared" si="16"/>
        <v>2506</v>
      </c>
      <c r="C261" s="117">
        <f>A261-B261</f>
        <v>-601</v>
      </c>
      <c r="D261" s="253">
        <f t="shared" si="14"/>
        <v>-0.2398244213886672</v>
      </c>
      <c r="E261" s="132" t="s">
        <v>14</v>
      </c>
      <c r="F261" s="118">
        <f>SUM(F14+F33+F53+F72+F91+F110+F129+F148+F167+F186+F205+F223+F242)</f>
        <v>14397</v>
      </c>
      <c r="G261" s="118">
        <f>SUM(G14+G33+G53+G72+G91+G110+G129+G148+G167+G186+G205+G223+G242)</f>
        <v>16925</v>
      </c>
      <c r="H261" s="119">
        <f>F261-G261</f>
        <v>-2528</v>
      </c>
      <c r="I261" s="254">
        <f t="shared" si="15"/>
        <v>-0.1493648449039882</v>
      </c>
      <c r="J261" s="1"/>
      <c r="K261" s="1"/>
      <c r="L261" s="1"/>
    </row>
    <row r="262" spans="1:12" ht="27" customHeight="1" thickBot="1">
      <c r="A262" s="74">
        <f t="shared" si="16"/>
        <v>351</v>
      </c>
      <c r="B262" s="74">
        <f t="shared" si="16"/>
        <v>403</v>
      </c>
      <c r="C262" s="75">
        <f>A262-B262</f>
        <v>-52</v>
      </c>
      <c r="D262" s="252">
        <f t="shared" si="14"/>
        <v>-0.12903225806451613</v>
      </c>
      <c r="E262" s="10" t="s">
        <v>15</v>
      </c>
      <c r="F262" s="74">
        <f>SUM(F15+F34+F54+F73+F92+F111+F130+F149+F168+F187+F206+F224+F243)</f>
        <v>2425</v>
      </c>
      <c r="G262" s="74">
        <f>SUM(G15+G34+G54+G73+G92+G111+G130+G149+G168+G187+G206+G224+G243)</f>
        <v>2641</v>
      </c>
      <c r="H262" s="76">
        <f>F262-G262</f>
        <v>-216</v>
      </c>
      <c r="I262" s="239">
        <f t="shared" si="15"/>
        <v>-0.08178720181749337</v>
      </c>
      <c r="J262" s="1"/>
      <c r="K262" s="1"/>
      <c r="L262" s="1"/>
    </row>
    <row r="263" spans="1:12" ht="13.5" thickTop="1">
      <c r="A263" s="1"/>
      <c r="B263" s="1"/>
      <c r="C263" s="1"/>
      <c r="D263" s="1"/>
      <c r="E263" s="1"/>
      <c r="F263" s="1"/>
      <c r="G263" s="1"/>
      <c r="H263" s="1"/>
      <c r="I263" s="1"/>
      <c r="J263" s="1"/>
      <c r="K263" s="1"/>
      <c r="L263" s="1"/>
    </row>
    <row r="264" spans="1:12" ht="12.75">
      <c r="A264" s="9"/>
      <c r="B264" s="9"/>
      <c r="C264" s="9"/>
      <c r="D264" s="9"/>
      <c r="E264" s="9"/>
      <c r="F264" s="9"/>
      <c r="G264" s="9"/>
      <c r="H264" s="9"/>
      <c r="I264" s="9"/>
      <c r="J264" s="9"/>
      <c r="K264" s="9"/>
      <c r="L264" s="9"/>
    </row>
    <row r="265" spans="1:12" ht="12.75">
      <c r="A265" s="1"/>
      <c r="B265" s="1"/>
      <c r="C265" s="1"/>
      <c r="D265" s="1"/>
      <c r="E265" s="1"/>
      <c r="F265" s="1"/>
      <c r="G265" s="1"/>
      <c r="H265" s="1"/>
      <c r="I265" s="1"/>
      <c r="J265" s="1"/>
      <c r="K265" s="1"/>
      <c r="L265" s="1"/>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9"/>
      <c r="B268" s="9"/>
      <c r="C268" s="9"/>
      <c r="D268" s="9"/>
      <c r="E268" s="9"/>
      <c r="F268" s="9"/>
      <c r="G268" s="9"/>
      <c r="H268" s="9"/>
      <c r="I268" s="9"/>
      <c r="J268" s="9"/>
      <c r="K268" s="9"/>
      <c r="L268" s="9"/>
    </row>
    <row r="269" spans="1:12" ht="12.75">
      <c r="A269" s="1"/>
      <c r="B269" s="1"/>
      <c r="C269" s="1"/>
      <c r="D269" s="1"/>
      <c r="E269" s="1"/>
      <c r="F269" s="1"/>
      <c r="G269" s="1"/>
      <c r="H269" s="1"/>
      <c r="I269" s="1"/>
      <c r="J269" s="1"/>
      <c r="K269" s="1"/>
      <c r="L269" s="1"/>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9"/>
      <c r="B272" s="9"/>
      <c r="C272" s="9"/>
      <c r="D272" s="9"/>
      <c r="E272" s="9"/>
      <c r="F272" s="9"/>
      <c r="G272" s="9"/>
      <c r="H272" s="9"/>
      <c r="I272" s="9"/>
      <c r="J272" s="9"/>
      <c r="K272" s="9"/>
      <c r="L272" s="9"/>
    </row>
    <row r="273" spans="1:12" ht="12.75">
      <c r="A273" s="1"/>
      <c r="B273" s="1"/>
      <c r="C273" s="1"/>
      <c r="D273" s="1"/>
      <c r="E273" s="1"/>
      <c r="F273" s="1"/>
      <c r="G273" s="1"/>
      <c r="H273" s="1"/>
      <c r="I273" s="1"/>
      <c r="J273" s="1"/>
      <c r="K273" s="1"/>
      <c r="L273" s="1"/>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9"/>
      <c r="B276" s="9"/>
      <c r="C276" s="9"/>
      <c r="D276" s="9"/>
      <c r="E276" s="9"/>
      <c r="F276" s="9"/>
      <c r="G276" s="9"/>
      <c r="H276" s="9"/>
      <c r="I276" s="9"/>
      <c r="J276" s="9"/>
      <c r="K276" s="9"/>
      <c r="L276" s="9"/>
    </row>
    <row r="277" spans="1:12" ht="12.75">
      <c r="A277" s="1"/>
      <c r="B277" s="1"/>
      <c r="C277" s="1"/>
      <c r="D277" s="1"/>
      <c r="E277" s="1"/>
      <c r="F277" s="1"/>
      <c r="G277" s="1"/>
      <c r="H277" s="1"/>
      <c r="I277" s="1"/>
      <c r="J277" s="1"/>
      <c r="K277" s="1"/>
      <c r="L277" s="1"/>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9"/>
      <c r="B280" s="9"/>
      <c r="C280" s="9"/>
      <c r="D280" s="9"/>
      <c r="E280" s="9"/>
      <c r="F280" s="9"/>
      <c r="G280" s="9"/>
      <c r="H280" s="9"/>
      <c r="I280" s="9"/>
      <c r="J280" s="9"/>
      <c r="K280" s="9"/>
      <c r="L280" s="9"/>
    </row>
    <row r="281" spans="1:12" ht="12.75">
      <c r="A281" s="1"/>
      <c r="B281" s="1"/>
      <c r="C281" s="1"/>
      <c r="D281" s="1"/>
      <c r="E281" s="1"/>
      <c r="F281" s="1"/>
      <c r="G281" s="1"/>
      <c r="H281" s="1"/>
      <c r="I281" s="1"/>
      <c r="J281" s="1"/>
      <c r="K281" s="1"/>
      <c r="L281" s="1"/>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9"/>
      <c r="B284" s="9"/>
      <c r="C284" s="9"/>
      <c r="D284" s="9"/>
      <c r="E284" s="9"/>
      <c r="F284" s="9"/>
      <c r="G284" s="9"/>
      <c r="H284" s="9"/>
      <c r="I284" s="9"/>
      <c r="J284" s="9"/>
      <c r="K284" s="9"/>
      <c r="L284" s="9"/>
    </row>
    <row r="285" spans="1:12" ht="12.75">
      <c r="A285" s="1"/>
      <c r="B285" s="1"/>
      <c r="C285" s="1"/>
      <c r="D285" s="1"/>
      <c r="E285" s="1"/>
      <c r="F285" s="1"/>
      <c r="G285" s="1"/>
      <c r="H285" s="1"/>
      <c r="I285" s="1"/>
      <c r="J285" s="1"/>
      <c r="K285" s="1"/>
      <c r="L285" s="1"/>
    </row>
    <row r="286" spans="6:10" ht="12.75">
      <c r="F286" s="1"/>
      <c r="G286" s="1"/>
      <c r="H286" s="1"/>
      <c r="I286" s="1"/>
      <c r="J286" s="1"/>
    </row>
    <row r="287" spans="6:10" ht="12.75">
      <c r="F287" s="1"/>
      <c r="G287" s="1"/>
      <c r="H287" s="1"/>
      <c r="I287" s="1"/>
      <c r="J287" s="1"/>
    </row>
    <row r="288" spans="6:10" ht="12.75">
      <c r="F288" s="1"/>
      <c r="G288" s="1"/>
      <c r="H288" s="1"/>
      <c r="I288" s="1"/>
      <c r="J288" s="1"/>
    </row>
    <row r="289" spans="6:10" ht="12.75">
      <c r="F289" s="1"/>
      <c r="G289" s="1"/>
      <c r="H289" s="1"/>
      <c r="I289" s="1"/>
      <c r="J289" s="1"/>
    </row>
    <row r="290" spans="6:10" ht="12.75">
      <c r="F290" s="1"/>
      <c r="G290" s="1"/>
      <c r="H290" s="1"/>
      <c r="I290" s="1"/>
      <c r="J290" s="1"/>
    </row>
    <row r="291" spans="6:10" ht="12.75">
      <c r="F291" s="1"/>
      <c r="G291" s="1"/>
      <c r="H291" s="1"/>
      <c r="I291" s="1"/>
      <c r="J291" s="1"/>
    </row>
    <row r="292" spans="6:10" ht="12.75">
      <c r="F292" s="1"/>
      <c r="G292" s="1"/>
      <c r="H292" s="1"/>
      <c r="I292" s="1"/>
      <c r="J292" s="1"/>
    </row>
    <row r="293" spans="6:10" ht="12.75">
      <c r="F293" s="1"/>
      <c r="G293" s="1"/>
      <c r="H293" s="1"/>
      <c r="I293" s="1"/>
      <c r="J293" s="1"/>
    </row>
    <row r="294" spans="6:10" ht="12.75">
      <c r="F294" s="1"/>
      <c r="G294" s="1"/>
      <c r="H294" s="1"/>
      <c r="I294" s="1"/>
      <c r="J294" s="1"/>
    </row>
    <row r="295" spans="6:10" ht="12.75">
      <c r="F295" s="1"/>
      <c r="G295" s="1"/>
      <c r="H295" s="1"/>
      <c r="I295" s="1"/>
      <c r="J295" s="1"/>
    </row>
    <row r="296" spans="6:10" ht="12.75">
      <c r="F296" s="1"/>
      <c r="G296" s="1"/>
      <c r="H296" s="1"/>
      <c r="I296" s="1"/>
      <c r="J296" s="1"/>
    </row>
    <row r="297" spans="6:10" ht="12.75">
      <c r="F297" s="1"/>
      <c r="G297" s="1"/>
      <c r="H297" s="1"/>
      <c r="I297" s="1"/>
      <c r="J297" s="1"/>
    </row>
    <row r="298" spans="6:10" ht="12.75">
      <c r="F298" s="1"/>
      <c r="G298" s="1"/>
      <c r="H298" s="1"/>
      <c r="I298" s="1"/>
      <c r="J298" s="1"/>
    </row>
    <row r="299" spans="6:10" ht="12.75">
      <c r="F299" s="1"/>
      <c r="G299" s="1"/>
      <c r="H299" s="1"/>
      <c r="I299" s="1"/>
      <c r="J299" s="1"/>
    </row>
    <row r="300" spans="6:10" ht="12.75">
      <c r="F300" s="1"/>
      <c r="G300" s="1"/>
      <c r="H300" s="1"/>
      <c r="I300" s="1"/>
      <c r="J300" s="1"/>
    </row>
    <row r="301" spans="6:10" ht="12.75">
      <c r="F301" s="1"/>
      <c r="G301" s="1"/>
      <c r="H301" s="1"/>
      <c r="I301" s="1"/>
      <c r="J301" s="1"/>
    </row>
    <row r="302" spans="6:10" ht="12.75">
      <c r="F302" s="1"/>
      <c r="G302" s="1"/>
      <c r="H302" s="1"/>
      <c r="I302" s="1"/>
      <c r="J302" s="1"/>
    </row>
    <row r="303" spans="6:10" ht="12.75">
      <c r="F303" s="1"/>
      <c r="G303" s="1"/>
      <c r="H303" s="1"/>
      <c r="I303" s="1"/>
      <c r="J303" s="1"/>
    </row>
    <row r="304" spans="6:10" ht="12.75">
      <c r="F304" s="1"/>
      <c r="G304" s="1"/>
      <c r="H304" s="1"/>
      <c r="I304" s="1"/>
      <c r="J304" s="1"/>
    </row>
    <row r="305" spans="6:10" ht="12.75">
      <c r="F305" s="1"/>
      <c r="G305" s="1"/>
      <c r="H305" s="1"/>
      <c r="I305" s="1"/>
      <c r="J305" s="1"/>
    </row>
    <row r="306" spans="6:10" ht="12.75">
      <c r="F306" s="1"/>
      <c r="G306" s="1"/>
      <c r="H306" s="1"/>
      <c r="I306" s="1"/>
      <c r="J306" s="1"/>
    </row>
    <row r="307" spans="6:10" ht="12.75">
      <c r="F307" s="1"/>
      <c r="G307" s="1"/>
      <c r="H307" s="1"/>
      <c r="I307" s="1"/>
      <c r="J307" s="1"/>
    </row>
    <row r="308" spans="6:10" ht="12.75">
      <c r="F308" s="1"/>
      <c r="G308" s="1"/>
      <c r="H308" s="1"/>
      <c r="I308" s="1"/>
      <c r="J308" s="1"/>
    </row>
    <row r="309" spans="6:10" ht="12.75">
      <c r="F309" s="1"/>
      <c r="G309" s="1"/>
      <c r="H309" s="1"/>
      <c r="I309" s="1"/>
      <c r="J309" s="1"/>
    </row>
    <row r="310" spans="6:10" ht="12.75">
      <c r="F310" s="1"/>
      <c r="G310" s="1"/>
      <c r="H310" s="1"/>
      <c r="I310" s="1"/>
      <c r="J310" s="1"/>
    </row>
    <row r="311" spans="6:10" ht="12.75">
      <c r="F311" s="1"/>
      <c r="G311" s="1"/>
      <c r="H311" s="1"/>
      <c r="I311" s="1"/>
      <c r="J311" s="1"/>
    </row>
    <row r="312" spans="6:10" ht="12.75">
      <c r="F312" s="1"/>
      <c r="G312" s="1"/>
      <c r="H312" s="1"/>
      <c r="I312" s="1"/>
      <c r="J312" s="1"/>
    </row>
    <row r="313" spans="6:10" ht="12.75">
      <c r="F313" s="1"/>
      <c r="G313" s="1"/>
      <c r="H313" s="1"/>
      <c r="I313" s="1"/>
      <c r="J313" s="1"/>
    </row>
    <row r="314" spans="6:10" ht="12.75">
      <c r="F314" s="1"/>
      <c r="G314" s="1"/>
      <c r="H314" s="1"/>
      <c r="I314" s="1"/>
      <c r="J314" s="1"/>
    </row>
    <row r="315" spans="6:10" ht="12.75">
      <c r="F315" s="1"/>
      <c r="G315" s="1"/>
      <c r="H315" s="1"/>
      <c r="I315" s="1"/>
      <c r="J315" s="1"/>
    </row>
    <row r="316" spans="6:10" ht="12.75">
      <c r="F316" s="1"/>
      <c r="G316" s="1"/>
      <c r="H316" s="1"/>
      <c r="I316" s="1"/>
      <c r="J316" s="1"/>
    </row>
    <row r="317" spans="6:10" ht="12.75">
      <c r="F317" s="1"/>
      <c r="G317" s="1"/>
      <c r="H317" s="1"/>
      <c r="I317" s="1"/>
      <c r="J317" s="1"/>
    </row>
    <row r="318" spans="6:10" ht="12.75">
      <c r="F318" s="1"/>
      <c r="G318" s="1"/>
      <c r="H318" s="1"/>
      <c r="I318" s="1"/>
      <c r="J318" s="1"/>
    </row>
    <row r="319" spans="6:10" ht="12.75">
      <c r="F319" s="1"/>
      <c r="G319" s="1"/>
      <c r="H319" s="1"/>
      <c r="I319" s="1"/>
      <c r="J319" s="1"/>
    </row>
    <row r="320" spans="6:10" ht="12.75">
      <c r="F320" s="1"/>
      <c r="G320" s="1"/>
      <c r="H320" s="1"/>
      <c r="I320" s="1"/>
      <c r="J320" s="1"/>
    </row>
    <row r="321" spans="6:10" ht="12.75">
      <c r="F321" s="1"/>
      <c r="G321" s="1"/>
      <c r="H321" s="1"/>
      <c r="I321" s="1"/>
      <c r="J321" s="1"/>
    </row>
    <row r="322" spans="6:10" ht="12.75">
      <c r="F322" s="1"/>
      <c r="G322" s="1"/>
      <c r="H322" s="1"/>
      <c r="I322" s="1"/>
      <c r="J322" s="1"/>
    </row>
    <row r="323" spans="6:10" ht="12.75">
      <c r="F323" s="1"/>
      <c r="G323" s="1"/>
      <c r="H323" s="1"/>
      <c r="I323" s="1"/>
      <c r="J323" s="1"/>
    </row>
    <row r="324" spans="6:10" ht="12.75">
      <c r="F324" s="1"/>
      <c r="G324" s="1"/>
      <c r="H324" s="1"/>
      <c r="I324" s="1"/>
      <c r="J324" s="1"/>
    </row>
    <row r="325" spans="6:10" ht="12.75">
      <c r="F325" s="1"/>
      <c r="G325" s="1"/>
      <c r="H325" s="1"/>
      <c r="I325" s="1"/>
      <c r="J325" s="1"/>
    </row>
    <row r="326" spans="6:10" ht="12.75">
      <c r="F326" s="1"/>
      <c r="G326" s="1"/>
      <c r="H326" s="1"/>
      <c r="I326" s="1"/>
      <c r="J326" s="1"/>
    </row>
    <row r="327" spans="6:10" ht="12.75">
      <c r="F327" s="1"/>
      <c r="G327" s="1"/>
      <c r="H327" s="1"/>
      <c r="I327" s="1"/>
      <c r="J327" s="1"/>
    </row>
    <row r="328" spans="6:10" ht="12.75">
      <c r="F328" s="1"/>
      <c r="G328" s="1"/>
      <c r="H328" s="1"/>
      <c r="I328" s="1"/>
      <c r="J328" s="1"/>
    </row>
    <row r="329" spans="6:10" ht="12.75">
      <c r="F329" s="1"/>
      <c r="G329" s="1"/>
      <c r="H329" s="1"/>
      <c r="I329" s="1"/>
      <c r="J329" s="1"/>
    </row>
    <row r="330" spans="6:10" ht="12.75">
      <c r="F330" s="1"/>
      <c r="G330" s="1"/>
      <c r="H330" s="1"/>
      <c r="I330" s="1"/>
      <c r="J330" s="1"/>
    </row>
    <row r="331" spans="6:10" ht="12.75">
      <c r="F331" s="1"/>
      <c r="G331" s="1"/>
      <c r="H331" s="1"/>
      <c r="I331" s="1"/>
      <c r="J331" s="1"/>
    </row>
    <row r="332" spans="6:10" ht="12.75">
      <c r="F332" s="1"/>
      <c r="G332" s="1"/>
      <c r="H332" s="1"/>
      <c r="I332" s="1"/>
      <c r="J332" s="1"/>
    </row>
    <row r="333" spans="6:10" ht="12.75">
      <c r="F333" s="1"/>
      <c r="G333" s="1"/>
      <c r="H333" s="1"/>
      <c r="I333" s="1"/>
      <c r="J333" s="1"/>
    </row>
    <row r="334" spans="6:10" ht="12.75">
      <c r="F334" s="1"/>
      <c r="G334" s="1"/>
      <c r="H334" s="1"/>
      <c r="I334" s="1"/>
      <c r="J334" s="1"/>
    </row>
    <row r="335" spans="6:10" ht="12.75">
      <c r="F335" s="1"/>
      <c r="G335" s="1"/>
      <c r="H335" s="1"/>
      <c r="I335" s="1"/>
      <c r="J335" s="1"/>
    </row>
    <row r="336" spans="6:10" ht="12.75">
      <c r="F336" s="1"/>
      <c r="G336" s="1"/>
      <c r="H336" s="1"/>
      <c r="I336" s="1"/>
      <c r="J336" s="1"/>
    </row>
    <row r="337" spans="6:10" ht="12.75">
      <c r="F337" s="1"/>
      <c r="G337" s="1"/>
      <c r="H337" s="1"/>
      <c r="I337" s="1"/>
      <c r="J337" s="1"/>
    </row>
    <row r="338" spans="6:10" ht="12.75">
      <c r="F338" s="1"/>
      <c r="G338" s="1"/>
      <c r="H338" s="1"/>
      <c r="I338" s="1"/>
      <c r="J338" s="1"/>
    </row>
    <row r="339" spans="6:10" ht="12.75">
      <c r="F339" s="1"/>
      <c r="G339" s="1"/>
      <c r="H339" s="1"/>
      <c r="I339" s="1"/>
      <c r="J339" s="1"/>
    </row>
    <row r="340" spans="6:10" ht="12.75">
      <c r="F340" s="1"/>
      <c r="G340" s="1"/>
      <c r="H340" s="1"/>
      <c r="I340" s="1"/>
      <c r="J340" s="1"/>
    </row>
    <row r="341" spans="6:10" ht="12.75">
      <c r="F341" s="1"/>
      <c r="G341" s="1"/>
      <c r="H341" s="1"/>
      <c r="I341" s="1"/>
      <c r="J341" s="1"/>
    </row>
    <row r="342" spans="6:10" ht="12.75">
      <c r="F342" s="1"/>
      <c r="G342" s="1"/>
      <c r="H342" s="1"/>
      <c r="I342" s="1"/>
      <c r="J342" s="1"/>
    </row>
    <row r="343" spans="6:10" ht="12.75">
      <c r="F343" s="1"/>
      <c r="G343" s="1"/>
      <c r="H343" s="1"/>
      <c r="I343" s="1"/>
      <c r="J343" s="1"/>
    </row>
    <row r="344" spans="6:10" ht="12.75">
      <c r="F344" s="1"/>
      <c r="G344" s="1"/>
      <c r="H344" s="1"/>
      <c r="I344" s="1"/>
      <c r="J344" s="1"/>
    </row>
    <row r="345" spans="6:10" ht="12.75">
      <c r="F345" s="1"/>
      <c r="G345" s="1"/>
      <c r="H345" s="1"/>
      <c r="I345" s="1"/>
      <c r="J345" s="1"/>
    </row>
    <row r="346" spans="6:10" ht="12.75">
      <c r="F346" s="1"/>
      <c r="G346" s="1"/>
      <c r="H346" s="1"/>
      <c r="I346" s="1"/>
      <c r="J346" s="1"/>
    </row>
    <row r="347" spans="6:10" ht="12.75">
      <c r="F347" s="1"/>
      <c r="G347" s="1"/>
      <c r="H347" s="1"/>
      <c r="I347" s="1"/>
      <c r="J347" s="1"/>
    </row>
    <row r="348" spans="6:10" ht="12.75">
      <c r="F348" s="1"/>
      <c r="G348" s="1"/>
      <c r="H348" s="1"/>
      <c r="I348" s="1"/>
      <c r="J348" s="1"/>
    </row>
    <row r="349" spans="6:10" ht="12.75">
      <c r="F349" s="1"/>
      <c r="G349" s="1"/>
      <c r="H349" s="1"/>
      <c r="I349" s="1"/>
      <c r="J349" s="1"/>
    </row>
    <row r="350" spans="6:10" ht="12.75">
      <c r="F350" s="1"/>
      <c r="G350" s="1"/>
      <c r="H350" s="1"/>
      <c r="I350" s="1"/>
      <c r="J350" s="1"/>
    </row>
    <row r="351" spans="6:10" ht="12.75">
      <c r="F351" s="1"/>
      <c r="G351" s="1"/>
      <c r="H351" s="1"/>
      <c r="I351" s="1"/>
      <c r="J351" s="1"/>
    </row>
    <row r="352" spans="6:10" ht="12.75">
      <c r="F352" s="1"/>
      <c r="G352" s="1"/>
      <c r="H352" s="1"/>
      <c r="I352" s="1"/>
      <c r="J352" s="1"/>
    </row>
    <row r="353" spans="6:10" ht="12.75">
      <c r="F353" s="1"/>
      <c r="G353" s="1"/>
      <c r="H353" s="1"/>
      <c r="I353" s="1"/>
      <c r="J353" s="1"/>
    </row>
    <row r="354" spans="6:10" ht="12.75">
      <c r="F354" s="1"/>
      <c r="G354" s="1"/>
      <c r="H354" s="1"/>
      <c r="I354" s="1"/>
      <c r="J354" s="1"/>
    </row>
    <row r="355" spans="6:10" ht="12.75">
      <c r="F355" s="1"/>
      <c r="G355" s="1"/>
      <c r="H355" s="1"/>
      <c r="I355" s="1"/>
      <c r="J355" s="1"/>
    </row>
    <row r="356" spans="6:10" ht="12.75">
      <c r="F356" s="1"/>
      <c r="G356" s="1"/>
      <c r="H356" s="1"/>
      <c r="I356" s="1"/>
      <c r="J356" s="1"/>
    </row>
    <row r="357" spans="6:10" ht="12.75">
      <c r="F357" s="1"/>
      <c r="G357" s="1"/>
      <c r="H357" s="1"/>
      <c r="I357" s="1"/>
      <c r="J357" s="1"/>
    </row>
    <row r="358" spans="6:10" ht="12.75">
      <c r="F358" s="1"/>
      <c r="G358" s="1"/>
      <c r="H358" s="1"/>
      <c r="I358" s="1"/>
      <c r="J358" s="1"/>
    </row>
    <row r="359" spans="6:10" ht="12.75">
      <c r="F359" s="1"/>
      <c r="G359" s="1"/>
      <c r="H359" s="1"/>
      <c r="I359" s="1"/>
      <c r="J359" s="1"/>
    </row>
    <row r="360" spans="6:10" ht="12.75">
      <c r="F360" s="1"/>
      <c r="G360" s="1"/>
      <c r="H360" s="1"/>
      <c r="I360" s="1"/>
      <c r="J360" s="1"/>
    </row>
    <row r="361" spans="6:10" ht="12.75">
      <c r="F361" s="1"/>
      <c r="G361" s="1"/>
      <c r="H361" s="1"/>
      <c r="I361" s="1"/>
      <c r="J361" s="1"/>
    </row>
    <row r="362" spans="6:10" ht="12.75">
      <c r="F362" s="1"/>
      <c r="G362" s="1"/>
      <c r="H362" s="1"/>
      <c r="I362" s="1"/>
      <c r="J362" s="1"/>
    </row>
    <row r="363" spans="6:10" ht="12.75">
      <c r="F363" s="1"/>
      <c r="G363" s="1"/>
      <c r="H363" s="1"/>
      <c r="I363" s="1"/>
      <c r="J363" s="1"/>
    </row>
    <row r="364" spans="6:10" ht="12.75">
      <c r="F364" s="1"/>
      <c r="G364" s="1"/>
      <c r="H364" s="1"/>
      <c r="I364" s="1"/>
      <c r="J364" s="1"/>
    </row>
    <row r="365" spans="6:10" ht="12.75">
      <c r="F365" s="1"/>
      <c r="G365" s="1"/>
      <c r="H365" s="1"/>
      <c r="I365" s="1"/>
      <c r="J365" s="1"/>
    </row>
    <row r="366" spans="6:10" ht="12.75">
      <c r="F366" s="1"/>
      <c r="G366" s="1"/>
      <c r="H366" s="1"/>
      <c r="I366" s="1"/>
      <c r="J366" s="1"/>
    </row>
    <row r="367" spans="6:10" ht="12.75">
      <c r="F367" s="1"/>
      <c r="G367" s="1"/>
      <c r="H367" s="1"/>
      <c r="I367" s="1"/>
      <c r="J367" s="1"/>
    </row>
    <row r="368" spans="6:10" ht="12.75">
      <c r="F368" s="1"/>
      <c r="G368" s="1"/>
      <c r="H368" s="1"/>
      <c r="I368" s="1"/>
      <c r="J368" s="1"/>
    </row>
    <row r="369" spans="6:10" ht="12.75">
      <c r="F369" s="1"/>
      <c r="G369" s="1"/>
      <c r="H369" s="1"/>
      <c r="I369" s="1"/>
      <c r="J369" s="1"/>
    </row>
    <row r="370" spans="6:10" ht="12.75">
      <c r="F370" s="1"/>
      <c r="G370" s="1"/>
      <c r="H370" s="1"/>
      <c r="I370" s="1"/>
      <c r="J370" s="1"/>
    </row>
    <row r="371" spans="6:10" ht="12.75">
      <c r="F371" s="1"/>
      <c r="G371" s="1"/>
      <c r="H371" s="1"/>
      <c r="I371" s="1"/>
      <c r="J371" s="1"/>
    </row>
    <row r="372" spans="1:10" ht="12.75">
      <c r="A372" s="1"/>
      <c r="F372" s="1"/>
      <c r="G372" s="1"/>
      <c r="H372" s="1"/>
      <c r="I372" s="1"/>
      <c r="J372" s="1"/>
    </row>
    <row r="373" spans="6:10" ht="12.75">
      <c r="F373" s="1"/>
      <c r="G373" s="1"/>
      <c r="H373" s="1"/>
      <c r="I373" s="1"/>
      <c r="J373" s="1"/>
    </row>
    <row r="374" spans="6:10" ht="12.75">
      <c r="F374" s="1"/>
      <c r="G374" s="1"/>
      <c r="H374" s="1"/>
      <c r="I374" s="1"/>
      <c r="J374" s="1"/>
    </row>
    <row r="375" spans="6:10" ht="12.75">
      <c r="F375" s="1"/>
      <c r="G375" s="1"/>
      <c r="H375" s="1"/>
      <c r="I375" s="1"/>
      <c r="J375" s="1"/>
    </row>
    <row r="376" spans="6:10" ht="12.75">
      <c r="F376" s="1"/>
      <c r="G376" s="1"/>
      <c r="H376" s="1"/>
      <c r="I376" s="1"/>
      <c r="J376" s="1"/>
    </row>
    <row r="377" spans="6:10" ht="12.75">
      <c r="F377" s="1"/>
      <c r="G377" s="1"/>
      <c r="H377" s="1"/>
      <c r="I377" s="1"/>
      <c r="J377" s="1"/>
    </row>
    <row r="378" spans="6:10" ht="12.75">
      <c r="F378" s="1"/>
      <c r="G378" s="1"/>
      <c r="H378" s="1"/>
      <c r="I378" s="1"/>
      <c r="J378" s="1"/>
    </row>
    <row r="379" spans="6:10" ht="12.75">
      <c r="F379" s="1"/>
      <c r="G379" s="1"/>
      <c r="H379" s="1"/>
      <c r="I379" s="1"/>
      <c r="J379" s="1"/>
    </row>
    <row r="380" spans="6:10" ht="12.75">
      <c r="F380" s="1"/>
      <c r="G380" s="1"/>
      <c r="H380" s="1"/>
      <c r="I380" s="1"/>
      <c r="J380" s="1"/>
    </row>
    <row r="381" spans="6:10" ht="12.75">
      <c r="F381" s="1"/>
      <c r="G381" s="1"/>
      <c r="H381" s="1"/>
      <c r="I381" s="1"/>
      <c r="J381" s="1"/>
    </row>
    <row r="382" spans="6:10" ht="12.75">
      <c r="F382" s="1"/>
      <c r="G382" s="1"/>
      <c r="H382" s="1"/>
      <c r="I382" s="1"/>
      <c r="J382" s="1"/>
    </row>
    <row r="383" spans="6:10" ht="12.75">
      <c r="F383" s="1"/>
      <c r="G383" s="1"/>
      <c r="H383" s="1"/>
      <c r="I383" s="1"/>
      <c r="J383" s="1"/>
    </row>
    <row r="384" spans="6:10" ht="12.75">
      <c r="F384" s="1"/>
      <c r="G384" s="1"/>
      <c r="H384" s="1"/>
      <c r="I384" s="1"/>
      <c r="J384" s="1"/>
    </row>
    <row r="385" spans="6:10" ht="12.75">
      <c r="F385" s="1"/>
      <c r="G385" s="1"/>
      <c r="H385" s="1"/>
      <c r="I385" s="1"/>
      <c r="J385" s="1"/>
    </row>
    <row r="386" spans="6:10" ht="12.75">
      <c r="F386" s="1"/>
      <c r="G386" s="1"/>
      <c r="H386" s="1"/>
      <c r="I386" s="1"/>
      <c r="J386" s="1"/>
    </row>
    <row r="387" spans="6:10" ht="12.75">
      <c r="F387" s="1"/>
      <c r="G387" s="1"/>
      <c r="H387" s="1"/>
      <c r="I387" s="1"/>
      <c r="J387" s="1"/>
    </row>
    <row r="388" spans="6:10" ht="12.75">
      <c r="F388" s="1"/>
      <c r="G388" s="1"/>
      <c r="H388" s="1"/>
      <c r="I388" s="1"/>
      <c r="J388" s="1"/>
    </row>
    <row r="389" spans="6:10" ht="12.75">
      <c r="F389" s="1"/>
      <c r="G389" s="1"/>
      <c r="H389" s="1"/>
      <c r="I389" s="1"/>
      <c r="J389" s="1"/>
    </row>
    <row r="390" spans="6:10" ht="12.75">
      <c r="F390" s="1"/>
      <c r="G390" s="1"/>
      <c r="H390" s="1"/>
      <c r="I390" s="1"/>
      <c r="J390" s="1"/>
    </row>
    <row r="391" spans="6:10" ht="12.75">
      <c r="F391" s="1"/>
      <c r="G391" s="1"/>
      <c r="H391" s="1"/>
      <c r="I391" s="1"/>
      <c r="J391" s="1"/>
    </row>
    <row r="392" spans="6:10" ht="12.75">
      <c r="F392" s="1"/>
      <c r="G392" s="1"/>
      <c r="H392" s="1"/>
      <c r="I392" s="1"/>
      <c r="J392" s="1"/>
    </row>
    <row r="393" spans="6:10" ht="12.75">
      <c r="F393" s="1"/>
      <c r="G393" s="1"/>
      <c r="H393" s="1"/>
      <c r="I393" s="1"/>
      <c r="J393" s="1"/>
    </row>
    <row r="394" spans="6:10" ht="12.75">
      <c r="F394" s="1"/>
      <c r="G394" s="1"/>
      <c r="H394" s="1"/>
      <c r="I394" s="1"/>
      <c r="J394" s="1"/>
    </row>
    <row r="395" spans="6:10" ht="12.75">
      <c r="F395" s="1"/>
      <c r="G395" s="1"/>
      <c r="H395" s="1"/>
      <c r="I395" s="1"/>
      <c r="J395" s="1"/>
    </row>
    <row r="396" spans="6:10" ht="12.75">
      <c r="F396" s="1"/>
      <c r="G396" s="1"/>
      <c r="H396" s="1"/>
      <c r="I396" s="1"/>
      <c r="J396" s="1"/>
    </row>
    <row r="397" spans="6:10" ht="12.75">
      <c r="F397" s="1"/>
      <c r="G397" s="1"/>
      <c r="H397" s="1"/>
      <c r="I397" s="1"/>
      <c r="J397" s="1"/>
    </row>
    <row r="398" spans="6:10" ht="12.75">
      <c r="F398" s="1"/>
      <c r="G398" s="1"/>
      <c r="H398" s="1"/>
      <c r="I398" s="1"/>
      <c r="J398" s="1"/>
    </row>
    <row r="399" spans="6:10" ht="12.75">
      <c r="F399" s="1"/>
      <c r="G399" s="1"/>
      <c r="H399" s="1"/>
      <c r="I399" s="1"/>
      <c r="J399" s="1"/>
    </row>
    <row r="400" spans="6:10" ht="12.75">
      <c r="F400" s="1"/>
      <c r="G400" s="1"/>
      <c r="H400" s="1"/>
      <c r="I400" s="1"/>
      <c r="J400" s="1"/>
    </row>
    <row r="401" spans="6:10" ht="12.75">
      <c r="F401" s="1"/>
      <c r="G401" s="1"/>
      <c r="H401" s="1"/>
      <c r="I401" s="1"/>
      <c r="J401" s="1"/>
    </row>
    <row r="402" spans="6:10" ht="12.75">
      <c r="F402" s="1"/>
      <c r="G402" s="1"/>
      <c r="H402" s="1"/>
      <c r="I402" s="1"/>
      <c r="J402" s="1"/>
    </row>
    <row r="403" spans="6:10" ht="12.75">
      <c r="F403" s="1"/>
      <c r="G403" s="1"/>
      <c r="H403" s="1"/>
      <c r="I403" s="1"/>
      <c r="J403" s="1"/>
    </row>
    <row r="404" spans="6:10" ht="12.75">
      <c r="F404" s="1"/>
      <c r="G404" s="1"/>
      <c r="H404" s="1"/>
      <c r="I404" s="1"/>
      <c r="J404" s="1"/>
    </row>
    <row r="405" spans="6:10" ht="12.75">
      <c r="F405" s="1"/>
      <c r="G405" s="1"/>
      <c r="H405" s="1"/>
      <c r="I405" s="1"/>
      <c r="J405" s="1"/>
    </row>
    <row r="406" spans="6:10" ht="12.75">
      <c r="F406" s="1"/>
      <c r="G406" s="1"/>
      <c r="H406" s="1"/>
      <c r="I406" s="1"/>
      <c r="J406" s="1"/>
    </row>
    <row r="407" spans="6:10" ht="12.75">
      <c r="F407" s="1"/>
      <c r="G407" s="1"/>
      <c r="H407" s="1"/>
      <c r="I407" s="1"/>
      <c r="J407" s="1"/>
    </row>
    <row r="408" spans="6:10" ht="12.75">
      <c r="F408" s="1"/>
      <c r="G408" s="1"/>
      <c r="H408" s="1"/>
      <c r="I408" s="1"/>
      <c r="J408" s="1"/>
    </row>
    <row r="409" spans="6:10" ht="12.75">
      <c r="F409" s="1"/>
      <c r="G409" s="1"/>
      <c r="H409" s="1"/>
      <c r="I409" s="1"/>
      <c r="J409" s="1"/>
    </row>
    <row r="410" spans="6:10" ht="12.75">
      <c r="F410" s="1"/>
      <c r="G410" s="1"/>
      <c r="H410" s="1"/>
      <c r="I410" s="1"/>
      <c r="J410" s="1"/>
    </row>
    <row r="411" spans="6:10" ht="12.75">
      <c r="F411" s="1"/>
      <c r="G411" s="1"/>
      <c r="H411" s="1"/>
      <c r="I411" s="1"/>
      <c r="J411" s="1"/>
    </row>
    <row r="412" spans="6:10" ht="12.75">
      <c r="F412" s="1"/>
      <c r="G412" s="1"/>
      <c r="H412" s="1"/>
      <c r="I412" s="1"/>
      <c r="J412" s="1"/>
    </row>
    <row r="413" spans="6:10" ht="12.75">
      <c r="F413" s="1"/>
      <c r="G413" s="1"/>
      <c r="H413" s="1"/>
      <c r="I413" s="1"/>
      <c r="J413" s="1"/>
    </row>
    <row r="414" spans="6:10" ht="12.75">
      <c r="F414" s="1"/>
      <c r="G414" s="1"/>
      <c r="H414" s="1"/>
      <c r="I414" s="1"/>
      <c r="J414" s="1"/>
    </row>
    <row r="415" spans="6:10" ht="12.75">
      <c r="F415" s="1"/>
      <c r="G415" s="1"/>
      <c r="H415" s="1"/>
      <c r="I415" s="1"/>
      <c r="J415" s="1"/>
    </row>
    <row r="416" spans="6:10" ht="12.75">
      <c r="F416" s="1"/>
      <c r="G416" s="1"/>
      <c r="H416" s="1"/>
      <c r="I416" s="1"/>
      <c r="J416" s="1"/>
    </row>
    <row r="417" spans="6:10" ht="12.75">
      <c r="F417" s="1"/>
      <c r="G417" s="1"/>
      <c r="H417" s="1"/>
      <c r="I417" s="1"/>
      <c r="J417" s="1"/>
    </row>
    <row r="418" spans="6:10" ht="12.75">
      <c r="F418" s="1"/>
      <c r="G418" s="1"/>
      <c r="H418" s="1"/>
      <c r="I418" s="1"/>
      <c r="J418" s="1"/>
    </row>
    <row r="419" spans="6:10" ht="12.75">
      <c r="F419" s="1"/>
      <c r="G419" s="1"/>
      <c r="H419" s="1"/>
      <c r="I419" s="1"/>
      <c r="J419" s="1"/>
    </row>
    <row r="420" spans="6:10" ht="12.75">
      <c r="F420" s="1"/>
      <c r="G420" s="1"/>
      <c r="H420" s="1"/>
      <c r="I420" s="1"/>
      <c r="J420" s="1"/>
    </row>
    <row r="421" spans="6:10" ht="12.75">
      <c r="F421" s="1"/>
      <c r="G421" s="1"/>
      <c r="H421" s="1"/>
      <c r="I421" s="1"/>
      <c r="J421" s="1"/>
    </row>
    <row r="422" spans="6:10" ht="12.75">
      <c r="F422" s="1"/>
      <c r="G422" s="1"/>
      <c r="H422" s="1"/>
      <c r="I422" s="1"/>
      <c r="J422" s="1"/>
    </row>
    <row r="423" spans="6:10" ht="12.75">
      <c r="F423" s="1"/>
      <c r="G423" s="1"/>
      <c r="H423" s="1"/>
      <c r="I423" s="1"/>
      <c r="J423" s="1"/>
    </row>
    <row r="424" spans="6:10" ht="12.75">
      <c r="F424" s="1"/>
      <c r="G424" s="1"/>
      <c r="H424" s="1"/>
      <c r="I424" s="1"/>
      <c r="J424" s="1"/>
    </row>
    <row r="425" spans="6:10" ht="12.75">
      <c r="F425" s="1"/>
      <c r="G425" s="1"/>
      <c r="H425" s="1"/>
      <c r="I425" s="1"/>
      <c r="J425" s="1"/>
    </row>
    <row r="426" spans="6:10" ht="12.75">
      <c r="F426" s="1"/>
      <c r="G426" s="1"/>
      <c r="H426" s="1"/>
      <c r="I426" s="1"/>
      <c r="J426" s="1"/>
    </row>
    <row r="427" spans="6:10" ht="12.75">
      <c r="F427" s="1"/>
      <c r="G427" s="1"/>
      <c r="H427" s="1"/>
      <c r="I427" s="1"/>
      <c r="J427" s="1"/>
    </row>
    <row r="428" spans="6:10" ht="12.75">
      <c r="F428" s="1"/>
      <c r="G428" s="1"/>
      <c r="H428" s="1"/>
      <c r="I428" s="1"/>
      <c r="J428" s="1"/>
    </row>
    <row r="429" spans="6:10" ht="12.75">
      <c r="F429" s="1"/>
      <c r="G429" s="1"/>
      <c r="H429" s="1"/>
      <c r="I429" s="1"/>
      <c r="J429" s="1"/>
    </row>
    <row r="430" spans="6:10" ht="12.75">
      <c r="F430" s="1"/>
      <c r="G430" s="1"/>
      <c r="H430" s="1"/>
      <c r="I430" s="1"/>
      <c r="J430" s="1"/>
    </row>
    <row r="431" spans="6:10" ht="12.75">
      <c r="F431" s="1"/>
      <c r="G431" s="1"/>
      <c r="H431" s="1"/>
      <c r="I431" s="1"/>
      <c r="J431" s="1"/>
    </row>
    <row r="432" spans="6:10" ht="12.75">
      <c r="F432" s="1"/>
      <c r="G432" s="1"/>
      <c r="H432" s="1"/>
      <c r="I432" s="1"/>
      <c r="J432" s="1"/>
    </row>
    <row r="433" spans="6:10" ht="12.75">
      <c r="F433" s="1"/>
      <c r="G433" s="1"/>
      <c r="H433" s="1"/>
      <c r="I433" s="1"/>
      <c r="J433" s="1"/>
    </row>
    <row r="434" spans="6:10" ht="12.75">
      <c r="F434" s="1"/>
      <c r="G434" s="1"/>
      <c r="H434" s="1"/>
      <c r="I434" s="1"/>
      <c r="J434" s="1"/>
    </row>
    <row r="435" spans="6:10" ht="12.75">
      <c r="F435" s="1"/>
      <c r="G435" s="1"/>
      <c r="H435" s="1"/>
      <c r="I435" s="1"/>
      <c r="J435" s="1"/>
    </row>
    <row r="436" spans="6:10" ht="12.75">
      <c r="F436" s="1"/>
      <c r="G436" s="1"/>
      <c r="H436" s="1"/>
      <c r="I436" s="1"/>
      <c r="J436" s="1"/>
    </row>
    <row r="437" spans="6:10" ht="12.75">
      <c r="F437" s="1"/>
      <c r="G437" s="1"/>
      <c r="H437" s="1"/>
      <c r="I437" s="1"/>
      <c r="J437" s="1"/>
    </row>
    <row r="438" spans="6:10" ht="12.75">
      <c r="F438" s="1"/>
      <c r="G438" s="1"/>
      <c r="H438" s="1"/>
      <c r="I438" s="1"/>
      <c r="J438" s="1"/>
    </row>
    <row r="439" spans="6:10" ht="12.75">
      <c r="F439" s="1"/>
      <c r="G439" s="1"/>
      <c r="H439" s="1"/>
      <c r="I439" s="1"/>
      <c r="J439" s="1"/>
    </row>
    <row r="498" spans="1:5" ht="13.5">
      <c r="A498" s="83"/>
      <c r="B498" s="83"/>
      <c r="C498" s="83"/>
      <c r="D498" s="84"/>
      <c r="E498" s="85"/>
    </row>
    <row r="499" ht="12.75">
      <c r="F499" s="2"/>
    </row>
    <row r="500" ht="12.75">
      <c r="F500" s="2"/>
    </row>
    <row r="501" spans="6:9" ht="12.75">
      <c r="F501" s="1"/>
      <c r="G501" s="1"/>
      <c r="H501" s="6"/>
      <c r="I501" s="6"/>
    </row>
    <row r="502" spans="6:9" ht="13.5">
      <c r="F502" s="3"/>
      <c r="G502" s="5"/>
      <c r="H502" s="4"/>
      <c r="I502" s="4"/>
    </row>
    <row r="503" spans="6:9" ht="12.75">
      <c r="F503" s="3"/>
      <c r="G503" s="5"/>
      <c r="H503" s="1"/>
      <c r="I503" s="1"/>
    </row>
    <row r="504" spans="6:9" ht="12.75">
      <c r="F504" s="3"/>
      <c r="G504" s="5"/>
      <c r="H504" s="1"/>
      <c r="I504" s="1"/>
    </row>
    <row r="505" spans="6:9" ht="12.75">
      <c r="F505" s="3"/>
      <c r="G505" s="5"/>
      <c r="H505" s="9"/>
      <c r="I505" s="9"/>
    </row>
    <row r="506" spans="6:9" ht="13.5">
      <c r="F506" s="3"/>
      <c r="G506" s="5"/>
      <c r="H506" s="4"/>
      <c r="I506" s="4"/>
    </row>
    <row r="507" spans="6:9" ht="13.5">
      <c r="F507" s="3"/>
      <c r="G507" s="5"/>
      <c r="H507" s="4"/>
      <c r="I507" s="4"/>
    </row>
    <row r="508" spans="6:9" ht="12.75">
      <c r="F508" s="3"/>
      <c r="G508" s="5"/>
      <c r="H508" s="1"/>
      <c r="I508" s="1"/>
    </row>
    <row r="509" spans="6:9" ht="12.75">
      <c r="F509" s="3"/>
      <c r="G509" s="5"/>
      <c r="H509" s="9"/>
      <c r="I509" s="9"/>
    </row>
    <row r="510" spans="6:9" ht="13.5">
      <c r="F510" s="3"/>
      <c r="G510" s="5"/>
      <c r="H510" s="4"/>
      <c r="I510" s="4"/>
    </row>
    <row r="511" spans="6:9" ht="13.5">
      <c r="F511" s="3"/>
      <c r="G511" s="5"/>
      <c r="H511" s="4"/>
      <c r="I511" s="4"/>
    </row>
    <row r="512" spans="6:9" ht="12.75">
      <c r="F512" s="3"/>
      <c r="G512" s="5"/>
      <c r="H512" s="1"/>
      <c r="I512" s="1"/>
    </row>
    <row r="513" spans="6:9" ht="12.75">
      <c r="F513" s="3"/>
      <c r="G513" s="5"/>
      <c r="H513" s="9"/>
      <c r="I513" s="9"/>
    </row>
    <row r="514" spans="6:9" ht="13.5">
      <c r="F514" s="3"/>
      <c r="G514" s="5"/>
      <c r="H514" s="4"/>
      <c r="I514" s="4"/>
    </row>
    <row r="515" spans="6:9" ht="13.5">
      <c r="F515" s="3"/>
      <c r="G515" s="5"/>
      <c r="H515" s="4"/>
      <c r="I515" s="4"/>
    </row>
    <row r="516" spans="6:9" ht="12.75">
      <c r="F516" s="3"/>
      <c r="G516" s="5"/>
      <c r="H516" s="1"/>
      <c r="I516" s="1"/>
    </row>
    <row r="517" spans="6:9" ht="12.75">
      <c r="F517" s="3"/>
      <c r="G517" s="5"/>
      <c r="H517" s="9"/>
      <c r="I517" s="9"/>
    </row>
    <row r="518" spans="6:9" ht="13.5">
      <c r="F518" s="3"/>
      <c r="G518" s="5"/>
      <c r="H518" s="4"/>
      <c r="I518" s="4"/>
    </row>
    <row r="519" spans="6:9" ht="13.5">
      <c r="F519" s="3"/>
      <c r="G519" s="5"/>
      <c r="H519" s="4"/>
      <c r="I519" s="4"/>
    </row>
    <row r="520" spans="6:9" ht="12.75">
      <c r="F520" s="3"/>
      <c r="G520" s="5"/>
      <c r="H520" s="1"/>
      <c r="I520" s="1"/>
    </row>
    <row r="521" spans="6:9" ht="12.75">
      <c r="F521" s="3"/>
      <c r="G521" s="5"/>
      <c r="H521" s="9"/>
      <c r="I521" s="9"/>
    </row>
    <row r="522" spans="6:9" ht="13.5">
      <c r="F522" s="3"/>
      <c r="G522" s="5"/>
      <c r="H522" s="4"/>
      <c r="I522" s="4"/>
    </row>
    <row r="523" spans="6:9" ht="13.5">
      <c r="F523" s="3"/>
      <c r="G523" s="5"/>
      <c r="H523" s="4"/>
      <c r="I523" s="4"/>
    </row>
    <row r="524" spans="6:9" ht="12.75">
      <c r="F524" s="3"/>
      <c r="G524" s="5"/>
      <c r="H524" s="1"/>
      <c r="I524" s="1"/>
    </row>
    <row r="525" spans="6:9" ht="12.75">
      <c r="F525" s="3"/>
      <c r="G525" s="5"/>
      <c r="H525" s="9"/>
      <c r="I525" s="9"/>
    </row>
    <row r="526" spans="6:9" ht="13.5">
      <c r="F526" s="3"/>
      <c r="G526" s="5"/>
      <c r="H526" s="4"/>
      <c r="I526" s="4"/>
    </row>
    <row r="527" spans="6:9" ht="13.5">
      <c r="F527" s="3"/>
      <c r="G527" s="5"/>
      <c r="H527" s="4"/>
      <c r="I527" s="4"/>
    </row>
    <row r="528" spans="6:9" ht="12.75">
      <c r="F528" s="3"/>
      <c r="G528" s="5"/>
      <c r="H528" s="1"/>
      <c r="I528" s="1"/>
    </row>
    <row r="529" spans="6:9" ht="12.75">
      <c r="F529" s="3"/>
      <c r="G529" s="5"/>
      <c r="H529" s="9"/>
      <c r="I529" s="9"/>
    </row>
    <row r="530" spans="6:9" ht="13.5">
      <c r="F530" s="3"/>
      <c r="G530" s="5"/>
      <c r="H530" s="4"/>
      <c r="I530" s="4"/>
    </row>
    <row r="531" spans="6:9" ht="13.5">
      <c r="F531" s="3"/>
      <c r="G531" s="5"/>
      <c r="H531" s="4"/>
      <c r="I531" s="4"/>
    </row>
    <row r="532" spans="6:9" ht="12.75">
      <c r="F532" s="3"/>
      <c r="G532" s="5"/>
      <c r="H532" s="1"/>
      <c r="I532" s="1"/>
    </row>
    <row r="533" spans="6:9" ht="12.75">
      <c r="F533" s="3"/>
      <c r="G533" s="5"/>
      <c r="H533" s="9"/>
      <c r="I533" s="9"/>
    </row>
    <row r="534" spans="6:9" ht="12.75">
      <c r="F534" s="1"/>
      <c r="G534" s="1"/>
      <c r="H534" s="1"/>
      <c r="I534" s="1"/>
    </row>
  </sheetData>
  <sheetProtection/>
  <printOptions/>
  <pageMargins left="1.27" right="0.33" top="1.61" bottom="0.92" header="7.26" footer="0.33"/>
  <pageSetup horizontalDpi="300" verticalDpi="300" orientation="landscape" scale="84" r:id="rId1"/>
  <rowBreaks count="13" manualBreakCount="13">
    <brk id="18" max="255" man="1"/>
    <brk id="37" max="255" man="1"/>
    <brk id="55" max="255" man="1"/>
    <brk id="73" max="255" man="1"/>
    <brk id="91" max="255" man="1"/>
    <brk id="109" max="255" man="1"/>
    <brk id="127" max="255" man="1"/>
    <brk id="145" max="255" man="1"/>
    <brk id="163" max="255" man="1"/>
    <brk id="181" max="255" man="1"/>
    <brk id="198" max="255" man="1"/>
    <brk id="216" max="255" man="1"/>
    <brk id="234" max="255" man="1"/>
  </rowBreaks>
</worksheet>
</file>

<file path=xl/worksheets/sheet2.xml><?xml version="1.0" encoding="utf-8"?>
<worksheet xmlns="http://schemas.openxmlformats.org/spreadsheetml/2006/main" xmlns:r="http://schemas.openxmlformats.org/officeDocument/2006/relationships">
  <dimension ref="A1:S801"/>
  <sheetViews>
    <sheetView zoomScale="83" zoomScaleNormal="83" zoomScaleSheetLayoutView="80" workbookViewId="0" topLeftCell="A1">
      <selection activeCell="A1" sqref="A1"/>
    </sheetView>
  </sheetViews>
  <sheetFormatPr defaultColWidth="9.140625" defaultRowHeight="12.75"/>
  <cols>
    <col min="1" max="1" width="14.00390625" style="0" customWidth="1"/>
    <col min="9" max="9" width="9.421875" style="0" customWidth="1"/>
    <col min="17" max="17" width="8.57421875" style="0" customWidth="1"/>
    <col min="18" max="18" width="9.8515625" style="0" customWidth="1"/>
  </cols>
  <sheetData>
    <row r="1" spans="1:19" ht="13.5" thickBot="1">
      <c r="A1" s="270"/>
      <c r="B1" s="270"/>
      <c r="C1" s="270"/>
      <c r="D1" s="270"/>
      <c r="E1" s="270"/>
      <c r="F1" s="270"/>
      <c r="G1" s="270"/>
      <c r="H1" s="270"/>
      <c r="I1" s="270"/>
      <c r="J1" s="270"/>
      <c r="K1" s="270"/>
      <c r="L1" s="270"/>
      <c r="M1" s="270"/>
      <c r="N1" s="270"/>
      <c r="O1" s="270"/>
      <c r="P1" s="270"/>
      <c r="Q1" s="270"/>
      <c r="R1" s="270"/>
      <c r="S1" s="270"/>
    </row>
    <row r="2" spans="1:19" ht="13.5" thickBot="1">
      <c r="A2" s="271"/>
      <c r="B2" s="78"/>
      <c r="C2" s="11" t="s">
        <v>17</v>
      </c>
      <c r="D2" s="12" t="s">
        <v>18</v>
      </c>
      <c r="E2" s="11" t="s">
        <v>19</v>
      </c>
      <c r="F2" s="12" t="s">
        <v>20</v>
      </c>
      <c r="G2" s="11" t="s">
        <v>21</v>
      </c>
      <c r="H2" s="12" t="s">
        <v>22</v>
      </c>
      <c r="I2" s="11" t="s">
        <v>23</v>
      </c>
      <c r="J2" s="12" t="s">
        <v>24</v>
      </c>
      <c r="K2" s="11" t="s">
        <v>25</v>
      </c>
      <c r="L2" s="12" t="s">
        <v>26</v>
      </c>
      <c r="M2" s="11" t="s">
        <v>27</v>
      </c>
      <c r="N2" s="11" t="s">
        <v>28</v>
      </c>
      <c r="O2" s="12" t="s">
        <v>29</v>
      </c>
      <c r="P2" s="13"/>
      <c r="Q2" s="13"/>
      <c r="R2" s="13"/>
      <c r="S2" s="13" t="s">
        <v>30</v>
      </c>
    </row>
    <row r="3" spans="1:19" ht="12.75">
      <c r="A3" s="94"/>
      <c r="B3" s="79">
        <v>2015</v>
      </c>
      <c r="C3" s="15">
        <f aca="true" t="shared" si="0" ref="C3:O4">C7+C11+C15+C19+C23+C27+C31+C35</f>
        <v>4854</v>
      </c>
      <c r="D3" s="15">
        <f t="shared" si="0"/>
        <v>2237</v>
      </c>
      <c r="E3" s="15">
        <f t="shared" si="0"/>
        <v>2187</v>
      </c>
      <c r="F3" s="15">
        <f t="shared" si="0"/>
        <v>959</v>
      </c>
      <c r="G3" s="15">
        <f t="shared" si="0"/>
        <v>1413</v>
      </c>
      <c r="H3" s="15">
        <f t="shared" si="0"/>
        <v>2301</v>
      </c>
      <c r="I3" s="15">
        <f t="shared" si="0"/>
        <v>6232</v>
      </c>
      <c r="J3" s="15">
        <f t="shared" si="0"/>
        <v>2614</v>
      </c>
      <c r="K3" s="15">
        <f t="shared" si="0"/>
        <v>1005</v>
      </c>
      <c r="L3" s="15">
        <f t="shared" si="0"/>
        <v>1085</v>
      </c>
      <c r="M3" s="15">
        <f t="shared" si="0"/>
        <v>408</v>
      </c>
      <c r="N3" s="15">
        <f>N7+N11+N15+N19+N23+N27+N31+N35</f>
        <v>818</v>
      </c>
      <c r="O3" s="15">
        <f t="shared" si="0"/>
        <v>701</v>
      </c>
      <c r="P3" s="16"/>
      <c r="Q3" s="16"/>
      <c r="R3" s="16"/>
      <c r="S3" s="14">
        <f>C3+D3+E3+F3+G3+H3+I3+J3+K3+L3+M3+N3+O3</f>
        <v>26814</v>
      </c>
    </row>
    <row r="4" spans="1:19" ht="12.75">
      <c r="A4" s="243" t="s">
        <v>40</v>
      </c>
      <c r="B4" s="79">
        <v>2014</v>
      </c>
      <c r="C4" s="15">
        <f t="shared" si="0"/>
        <v>5558</v>
      </c>
      <c r="D4" s="15">
        <f t="shared" si="0"/>
        <v>2972</v>
      </c>
      <c r="E4" s="15">
        <f t="shared" si="0"/>
        <v>2348</v>
      </c>
      <c r="F4" s="15">
        <f t="shared" si="0"/>
        <v>1079</v>
      </c>
      <c r="G4" s="15">
        <f t="shared" si="0"/>
        <v>1836</v>
      </c>
      <c r="H4" s="15">
        <f t="shared" si="0"/>
        <v>2578</v>
      </c>
      <c r="I4" s="15">
        <f t="shared" si="0"/>
        <v>7360</v>
      </c>
      <c r="J4" s="15">
        <f t="shared" si="0"/>
        <v>2603</v>
      </c>
      <c r="K4" s="15">
        <f t="shared" si="0"/>
        <v>1515</v>
      </c>
      <c r="L4" s="15">
        <f t="shared" si="0"/>
        <v>1531</v>
      </c>
      <c r="M4" s="15">
        <f t="shared" si="0"/>
        <v>480</v>
      </c>
      <c r="N4" s="15">
        <f t="shared" si="0"/>
        <v>1038</v>
      </c>
      <c r="O4" s="15">
        <f t="shared" si="0"/>
        <v>882</v>
      </c>
      <c r="P4" s="16"/>
      <c r="Q4" s="16"/>
      <c r="R4" s="16"/>
      <c r="S4" s="14">
        <f>C4+D4+E4+F4+G4+H4+I4+J4+K4+L4+M4+N4+O4</f>
        <v>31780</v>
      </c>
    </row>
    <row r="5" spans="1:19" ht="12.75">
      <c r="A5" s="94"/>
      <c r="B5" s="80" t="s">
        <v>203</v>
      </c>
      <c r="C5" s="14">
        <f aca="true" t="shared" si="1" ref="C5:C38">S44</f>
        <v>-704</v>
      </c>
      <c r="D5" s="14">
        <f aca="true" t="shared" si="2" ref="D5:D38">S83</f>
        <v>-735</v>
      </c>
      <c r="E5" s="14">
        <f>S122</f>
        <v>-161</v>
      </c>
      <c r="F5" s="14">
        <f aca="true" t="shared" si="3" ref="F5:F38">S161</f>
        <v>-120</v>
      </c>
      <c r="G5" s="14">
        <f aca="true" t="shared" si="4" ref="G5:G38">S200</f>
        <v>-423</v>
      </c>
      <c r="H5" s="14">
        <f aca="true" t="shared" si="5" ref="H5:H11">S239</f>
        <v>-277</v>
      </c>
      <c r="I5" s="14">
        <f aca="true" t="shared" si="6" ref="I5:I38">S278</f>
        <v>-1128</v>
      </c>
      <c r="J5" s="14">
        <f aca="true" t="shared" si="7" ref="J5:J13">S317</f>
        <v>11</v>
      </c>
      <c r="K5" s="14">
        <f aca="true" t="shared" si="8" ref="K5:K38">S356</f>
        <v>-510</v>
      </c>
      <c r="L5" s="14">
        <f aca="true" t="shared" si="9" ref="L5:L38">S395</f>
        <v>-446</v>
      </c>
      <c r="M5" s="14">
        <f aca="true" t="shared" si="10" ref="M5:M37">S434</f>
        <v>-72</v>
      </c>
      <c r="N5" s="14">
        <f>S473</f>
        <v>-220</v>
      </c>
      <c r="O5" s="15">
        <f>O3-O4</f>
        <v>-181</v>
      </c>
      <c r="P5" s="16"/>
      <c r="Q5" s="16"/>
      <c r="R5" s="16"/>
      <c r="S5" s="14">
        <f>S3-S4</f>
        <v>-4966</v>
      </c>
    </row>
    <row r="6" spans="1:19" ht="13.5" thickBot="1">
      <c r="A6" s="95"/>
      <c r="B6" s="81" t="s">
        <v>5</v>
      </c>
      <c r="C6" s="17">
        <f t="shared" si="1"/>
        <v>-0.12666426772220224</v>
      </c>
      <c r="D6" s="17">
        <f t="shared" si="2"/>
        <v>-0.24730820995962316</v>
      </c>
      <c r="E6" s="17">
        <f>S123</f>
        <v>-0.06856899488926746</v>
      </c>
      <c r="F6" s="17">
        <f t="shared" si="3"/>
        <v>-0.11121408711770157</v>
      </c>
      <c r="G6" s="17">
        <f t="shared" si="4"/>
        <v>-0.23039215686274508</v>
      </c>
      <c r="H6" s="17">
        <f t="shared" si="5"/>
        <v>-0.10744763382467029</v>
      </c>
      <c r="I6" s="17">
        <f t="shared" si="6"/>
        <v>-0.1532608695652174</v>
      </c>
      <c r="J6" s="17">
        <f t="shared" si="7"/>
        <v>0.0042258932001536685</v>
      </c>
      <c r="K6" s="17">
        <f t="shared" si="8"/>
        <v>-0.33663366336633666</v>
      </c>
      <c r="L6" s="17">
        <f t="shared" si="9"/>
        <v>-0.2913128674069236</v>
      </c>
      <c r="M6" s="17">
        <f t="shared" si="10"/>
        <v>-0.15</v>
      </c>
      <c r="N6" s="17">
        <f>S474</f>
        <v>-0.2119460500963391</v>
      </c>
      <c r="O6" s="18">
        <f>O5/O4</f>
        <v>-0.20521541950113378</v>
      </c>
      <c r="P6" s="19"/>
      <c r="Q6" s="19"/>
      <c r="R6" s="19"/>
      <c r="S6" s="17">
        <f>S5/S4</f>
        <v>-0.1562617998741347</v>
      </c>
    </row>
    <row r="7" spans="1:19" ht="12.75">
      <c r="A7" s="94"/>
      <c r="B7" s="79">
        <v>2015</v>
      </c>
      <c r="C7" s="14">
        <f t="shared" si="1"/>
        <v>45</v>
      </c>
      <c r="D7" s="14">
        <f t="shared" si="2"/>
        <v>14</v>
      </c>
      <c r="E7" s="14">
        <f>S124</f>
        <v>30</v>
      </c>
      <c r="F7" s="14">
        <f t="shared" si="3"/>
        <v>11</v>
      </c>
      <c r="G7" s="14">
        <f t="shared" si="4"/>
        <v>12</v>
      </c>
      <c r="H7" s="14">
        <f t="shared" si="5"/>
        <v>48</v>
      </c>
      <c r="I7" s="14">
        <f t="shared" si="6"/>
        <v>70</v>
      </c>
      <c r="J7" s="14">
        <f t="shared" si="7"/>
        <v>43</v>
      </c>
      <c r="K7" s="14">
        <f t="shared" si="8"/>
        <v>15</v>
      </c>
      <c r="L7" s="14">
        <f t="shared" si="9"/>
        <v>5</v>
      </c>
      <c r="M7" s="14">
        <f t="shared" si="10"/>
        <v>0</v>
      </c>
      <c r="N7" s="14">
        <f aca="true" t="shared" si="11" ref="N7:N38">S475</f>
        <v>17</v>
      </c>
      <c r="O7" s="15">
        <f aca="true" t="shared" si="12" ref="O7:O28">S514</f>
        <v>10</v>
      </c>
      <c r="P7" s="16"/>
      <c r="Q7" s="16"/>
      <c r="R7" s="16"/>
      <c r="S7" s="14">
        <f>C7+D7+E7+F7+G7+H7+I7+J7+K7+L7+M7+N7+O7</f>
        <v>320</v>
      </c>
    </row>
    <row r="8" spans="1:19" ht="12.75">
      <c r="A8" s="96" t="s">
        <v>240</v>
      </c>
      <c r="B8" s="79">
        <v>2014</v>
      </c>
      <c r="C8" s="14">
        <f t="shared" si="1"/>
        <v>68</v>
      </c>
      <c r="D8" s="14">
        <f t="shared" si="2"/>
        <v>14</v>
      </c>
      <c r="E8" s="14">
        <f>S125</f>
        <v>49</v>
      </c>
      <c r="F8" s="14">
        <f t="shared" si="3"/>
        <v>23</v>
      </c>
      <c r="G8" s="14">
        <f t="shared" si="4"/>
        <v>5</v>
      </c>
      <c r="H8" s="14">
        <f t="shared" si="5"/>
        <v>55</v>
      </c>
      <c r="I8" s="14">
        <f t="shared" si="6"/>
        <v>63</v>
      </c>
      <c r="J8" s="14">
        <f t="shared" si="7"/>
        <v>63</v>
      </c>
      <c r="K8" s="14">
        <f t="shared" si="8"/>
        <v>25</v>
      </c>
      <c r="L8" s="14">
        <f t="shared" si="9"/>
        <v>7</v>
      </c>
      <c r="M8" s="14">
        <f t="shared" si="10"/>
        <v>0</v>
      </c>
      <c r="N8" s="14">
        <f t="shared" si="11"/>
        <v>18</v>
      </c>
      <c r="O8" s="15">
        <f t="shared" si="12"/>
        <v>10</v>
      </c>
      <c r="P8" s="16"/>
      <c r="Q8" s="16"/>
      <c r="R8" s="16"/>
      <c r="S8" s="14">
        <f>C8+D8+E8+F8+G8+H8+I8+J8+K8+L8+M8+N8+O8</f>
        <v>400</v>
      </c>
    </row>
    <row r="9" spans="1:19" ht="12.75">
      <c r="A9" s="97" t="s">
        <v>241</v>
      </c>
      <c r="B9" s="80" t="s">
        <v>203</v>
      </c>
      <c r="C9" s="14">
        <f t="shared" si="1"/>
        <v>-23</v>
      </c>
      <c r="D9" s="14">
        <f t="shared" si="2"/>
        <v>0</v>
      </c>
      <c r="E9" s="14">
        <f>S126</f>
        <v>-19</v>
      </c>
      <c r="F9" s="14">
        <f t="shared" si="3"/>
        <v>-12</v>
      </c>
      <c r="G9" s="14">
        <f t="shared" si="4"/>
        <v>7</v>
      </c>
      <c r="H9" s="14">
        <f t="shared" si="5"/>
        <v>-7</v>
      </c>
      <c r="I9" s="14">
        <f t="shared" si="6"/>
        <v>7</v>
      </c>
      <c r="J9" s="14">
        <f t="shared" si="7"/>
        <v>-20</v>
      </c>
      <c r="K9" s="14">
        <f t="shared" si="8"/>
        <v>-10</v>
      </c>
      <c r="L9" s="14">
        <f t="shared" si="9"/>
        <v>-2</v>
      </c>
      <c r="M9" s="14">
        <f t="shared" si="10"/>
        <v>0</v>
      </c>
      <c r="N9" s="14">
        <f t="shared" si="11"/>
        <v>-1</v>
      </c>
      <c r="O9" s="15">
        <f t="shared" si="12"/>
        <v>0</v>
      </c>
      <c r="P9" s="16"/>
      <c r="Q9" s="16"/>
      <c r="R9" s="16"/>
      <c r="S9" s="14">
        <f>S7-S8</f>
        <v>-80</v>
      </c>
    </row>
    <row r="10" spans="1:19" ht="13.5" thickBot="1">
      <c r="A10" s="98"/>
      <c r="B10" s="81" t="s">
        <v>5</v>
      </c>
      <c r="C10" s="17">
        <f t="shared" si="1"/>
        <v>-0.3382352941176471</v>
      </c>
      <c r="D10" s="17">
        <f t="shared" si="2"/>
        <v>0</v>
      </c>
      <c r="E10" s="17">
        <f aca="true" t="shared" si="13" ref="E10:E38">S127</f>
        <v>-0.3877551020408163</v>
      </c>
      <c r="F10" s="17">
        <f t="shared" si="3"/>
        <v>-0.5217391304347826</v>
      </c>
      <c r="G10" s="17">
        <f t="shared" si="4"/>
        <v>1.4</v>
      </c>
      <c r="H10" s="17">
        <f t="shared" si="5"/>
        <v>-0.12727272727272726</v>
      </c>
      <c r="I10" s="17">
        <f t="shared" si="6"/>
        <v>0.1111111111111111</v>
      </c>
      <c r="J10" s="17">
        <f t="shared" si="7"/>
        <v>-0.31746031746031744</v>
      </c>
      <c r="K10" s="17">
        <f t="shared" si="8"/>
        <v>-0.4</v>
      </c>
      <c r="L10" s="17">
        <f t="shared" si="9"/>
        <v>-0.2857142857142857</v>
      </c>
      <c r="M10" s="17">
        <f t="shared" si="10"/>
        <v>0</v>
      </c>
      <c r="N10" s="17">
        <f t="shared" si="11"/>
        <v>-0.05555555555555555</v>
      </c>
      <c r="O10" s="17">
        <f t="shared" si="12"/>
        <v>0</v>
      </c>
      <c r="P10" s="19"/>
      <c r="Q10" s="19"/>
      <c r="R10" s="19"/>
      <c r="S10" s="17">
        <f>S9/S8</f>
        <v>-0.2</v>
      </c>
    </row>
    <row r="11" spans="1:19" ht="12.75">
      <c r="A11" s="99"/>
      <c r="B11" s="79">
        <v>2015</v>
      </c>
      <c r="C11" s="14">
        <f t="shared" si="1"/>
        <v>6</v>
      </c>
      <c r="D11" s="14">
        <f t="shared" si="2"/>
        <v>1</v>
      </c>
      <c r="E11" s="14">
        <f t="shared" si="13"/>
        <v>6</v>
      </c>
      <c r="F11" s="14">
        <f t="shared" si="3"/>
        <v>1</v>
      </c>
      <c r="G11" s="14">
        <f t="shared" si="4"/>
        <v>3</v>
      </c>
      <c r="H11" s="14">
        <f t="shared" si="5"/>
        <v>1</v>
      </c>
      <c r="I11" s="14">
        <f t="shared" si="6"/>
        <v>4</v>
      </c>
      <c r="J11" s="14">
        <f t="shared" si="7"/>
        <v>9</v>
      </c>
      <c r="K11" s="14">
        <f t="shared" si="8"/>
        <v>5</v>
      </c>
      <c r="L11" s="14">
        <f t="shared" si="9"/>
        <v>1</v>
      </c>
      <c r="M11" s="14">
        <f t="shared" si="10"/>
        <v>4</v>
      </c>
      <c r="N11" s="14">
        <f t="shared" si="11"/>
        <v>5</v>
      </c>
      <c r="O11" s="15">
        <f t="shared" si="12"/>
        <v>1</v>
      </c>
      <c r="P11" s="16"/>
      <c r="Q11" s="16"/>
      <c r="R11" s="16"/>
      <c r="S11" s="14">
        <f>C11+D11+E11+F11+G11+H11+I11+J11+K11+L11+M11+N11+O11</f>
        <v>47</v>
      </c>
    </row>
    <row r="12" spans="1:19" ht="12.75">
      <c r="A12" s="97" t="s">
        <v>242</v>
      </c>
      <c r="B12" s="79">
        <v>2014</v>
      </c>
      <c r="C12" s="14">
        <f t="shared" si="1"/>
        <v>1</v>
      </c>
      <c r="D12" s="14">
        <f t="shared" si="2"/>
        <v>4</v>
      </c>
      <c r="E12" s="14">
        <f t="shared" si="13"/>
        <v>9</v>
      </c>
      <c r="F12" s="14">
        <f t="shared" si="3"/>
        <v>0</v>
      </c>
      <c r="G12" s="14">
        <f t="shared" si="4"/>
        <v>1</v>
      </c>
      <c r="H12" s="14">
        <f>S246</f>
        <v>0</v>
      </c>
      <c r="I12" s="14">
        <f t="shared" si="6"/>
        <v>3</v>
      </c>
      <c r="J12" s="14">
        <f t="shared" si="7"/>
        <v>1</v>
      </c>
      <c r="K12" s="14">
        <f>S363</f>
        <v>2</v>
      </c>
      <c r="L12" s="14">
        <f t="shared" si="9"/>
        <v>7</v>
      </c>
      <c r="M12" s="14">
        <f t="shared" si="10"/>
        <v>0</v>
      </c>
      <c r="N12" s="14">
        <f t="shared" si="11"/>
        <v>0</v>
      </c>
      <c r="O12" s="15">
        <f t="shared" si="12"/>
        <v>0</v>
      </c>
      <c r="P12" s="16"/>
      <c r="Q12" s="16"/>
      <c r="R12" s="16"/>
      <c r="S12" s="14">
        <f>C12+D12+E12+F12+G12+H12+I12+J12+K12+L12+M12+N12+O12</f>
        <v>28</v>
      </c>
    </row>
    <row r="13" spans="1:19" ht="12.75">
      <c r="A13" s="97" t="s">
        <v>243</v>
      </c>
      <c r="B13" s="80" t="s">
        <v>203</v>
      </c>
      <c r="C13" s="20">
        <f t="shared" si="1"/>
        <v>5</v>
      </c>
      <c r="D13" s="14">
        <f t="shared" si="2"/>
        <v>-3</v>
      </c>
      <c r="E13" s="14">
        <f t="shared" si="13"/>
        <v>-3</v>
      </c>
      <c r="F13" s="14">
        <f t="shared" si="3"/>
        <v>1</v>
      </c>
      <c r="G13" s="14">
        <f t="shared" si="4"/>
        <v>2</v>
      </c>
      <c r="H13" s="14">
        <f aca="true" t="shared" si="14" ref="H13:H38">S247</f>
        <v>1</v>
      </c>
      <c r="I13" s="14">
        <f t="shared" si="6"/>
        <v>1</v>
      </c>
      <c r="J13" s="14">
        <f t="shared" si="7"/>
        <v>8</v>
      </c>
      <c r="K13" s="14">
        <f t="shared" si="8"/>
        <v>3</v>
      </c>
      <c r="L13" s="14">
        <f t="shared" si="9"/>
        <v>-6</v>
      </c>
      <c r="M13" s="14">
        <f t="shared" si="10"/>
        <v>4</v>
      </c>
      <c r="N13" s="14">
        <f t="shared" si="11"/>
        <v>5</v>
      </c>
      <c r="O13" s="15">
        <f t="shared" si="12"/>
        <v>1</v>
      </c>
      <c r="P13" s="16"/>
      <c r="Q13" s="16"/>
      <c r="R13" s="16"/>
      <c r="S13" s="14">
        <f>S11-S12</f>
        <v>19</v>
      </c>
    </row>
    <row r="14" spans="1:19" ht="13.5" thickBot="1">
      <c r="A14" s="98"/>
      <c r="B14" s="81" t="s">
        <v>5</v>
      </c>
      <c r="C14" s="17">
        <f t="shared" si="1"/>
        <v>5</v>
      </c>
      <c r="D14" s="17">
        <f t="shared" si="2"/>
        <v>-0.75</v>
      </c>
      <c r="E14" s="17">
        <f t="shared" si="13"/>
        <v>-0.3333333333333333</v>
      </c>
      <c r="F14" s="17">
        <f t="shared" si="3"/>
        <v>0</v>
      </c>
      <c r="G14" s="17">
        <f t="shared" si="4"/>
        <v>2</v>
      </c>
      <c r="H14" s="17">
        <f t="shared" si="14"/>
        <v>0</v>
      </c>
      <c r="I14" s="17">
        <f t="shared" si="6"/>
        <v>0.3333333333333333</v>
      </c>
      <c r="J14" s="17">
        <f>S326</f>
        <v>8</v>
      </c>
      <c r="K14" s="17">
        <f t="shared" si="8"/>
        <v>1.5</v>
      </c>
      <c r="L14" s="17">
        <f t="shared" si="9"/>
        <v>-0.8571428571428571</v>
      </c>
      <c r="M14" s="17">
        <f t="shared" si="10"/>
        <v>0</v>
      </c>
      <c r="N14" s="17">
        <f t="shared" si="11"/>
        <v>0</v>
      </c>
      <c r="O14" s="17">
        <f t="shared" si="12"/>
        <v>0</v>
      </c>
      <c r="P14" s="19"/>
      <c r="Q14" s="19"/>
      <c r="R14" s="19"/>
      <c r="S14" s="17">
        <f>S13/S12</f>
        <v>0.6785714285714286</v>
      </c>
    </row>
    <row r="15" spans="1:19" ht="12.75">
      <c r="A15" s="99"/>
      <c r="B15" s="79">
        <v>2015</v>
      </c>
      <c r="C15" s="14">
        <f>S54</f>
        <v>0</v>
      </c>
      <c r="D15" s="14">
        <f t="shared" si="2"/>
        <v>0</v>
      </c>
      <c r="E15" s="14">
        <f t="shared" si="13"/>
        <v>0</v>
      </c>
      <c r="F15" s="14">
        <f t="shared" si="3"/>
        <v>0</v>
      </c>
      <c r="G15" s="14">
        <f t="shared" si="4"/>
        <v>0</v>
      </c>
      <c r="H15" s="14">
        <f t="shared" si="14"/>
        <v>0</v>
      </c>
      <c r="I15" s="14">
        <f t="shared" si="6"/>
        <v>0</v>
      </c>
      <c r="J15" s="14">
        <f>S327</f>
        <v>0</v>
      </c>
      <c r="K15" s="272">
        <f t="shared" si="8"/>
        <v>0</v>
      </c>
      <c r="L15" s="14">
        <f t="shared" si="9"/>
        <v>0</v>
      </c>
      <c r="M15" s="14">
        <f t="shared" si="10"/>
        <v>0</v>
      </c>
      <c r="N15" s="14">
        <f t="shared" si="11"/>
        <v>0</v>
      </c>
      <c r="O15" s="14">
        <f t="shared" si="12"/>
        <v>0</v>
      </c>
      <c r="P15" s="16"/>
      <c r="Q15" s="16"/>
      <c r="R15" s="16"/>
      <c r="S15" s="14">
        <f>C15+D15+E15+F15+G15+H15+I15+J15+K15+L15+M15+N15+O15</f>
        <v>0</v>
      </c>
    </row>
    <row r="16" spans="1:19" ht="12.75">
      <c r="A16" s="97" t="s">
        <v>315</v>
      </c>
      <c r="B16" s="79">
        <v>2014</v>
      </c>
      <c r="C16" s="14">
        <f>S55</f>
        <v>0</v>
      </c>
      <c r="D16" s="14">
        <f t="shared" si="2"/>
        <v>0</v>
      </c>
      <c r="E16" s="14">
        <f t="shared" si="13"/>
        <v>0</v>
      </c>
      <c r="F16" s="14">
        <f t="shared" si="3"/>
        <v>0</v>
      </c>
      <c r="G16" s="14">
        <f>S211</f>
        <v>0</v>
      </c>
      <c r="H16" s="14">
        <f t="shared" si="14"/>
        <v>0</v>
      </c>
      <c r="I16" s="14">
        <f t="shared" si="6"/>
        <v>0</v>
      </c>
      <c r="J16" s="14">
        <f>S328</f>
        <v>0</v>
      </c>
      <c r="K16" s="14">
        <f t="shared" si="8"/>
        <v>0</v>
      </c>
      <c r="L16" s="14">
        <f t="shared" si="9"/>
        <v>0</v>
      </c>
      <c r="M16" s="14">
        <f t="shared" si="10"/>
        <v>0</v>
      </c>
      <c r="N16" s="14">
        <f t="shared" si="11"/>
        <v>0</v>
      </c>
      <c r="O16" s="14">
        <f t="shared" si="12"/>
        <v>0</v>
      </c>
      <c r="P16" s="16"/>
      <c r="Q16" s="16"/>
      <c r="R16" s="16"/>
      <c r="S16" s="14">
        <f>C16+D16+E16+F16+G16+H16+I16+J16+K16+L16+M16+N16+O16</f>
        <v>0</v>
      </c>
    </row>
    <row r="17" spans="1:19" ht="12.75">
      <c r="A17" s="273" t="s">
        <v>316</v>
      </c>
      <c r="B17" s="80" t="s">
        <v>203</v>
      </c>
      <c r="C17" s="20">
        <f t="shared" si="1"/>
        <v>0</v>
      </c>
      <c r="D17" s="14">
        <f t="shared" si="2"/>
        <v>0</v>
      </c>
      <c r="E17" s="14">
        <f t="shared" si="13"/>
        <v>0</v>
      </c>
      <c r="F17" s="274">
        <f t="shared" si="3"/>
        <v>0</v>
      </c>
      <c r="G17" s="14">
        <f>S212</f>
        <v>0</v>
      </c>
      <c r="H17" s="272">
        <f t="shared" si="14"/>
        <v>0</v>
      </c>
      <c r="I17" s="14">
        <f t="shared" si="6"/>
        <v>0</v>
      </c>
      <c r="J17" s="14">
        <f>S329</f>
        <v>0</v>
      </c>
      <c r="K17" s="14">
        <f t="shared" si="8"/>
        <v>0</v>
      </c>
      <c r="L17" s="14">
        <f t="shared" si="9"/>
        <v>0</v>
      </c>
      <c r="M17" s="14">
        <f t="shared" si="10"/>
        <v>0</v>
      </c>
      <c r="N17" s="272">
        <f t="shared" si="11"/>
        <v>0</v>
      </c>
      <c r="O17" s="14">
        <f t="shared" si="12"/>
        <v>0</v>
      </c>
      <c r="P17" s="16"/>
      <c r="Q17" s="16"/>
      <c r="R17" s="16"/>
      <c r="S17" s="14">
        <f>S15-S16</f>
        <v>0</v>
      </c>
    </row>
    <row r="18" spans="1:19" ht="13.5" thickBot="1">
      <c r="A18" s="98"/>
      <c r="B18" s="81" t="s">
        <v>5</v>
      </c>
      <c r="C18" s="17">
        <f t="shared" si="1"/>
        <v>0</v>
      </c>
      <c r="D18" s="17">
        <f t="shared" si="2"/>
        <v>0</v>
      </c>
      <c r="E18" s="17">
        <f t="shared" si="13"/>
        <v>0</v>
      </c>
      <c r="F18" s="17">
        <f t="shared" si="3"/>
        <v>0</v>
      </c>
      <c r="G18" s="17">
        <f>S213</f>
        <v>0</v>
      </c>
      <c r="H18" s="17">
        <f t="shared" si="14"/>
        <v>0</v>
      </c>
      <c r="I18" s="17">
        <f t="shared" si="6"/>
        <v>0</v>
      </c>
      <c r="J18" s="17">
        <f>S330</f>
        <v>0</v>
      </c>
      <c r="K18" s="17">
        <f t="shared" si="8"/>
        <v>0</v>
      </c>
      <c r="L18" s="17">
        <f t="shared" si="9"/>
        <v>0</v>
      </c>
      <c r="M18" s="17">
        <f t="shared" si="10"/>
        <v>0</v>
      </c>
      <c r="N18" s="17">
        <f t="shared" si="11"/>
        <v>0</v>
      </c>
      <c r="O18" s="17">
        <f t="shared" si="12"/>
        <v>0</v>
      </c>
      <c r="P18" s="19"/>
      <c r="Q18" s="19"/>
      <c r="R18" s="19"/>
      <c r="S18" s="17">
        <v>0</v>
      </c>
    </row>
    <row r="19" spans="1:19" ht="12.75">
      <c r="A19" s="99"/>
      <c r="B19" s="79">
        <v>2015</v>
      </c>
      <c r="C19" s="14">
        <f t="shared" si="1"/>
        <v>616</v>
      </c>
      <c r="D19" s="14">
        <f t="shared" si="2"/>
        <v>119</v>
      </c>
      <c r="E19" s="14">
        <f t="shared" si="13"/>
        <v>136</v>
      </c>
      <c r="F19" s="14">
        <f t="shared" si="3"/>
        <v>91</v>
      </c>
      <c r="G19" s="14">
        <f t="shared" si="4"/>
        <v>74</v>
      </c>
      <c r="H19" s="14">
        <f t="shared" si="14"/>
        <v>247</v>
      </c>
      <c r="I19" s="14">
        <f t="shared" si="6"/>
        <v>581</v>
      </c>
      <c r="J19" s="14">
        <f aca="true" t="shared" si="15" ref="J19:J38">S331</f>
        <v>288</v>
      </c>
      <c r="K19" s="14">
        <f t="shared" si="8"/>
        <v>65</v>
      </c>
      <c r="L19" s="14">
        <f t="shared" si="9"/>
        <v>67</v>
      </c>
      <c r="M19" s="14">
        <f t="shared" si="10"/>
        <v>12</v>
      </c>
      <c r="N19" s="14">
        <f t="shared" si="11"/>
        <v>55</v>
      </c>
      <c r="O19" s="15">
        <f t="shared" si="12"/>
        <v>24</v>
      </c>
      <c r="P19" s="16"/>
      <c r="Q19" s="16"/>
      <c r="R19" s="16"/>
      <c r="S19" s="14">
        <f>C19+D19+E19+F19+G19+H19+I19+J19+K19+L19+M19+N19+O19</f>
        <v>2375</v>
      </c>
    </row>
    <row r="20" spans="1:19" ht="12.75">
      <c r="A20" s="97" t="s">
        <v>143</v>
      </c>
      <c r="B20" s="79">
        <v>2014</v>
      </c>
      <c r="C20" s="14">
        <f t="shared" si="1"/>
        <v>853</v>
      </c>
      <c r="D20" s="14">
        <f t="shared" si="2"/>
        <v>151</v>
      </c>
      <c r="E20" s="14">
        <f t="shared" si="13"/>
        <v>257</v>
      </c>
      <c r="F20" s="14">
        <f t="shared" si="3"/>
        <v>94</v>
      </c>
      <c r="G20" s="14">
        <f t="shared" si="4"/>
        <v>72</v>
      </c>
      <c r="H20" s="14">
        <f t="shared" si="14"/>
        <v>283</v>
      </c>
      <c r="I20" s="14">
        <f t="shared" si="6"/>
        <v>757</v>
      </c>
      <c r="J20" s="14">
        <f t="shared" si="15"/>
        <v>301</v>
      </c>
      <c r="K20" s="14">
        <f t="shared" si="8"/>
        <v>116</v>
      </c>
      <c r="L20" s="14">
        <f t="shared" si="9"/>
        <v>43</v>
      </c>
      <c r="M20" s="14">
        <f t="shared" si="10"/>
        <v>13</v>
      </c>
      <c r="N20" s="14">
        <f t="shared" si="11"/>
        <v>84</v>
      </c>
      <c r="O20" s="15">
        <f t="shared" si="12"/>
        <v>57</v>
      </c>
      <c r="P20" s="16"/>
      <c r="Q20" s="16"/>
      <c r="R20" s="16"/>
      <c r="S20" s="14">
        <f>C20+D20+E20+F20+G20+H20+I20+J20+K20+L20+M20+N20+O20</f>
        <v>3081</v>
      </c>
    </row>
    <row r="21" spans="1:19" ht="12.75">
      <c r="A21" s="99"/>
      <c r="B21" s="80" t="s">
        <v>203</v>
      </c>
      <c r="C21" s="14">
        <f t="shared" si="1"/>
        <v>-237</v>
      </c>
      <c r="D21" s="14">
        <f t="shared" si="2"/>
        <v>-32</v>
      </c>
      <c r="E21" s="14">
        <f t="shared" si="13"/>
        <v>-121</v>
      </c>
      <c r="F21" s="14">
        <f t="shared" si="3"/>
        <v>-3</v>
      </c>
      <c r="G21" s="14">
        <f t="shared" si="4"/>
        <v>2</v>
      </c>
      <c r="H21" s="14">
        <f t="shared" si="14"/>
        <v>-36</v>
      </c>
      <c r="I21" s="20">
        <f t="shared" si="6"/>
        <v>-176</v>
      </c>
      <c r="J21" s="14">
        <f t="shared" si="15"/>
        <v>-13</v>
      </c>
      <c r="K21" s="14">
        <f t="shared" si="8"/>
        <v>-51</v>
      </c>
      <c r="L21" s="14">
        <f t="shared" si="9"/>
        <v>24</v>
      </c>
      <c r="M21" s="14">
        <f t="shared" si="10"/>
        <v>-1</v>
      </c>
      <c r="N21" s="272">
        <f t="shared" si="11"/>
        <v>-29</v>
      </c>
      <c r="O21" s="15">
        <f t="shared" si="12"/>
        <v>-33</v>
      </c>
      <c r="P21" s="16"/>
      <c r="Q21" s="16"/>
      <c r="R21" s="16"/>
      <c r="S21" s="14">
        <f>S19-S20</f>
        <v>-706</v>
      </c>
    </row>
    <row r="22" spans="1:19" ht="13.5" thickBot="1">
      <c r="A22" s="98"/>
      <c r="B22" s="81" t="s">
        <v>5</v>
      </c>
      <c r="C22" s="17">
        <f t="shared" si="1"/>
        <v>-0.27784290738569756</v>
      </c>
      <c r="D22" s="17">
        <f t="shared" si="2"/>
        <v>-0.2119205298013245</v>
      </c>
      <c r="E22" s="17">
        <f t="shared" si="13"/>
        <v>-0.4708171206225681</v>
      </c>
      <c r="F22" s="17">
        <f t="shared" si="3"/>
        <v>-0.031914893617021274</v>
      </c>
      <c r="G22" s="17">
        <f t="shared" si="4"/>
        <v>0.027777777777777776</v>
      </c>
      <c r="H22" s="17">
        <f t="shared" si="14"/>
        <v>-0.127208480565371</v>
      </c>
      <c r="I22" s="17">
        <f t="shared" si="6"/>
        <v>-0.23249669749009247</v>
      </c>
      <c r="J22" s="17">
        <f t="shared" si="15"/>
        <v>-0.04318936877076412</v>
      </c>
      <c r="K22" s="17">
        <f t="shared" si="8"/>
        <v>-0.4396551724137931</v>
      </c>
      <c r="L22" s="17">
        <f t="shared" si="9"/>
        <v>0.5581395348837209</v>
      </c>
      <c r="M22" s="17">
        <f t="shared" si="10"/>
        <v>-0.07692307692307693</v>
      </c>
      <c r="N22" s="17">
        <f t="shared" si="11"/>
        <v>-0.34523809523809523</v>
      </c>
      <c r="O22" s="17">
        <f t="shared" si="12"/>
        <v>-0.5789473684210527</v>
      </c>
      <c r="P22" s="19"/>
      <c r="Q22" s="19"/>
      <c r="R22" s="19"/>
      <c r="S22" s="17">
        <f>S21/S20</f>
        <v>-0.22914638104511523</v>
      </c>
    </row>
    <row r="23" spans="1:19" ht="12.75">
      <c r="A23" s="99"/>
      <c r="B23" s="79">
        <v>2015</v>
      </c>
      <c r="C23" s="14">
        <f t="shared" si="1"/>
        <v>268</v>
      </c>
      <c r="D23" s="14">
        <f t="shared" si="2"/>
        <v>66</v>
      </c>
      <c r="E23" s="14">
        <f t="shared" si="13"/>
        <v>237</v>
      </c>
      <c r="F23" s="14">
        <f t="shared" si="3"/>
        <v>54</v>
      </c>
      <c r="G23" s="14">
        <f t="shared" si="4"/>
        <v>136</v>
      </c>
      <c r="H23" s="14">
        <f t="shared" si="14"/>
        <v>161</v>
      </c>
      <c r="I23" s="14">
        <f t="shared" si="6"/>
        <v>165</v>
      </c>
      <c r="J23" s="14">
        <f t="shared" si="15"/>
        <v>164</v>
      </c>
      <c r="K23" s="14">
        <f t="shared" si="8"/>
        <v>129</v>
      </c>
      <c r="L23" s="14">
        <f t="shared" si="9"/>
        <v>64</v>
      </c>
      <c r="M23" s="14">
        <f t="shared" si="10"/>
        <v>46</v>
      </c>
      <c r="N23" s="14">
        <f t="shared" si="11"/>
        <v>109</v>
      </c>
      <c r="O23" s="275">
        <f t="shared" si="12"/>
        <v>57</v>
      </c>
      <c r="P23" s="16"/>
      <c r="Q23" s="16"/>
      <c r="R23" s="16"/>
      <c r="S23" s="14">
        <f>C23+D23+E23+F23+G23+H23+I23+J23+K23+L23+M23+N23+O23</f>
        <v>1656</v>
      </c>
    </row>
    <row r="24" spans="1:19" ht="12.75">
      <c r="A24" s="97" t="s">
        <v>244</v>
      </c>
      <c r="B24" s="79">
        <v>2014</v>
      </c>
      <c r="C24" s="14">
        <f t="shared" si="1"/>
        <v>238</v>
      </c>
      <c r="D24" s="14">
        <f t="shared" si="2"/>
        <v>136</v>
      </c>
      <c r="E24" s="14">
        <f t="shared" si="13"/>
        <v>185</v>
      </c>
      <c r="F24" s="14">
        <f t="shared" si="3"/>
        <v>77</v>
      </c>
      <c r="G24" s="14">
        <f t="shared" si="4"/>
        <v>67</v>
      </c>
      <c r="H24" s="14">
        <f t="shared" si="14"/>
        <v>93</v>
      </c>
      <c r="I24" s="14">
        <f t="shared" si="6"/>
        <v>194</v>
      </c>
      <c r="J24" s="14">
        <f t="shared" si="15"/>
        <v>99</v>
      </c>
      <c r="K24" s="14">
        <f t="shared" si="8"/>
        <v>136</v>
      </c>
      <c r="L24" s="14">
        <f t="shared" si="9"/>
        <v>53</v>
      </c>
      <c r="M24" s="14">
        <f t="shared" si="10"/>
        <v>22</v>
      </c>
      <c r="N24" s="14">
        <f t="shared" si="11"/>
        <v>106</v>
      </c>
      <c r="O24" s="15">
        <f t="shared" si="12"/>
        <v>61</v>
      </c>
      <c r="P24" s="16"/>
      <c r="Q24" s="14"/>
      <c r="R24" s="16"/>
      <c r="S24" s="14">
        <f>C24+D24+E24+F24+G24+H24+I24+J24+K24+L24+M24+N24+O24</f>
        <v>1467</v>
      </c>
    </row>
    <row r="25" spans="1:19" ht="12.75">
      <c r="A25" s="97" t="s">
        <v>245</v>
      </c>
      <c r="B25" s="80" t="s">
        <v>203</v>
      </c>
      <c r="C25" s="14">
        <f t="shared" si="1"/>
        <v>30</v>
      </c>
      <c r="D25" s="14">
        <f t="shared" si="2"/>
        <v>-70</v>
      </c>
      <c r="E25" s="14">
        <f t="shared" si="13"/>
        <v>52</v>
      </c>
      <c r="F25" s="14">
        <f t="shared" si="3"/>
        <v>-23</v>
      </c>
      <c r="G25" s="14">
        <f t="shared" si="4"/>
        <v>69</v>
      </c>
      <c r="H25" s="14">
        <f t="shared" si="14"/>
        <v>68</v>
      </c>
      <c r="I25" s="20">
        <f t="shared" si="6"/>
        <v>-29</v>
      </c>
      <c r="J25" s="14">
        <f t="shared" si="15"/>
        <v>65</v>
      </c>
      <c r="K25" s="14">
        <f t="shared" si="8"/>
        <v>-7</v>
      </c>
      <c r="L25" s="14">
        <f t="shared" si="9"/>
        <v>11</v>
      </c>
      <c r="M25" s="14">
        <f t="shared" si="10"/>
        <v>24</v>
      </c>
      <c r="N25" s="272">
        <f t="shared" si="11"/>
        <v>3</v>
      </c>
      <c r="O25" s="15">
        <f t="shared" si="12"/>
        <v>-4</v>
      </c>
      <c r="P25" s="16"/>
      <c r="Q25" s="14"/>
      <c r="R25" s="16"/>
      <c r="S25" s="14">
        <f>S23-S24</f>
        <v>189</v>
      </c>
    </row>
    <row r="26" spans="1:19" ht="13.5" thickBot="1">
      <c r="A26" s="98"/>
      <c r="B26" s="81" t="s">
        <v>5</v>
      </c>
      <c r="C26" s="17">
        <f t="shared" si="1"/>
        <v>0.12605042016806722</v>
      </c>
      <c r="D26" s="17">
        <f t="shared" si="2"/>
        <v>-0.5147058823529411</v>
      </c>
      <c r="E26" s="17">
        <f t="shared" si="13"/>
        <v>0.2810810810810811</v>
      </c>
      <c r="F26" s="17">
        <f t="shared" si="3"/>
        <v>-0.2987012987012987</v>
      </c>
      <c r="G26" s="17">
        <f t="shared" si="4"/>
        <v>1.0298507462686568</v>
      </c>
      <c r="H26" s="17">
        <f t="shared" si="14"/>
        <v>0.7311827956989247</v>
      </c>
      <c r="I26" s="17">
        <f t="shared" si="6"/>
        <v>-0.14948453608247422</v>
      </c>
      <c r="J26" s="17">
        <f t="shared" si="15"/>
        <v>0.6565656565656566</v>
      </c>
      <c r="K26" s="17">
        <f t="shared" si="8"/>
        <v>-0.051470588235294115</v>
      </c>
      <c r="L26" s="17">
        <f t="shared" si="9"/>
        <v>0.20754716981132076</v>
      </c>
      <c r="M26" s="17">
        <f t="shared" si="10"/>
        <v>1.0909090909090908</v>
      </c>
      <c r="N26" s="17">
        <f t="shared" si="11"/>
        <v>0.02830188679245283</v>
      </c>
      <c r="O26" s="17">
        <f t="shared" si="12"/>
        <v>-0.06557377049180328</v>
      </c>
      <c r="P26" s="19"/>
      <c r="Q26" s="94"/>
      <c r="R26" s="19"/>
      <c r="S26" s="17">
        <f>S25/S24</f>
        <v>0.12883435582822086</v>
      </c>
    </row>
    <row r="27" spans="1:19" ht="12.75">
      <c r="A27" s="99"/>
      <c r="B27" s="79">
        <v>2015</v>
      </c>
      <c r="C27" s="14">
        <f t="shared" si="1"/>
        <v>723</v>
      </c>
      <c r="D27" s="14">
        <f t="shared" si="2"/>
        <v>633</v>
      </c>
      <c r="E27" s="14">
        <f t="shared" si="13"/>
        <v>401</v>
      </c>
      <c r="F27" s="14">
        <f t="shared" si="3"/>
        <v>309</v>
      </c>
      <c r="G27" s="14">
        <f t="shared" si="4"/>
        <v>403</v>
      </c>
      <c r="H27" s="14">
        <f t="shared" si="14"/>
        <v>466</v>
      </c>
      <c r="I27" s="14">
        <f t="shared" si="6"/>
        <v>1027</v>
      </c>
      <c r="J27" s="14">
        <f t="shared" si="15"/>
        <v>523</v>
      </c>
      <c r="K27" s="14">
        <f t="shared" si="8"/>
        <v>170</v>
      </c>
      <c r="L27" s="14">
        <f t="shared" si="9"/>
        <v>381</v>
      </c>
      <c r="M27" s="14">
        <f t="shared" si="10"/>
        <v>154</v>
      </c>
      <c r="N27" s="14">
        <f t="shared" si="11"/>
        <v>195</v>
      </c>
      <c r="O27" s="15">
        <f t="shared" si="12"/>
        <v>209</v>
      </c>
      <c r="P27" s="16"/>
      <c r="Q27" s="276"/>
      <c r="R27" s="16"/>
      <c r="S27" s="14">
        <f>C27+D27+E27+F27+G27+H27+I27+J27+K27+L27+M27+N27+O27</f>
        <v>5594</v>
      </c>
    </row>
    <row r="28" spans="1:19" ht="12.75">
      <c r="A28" s="96" t="s">
        <v>246</v>
      </c>
      <c r="B28" s="79">
        <v>2014</v>
      </c>
      <c r="C28" s="14">
        <f t="shared" si="1"/>
        <v>734</v>
      </c>
      <c r="D28" s="14">
        <f t="shared" si="2"/>
        <v>880</v>
      </c>
      <c r="E28" s="14">
        <f t="shared" si="13"/>
        <v>472</v>
      </c>
      <c r="F28" s="14">
        <f t="shared" si="3"/>
        <v>374</v>
      </c>
      <c r="G28" s="14">
        <f t="shared" si="4"/>
        <v>617</v>
      </c>
      <c r="H28" s="14">
        <f t="shared" si="14"/>
        <v>617</v>
      </c>
      <c r="I28" s="14">
        <f t="shared" si="6"/>
        <v>1454</v>
      </c>
      <c r="J28" s="14">
        <f t="shared" si="15"/>
        <v>403</v>
      </c>
      <c r="K28" s="14">
        <f t="shared" si="8"/>
        <v>418</v>
      </c>
      <c r="L28" s="14">
        <f t="shared" si="9"/>
        <v>538</v>
      </c>
      <c r="M28" s="14">
        <f t="shared" si="10"/>
        <v>153</v>
      </c>
      <c r="N28" s="14">
        <f t="shared" si="11"/>
        <v>303</v>
      </c>
      <c r="O28" s="15">
        <f t="shared" si="12"/>
        <v>275</v>
      </c>
      <c r="P28" s="16"/>
      <c r="Q28" s="16"/>
      <c r="R28" s="16"/>
      <c r="S28" s="14">
        <f>C28+D28+E28+F28+G28+H28+I28+J28+K28+L28+M28+N28+O28</f>
        <v>7238</v>
      </c>
    </row>
    <row r="29" spans="1:19" ht="12.75">
      <c r="A29" s="99"/>
      <c r="B29" s="80" t="s">
        <v>203</v>
      </c>
      <c r="C29" s="14">
        <f t="shared" si="1"/>
        <v>-11</v>
      </c>
      <c r="D29" s="14">
        <f t="shared" si="2"/>
        <v>-247</v>
      </c>
      <c r="E29" s="14">
        <f t="shared" si="13"/>
        <v>-71</v>
      </c>
      <c r="F29" s="14">
        <f t="shared" si="3"/>
        <v>-65</v>
      </c>
      <c r="G29" s="14">
        <f t="shared" si="4"/>
        <v>-214</v>
      </c>
      <c r="H29" s="14">
        <f t="shared" si="14"/>
        <v>-151</v>
      </c>
      <c r="I29" s="20">
        <f t="shared" si="6"/>
        <v>-427</v>
      </c>
      <c r="J29" s="14">
        <f t="shared" si="15"/>
        <v>120</v>
      </c>
      <c r="K29" s="14">
        <f t="shared" si="8"/>
        <v>-248</v>
      </c>
      <c r="L29" s="14">
        <f t="shared" si="9"/>
        <v>-157</v>
      </c>
      <c r="M29" s="14">
        <f t="shared" si="10"/>
        <v>1</v>
      </c>
      <c r="N29" s="14">
        <f t="shared" si="11"/>
        <v>-108</v>
      </c>
      <c r="O29" s="15">
        <f>O27-O28</f>
        <v>-66</v>
      </c>
      <c r="P29" s="16"/>
      <c r="Q29" s="16"/>
      <c r="R29" s="16"/>
      <c r="S29" s="14">
        <f>S27-S28</f>
        <v>-1644</v>
      </c>
    </row>
    <row r="30" spans="1:19" ht="13.5" thickBot="1">
      <c r="A30" s="98"/>
      <c r="B30" s="81" t="s">
        <v>5</v>
      </c>
      <c r="C30" s="17">
        <f t="shared" si="1"/>
        <v>-0.014986376021798364</v>
      </c>
      <c r="D30" s="17">
        <f t="shared" si="2"/>
        <v>-0.2806818181818182</v>
      </c>
      <c r="E30" s="17">
        <f t="shared" si="13"/>
        <v>-0.1504237288135593</v>
      </c>
      <c r="F30" s="17">
        <f t="shared" si="3"/>
        <v>-0.17379679144385027</v>
      </c>
      <c r="G30" s="17">
        <f t="shared" si="4"/>
        <v>-0.34683954619124796</v>
      </c>
      <c r="H30" s="17">
        <f t="shared" si="14"/>
        <v>-0.24473257698541329</v>
      </c>
      <c r="I30" s="17">
        <f t="shared" si="6"/>
        <v>-0.2936726272352132</v>
      </c>
      <c r="J30" s="17">
        <f t="shared" si="15"/>
        <v>0.2977667493796526</v>
      </c>
      <c r="K30" s="17">
        <f t="shared" si="8"/>
        <v>-0.5933014354066986</v>
      </c>
      <c r="L30" s="17">
        <f t="shared" si="9"/>
        <v>-0.29182156133828996</v>
      </c>
      <c r="M30" s="17">
        <f t="shared" si="10"/>
        <v>0.006535947712418301</v>
      </c>
      <c r="N30" s="17">
        <f t="shared" si="11"/>
        <v>-0.3564356435643564</v>
      </c>
      <c r="O30" s="17">
        <f>S537</f>
        <v>-0.24</v>
      </c>
      <c r="P30" s="19"/>
      <c r="Q30" s="19"/>
      <c r="R30" s="19"/>
      <c r="S30" s="17">
        <f>S29/S28</f>
        <v>-0.22713456756009948</v>
      </c>
    </row>
    <row r="31" spans="1:19" ht="12.75">
      <c r="A31" s="99"/>
      <c r="B31" s="79">
        <v>2015</v>
      </c>
      <c r="C31" s="14">
        <f t="shared" si="1"/>
        <v>2609</v>
      </c>
      <c r="D31" s="14">
        <f t="shared" si="2"/>
        <v>1216</v>
      </c>
      <c r="E31" s="14">
        <f t="shared" si="13"/>
        <v>1302</v>
      </c>
      <c r="F31" s="14">
        <f t="shared" si="3"/>
        <v>449</v>
      </c>
      <c r="G31" s="14">
        <f t="shared" si="4"/>
        <v>712</v>
      </c>
      <c r="H31" s="14">
        <f t="shared" si="14"/>
        <v>1183</v>
      </c>
      <c r="I31" s="14">
        <f t="shared" si="6"/>
        <v>3482</v>
      </c>
      <c r="J31" s="14">
        <f t="shared" si="15"/>
        <v>1423</v>
      </c>
      <c r="K31" s="14">
        <f t="shared" si="8"/>
        <v>553</v>
      </c>
      <c r="L31" s="14">
        <f t="shared" si="9"/>
        <v>547</v>
      </c>
      <c r="M31" s="14">
        <f t="shared" si="10"/>
        <v>187</v>
      </c>
      <c r="N31" s="14">
        <f t="shared" si="11"/>
        <v>396</v>
      </c>
      <c r="O31" s="15">
        <f>S538</f>
        <v>338</v>
      </c>
      <c r="P31" s="16"/>
      <c r="Q31" s="16"/>
      <c r="R31" s="16"/>
      <c r="S31" s="14">
        <f>C31+D31+E31+F31+G31+H31+I31+J31+K31+L31+M31+N31+O31</f>
        <v>14397</v>
      </c>
    </row>
    <row r="32" spans="1:19" ht="12.75">
      <c r="A32" s="97" t="s">
        <v>247</v>
      </c>
      <c r="B32" s="79">
        <v>2014</v>
      </c>
      <c r="C32" s="14">
        <f t="shared" si="1"/>
        <v>3049</v>
      </c>
      <c r="D32" s="14">
        <f t="shared" si="2"/>
        <v>1596</v>
      </c>
      <c r="E32" s="14">
        <f t="shared" si="13"/>
        <v>1307</v>
      </c>
      <c r="F32" s="14">
        <f t="shared" si="3"/>
        <v>458</v>
      </c>
      <c r="G32" s="14">
        <f t="shared" si="4"/>
        <v>1005</v>
      </c>
      <c r="H32" s="14">
        <f t="shared" si="14"/>
        <v>1267</v>
      </c>
      <c r="I32" s="14">
        <f t="shared" si="6"/>
        <v>3893</v>
      </c>
      <c r="J32" s="14">
        <f t="shared" si="15"/>
        <v>1566</v>
      </c>
      <c r="K32" s="14">
        <f t="shared" si="8"/>
        <v>761</v>
      </c>
      <c r="L32" s="14">
        <f t="shared" si="9"/>
        <v>839</v>
      </c>
      <c r="M32" s="14">
        <f t="shared" si="10"/>
        <v>281</v>
      </c>
      <c r="N32" s="14">
        <f t="shared" si="11"/>
        <v>494</v>
      </c>
      <c r="O32" s="15">
        <f>S539</f>
        <v>409</v>
      </c>
      <c r="P32" s="16"/>
      <c r="Q32" s="16"/>
      <c r="R32" s="16"/>
      <c r="S32" s="14">
        <f>C32+D32+E32+F32+G32+H32+I32+J32+K32+L32+M32+N32+O32</f>
        <v>16925</v>
      </c>
    </row>
    <row r="33" spans="1:19" ht="12.75">
      <c r="A33" s="97" t="s">
        <v>248</v>
      </c>
      <c r="B33" s="80" t="s">
        <v>203</v>
      </c>
      <c r="C33" s="14">
        <f t="shared" si="1"/>
        <v>-440</v>
      </c>
      <c r="D33" s="14">
        <f t="shared" si="2"/>
        <v>-380</v>
      </c>
      <c r="E33" s="14">
        <f t="shared" si="13"/>
        <v>-5</v>
      </c>
      <c r="F33" s="14">
        <f t="shared" si="3"/>
        <v>-9</v>
      </c>
      <c r="G33" s="14">
        <f t="shared" si="4"/>
        <v>-293</v>
      </c>
      <c r="H33" s="14">
        <f t="shared" si="14"/>
        <v>-84</v>
      </c>
      <c r="I33" s="20">
        <f t="shared" si="6"/>
        <v>-411</v>
      </c>
      <c r="J33" s="14">
        <f t="shared" si="15"/>
        <v>-143</v>
      </c>
      <c r="K33" s="14">
        <f t="shared" si="8"/>
        <v>-208</v>
      </c>
      <c r="L33" s="14">
        <f t="shared" si="9"/>
        <v>-292</v>
      </c>
      <c r="M33" s="14">
        <f t="shared" si="10"/>
        <v>-94</v>
      </c>
      <c r="N33" s="14">
        <f t="shared" si="11"/>
        <v>-98</v>
      </c>
      <c r="O33" s="15">
        <f>O31-O32</f>
        <v>-71</v>
      </c>
      <c r="P33" s="16"/>
      <c r="Q33" s="16"/>
      <c r="R33" s="16"/>
      <c r="S33" s="14">
        <f>S31-S32</f>
        <v>-2528</v>
      </c>
    </row>
    <row r="34" spans="1:19" ht="13.5" thickBot="1">
      <c r="A34" s="98"/>
      <c r="B34" s="81" t="s">
        <v>5</v>
      </c>
      <c r="C34" s="17">
        <f t="shared" si="1"/>
        <v>-0.14430960970810103</v>
      </c>
      <c r="D34" s="17">
        <f t="shared" si="2"/>
        <v>-0.23809523809523808</v>
      </c>
      <c r="E34" s="17">
        <f t="shared" si="13"/>
        <v>-0.0038255547054322878</v>
      </c>
      <c r="F34" s="17">
        <f t="shared" si="3"/>
        <v>-0.019650655021834062</v>
      </c>
      <c r="G34" s="17">
        <f t="shared" si="4"/>
        <v>-0.2915422885572139</v>
      </c>
      <c r="H34" s="17">
        <f t="shared" si="14"/>
        <v>-0.06629834254143646</v>
      </c>
      <c r="I34" s="17">
        <f t="shared" si="6"/>
        <v>-0.10557410737220653</v>
      </c>
      <c r="J34" s="17">
        <f t="shared" si="15"/>
        <v>-0.0913154533844189</v>
      </c>
      <c r="K34" s="17">
        <f t="shared" si="8"/>
        <v>-0.2733245729303548</v>
      </c>
      <c r="L34" s="17">
        <f t="shared" si="9"/>
        <v>-0.34803337306317045</v>
      </c>
      <c r="M34" s="17">
        <f t="shared" si="10"/>
        <v>-0.33451957295373663</v>
      </c>
      <c r="N34" s="17">
        <f t="shared" si="11"/>
        <v>-0.19838056680161945</v>
      </c>
      <c r="O34" s="17">
        <f>S541</f>
        <v>-0.17359413202933985</v>
      </c>
      <c r="P34" s="19"/>
      <c r="Q34" s="19"/>
      <c r="R34" s="19"/>
      <c r="S34" s="17">
        <f>S33/S32</f>
        <v>-0.1493648449039882</v>
      </c>
    </row>
    <row r="35" spans="1:19" ht="12.75">
      <c r="A35" s="99"/>
      <c r="B35" s="79">
        <v>2015</v>
      </c>
      <c r="C35" s="14">
        <f t="shared" si="1"/>
        <v>587</v>
      </c>
      <c r="D35" s="14">
        <f t="shared" si="2"/>
        <v>188</v>
      </c>
      <c r="E35" s="14">
        <f t="shared" si="13"/>
        <v>75</v>
      </c>
      <c r="F35" s="14">
        <f t="shared" si="3"/>
        <v>44</v>
      </c>
      <c r="G35" s="14">
        <f t="shared" si="4"/>
        <v>73</v>
      </c>
      <c r="H35" s="14">
        <f t="shared" si="14"/>
        <v>195</v>
      </c>
      <c r="I35" s="14">
        <f t="shared" si="6"/>
        <v>903</v>
      </c>
      <c r="J35" s="14">
        <f t="shared" si="15"/>
        <v>164</v>
      </c>
      <c r="K35" s="14">
        <f t="shared" si="8"/>
        <v>68</v>
      </c>
      <c r="L35" s="14">
        <f t="shared" si="9"/>
        <v>20</v>
      </c>
      <c r="M35" s="14">
        <f t="shared" si="10"/>
        <v>5</v>
      </c>
      <c r="N35" s="14">
        <f t="shared" si="11"/>
        <v>41</v>
      </c>
      <c r="O35" s="15">
        <f>S542</f>
        <v>62</v>
      </c>
      <c r="P35" s="16"/>
      <c r="Q35" s="16"/>
      <c r="R35" s="16"/>
      <c r="S35" s="14">
        <f>C35+D35+E35+F35+G35+H35+I35+J35+K35+L35+M35+N35+O35</f>
        <v>2425</v>
      </c>
    </row>
    <row r="36" spans="1:19" ht="12.75">
      <c r="A36" s="96" t="s">
        <v>249</v>
      </c>
      <c r="B36" s="79">
        <v>2014</v>
      </c>
      <c r="C36" s="14">
        <f t="shared" si="1"/>
        <v>615</v>
      </c>
      <c r="D36" s="14">
        <f t="shared" si="2"/>
        <v>191</v>
      </c>
      <c r="E36" s="14">
        <f t="shared" si="13"/>
        <v>69</v>
      </c>
      <c r="F36" s="14">
        <f t="shared" si="3"/>
        <v>53</v>
      </c>
      <c r="G36" s="14">
        <f t="shared" si="4"/>
        <v>69</v>
      </c>
      <c r="H36" s="14">
        <f t="shared" si="14"/>
        <v>263</v>
      </c>
      <c r="I36" s="14">
        <f t="shared" si="6"/>
        <v>996</v>
      </c>
      <c r="J36" s="14">
        <f t="shared" si="15"/>
        <v>170</v>
      </c>
      <c r="K36" s="14">
        <f t="shared" si="8"/>
        <v>57</v>
      </c>
      <c r="L36" s="14">
        <f t="shared" si="9"/>
        <v>44</v>
      </c>
      <c r="M36" s="14">
        <f t="shared" si="10"/>
        <v>11</v>
      </c>
      <c r="N36" s="14">
        <f t="shared" si="11"/>
        <v>33</v>
      </c>
      <c r="O36" s="15">
        <f>S543</f>
        <v>70</v>
      </c>
      <c r="P36" s="16"/>
      <c r="Q36" s="16"/>
      <c r="R36" s="16"/>
      <c r="S36" s="14">
        <f>C36+D36+E36+F36+G36+H36+I36+J36+K36+L36+M36+N36+O36</f>
        <v>2641</v>
      </c>
    </row>
    <row r="37" spans="1:19" ht="12.75">
      <c r="A37" s="97" t="s">
        <v>250</v>
      </c>
      <c r="B37" s="80" t="s">
        <v>203</v>
      </c>
      <c r="C37" s="14">
        <f t="shared" si="1"/>
        <v>-28</v>
      </c>
      <c r="D37" s="14">
        <f t="shared" si="2"/>
        <v>-3</v>
      </c>
      <c r="E37" s="14">
        <f t="shared" si="13"/>
        <v>6</v>
      </c>
      <c r="F37" s="14">
        <f t="shared" si="3"/>
        <v>-9</v>
      </c>
      <c r="G37" s="14">
        <f t="shared" si="4"/>
        <v>4</v>
      </c>
      <c r="H37" s="14">
        <f t="shared" si="14"/>
        <v>-68</v>
      </c>
      <c r="I37" s="14">
        <f t="shared" si="6"/>
        <v>-93</v>
      </c>
      <c r="J37" s="14">
        <f t="shared" si="15"/>
        <v>-6</v>
      </c>
      <c r="K37" s="14">
        <f t="shared" si="8"/>
        <v>11</v>
      </c>
      <c r="L37" s="14">
        <f t="shared" si="9"/>
        <v>-24</v>
      </c>
      <c r="M37" s="14">
        <f t="shared" si="10"/>
        <v>-6</v>
      </c>
      <c r="N37" s="14">
        <f t="shared" si="11"/>
        <v>8</v>
      </c>
      <c r="O37" s="15">
        <f>O35-O36</f>
        <v>-8</v>
      </c>
      <c r="P37" s="16"/>
      <c r="Q37" s="16"/>
      <c r="R37" s="16"/>
      <c r="S37" s="14">
        <f>S35-S36</f>
        <v>-216</v>
      </c>
    </row>
    <row r="38" spans="1:19" ht="13.5" thickBot="1">
      <c r="A38" s="98"/>
      <c r="B38" s="81" t="s">
        <v>5</v>
      </c>
      <c r="C38" s="17">
        <f t="shared" si="1"/>
        <v>-0.04552845528455285</v>
      </c>
      <c r="D38" s="17">
        <f t="shared" si="2"/>
        <v>-0.015706806282722512</v>
      </c>
      <c r="E38" s="17">
        <f t="shared" si="13"/>
        <v>0.08695652173913043</v>
      </c>
      <c r="F38" s="17">
        <f t="shared" si="3"/>
        <v>-0.16981132075471697</v>
      </c>
      <c r="G38" s="17">
        <f t="shared" si="4"/>
        <v>0.057971014492753624</v>
      </c>
      <c r="H38" s="17">
        <f t="shared" si="14"/>
        <v>-0.2585551330798479</v>
      </c>
      <c r="I38" s="17">
        <f t="shared" si="6"/>
        <v>-0.09337349397590361</v>
      </c>
      <c r="J38" s="17">
        <f t="shared" si="15"/>
        <v>-0.03529411764705882</v>
      </c>
      <c r="K38" s="17">
        <f t="shared" si="8"/>
        <v>0.19298245614035087</v>
      </c>
      <c r="L38" s="17">
        <f t="shared" si="9"/>
        <v>-0.5454545454545454</v>
      </c>
      <c r="M38" s="17">
        <f>S467</f>
        <v>-0.5454545454545454</v>
      </c>
      <c r="N38" s="17">
        <f t="shared" si="11"/>
        <v>0.24242424242424243</v>
      </c>
      <c r="O38" s="17">
        <f>S545</f>
        <v>-0.11428571428571428</v>
      </c>
      <c r="P38" s="19"/>
      <c r="Q38" s="19"/>
      <c r="R38" s="19"/>
      <c r="S38" s="17">
        <f>S37/S36</f>
        <v>-0.08178720181749337</v>
      </c>
    </row>
    <row r="39" spans="1:19" ht="12.75">
      <c r="A39" s="21"/>
      <c r="B39" s="21"/>
      <c r="C39" s="21"/>
      <c r="D39" s="21"/>
      <c r="E39" s="21"/>
      <c r="F39" s="21"/>
      <c r="G39" s="21"/>
      <c r="H39" s="21"/>
      <c r="I39" s="21"/>
      <c r="J39" s="21"/>
      <c r="K39" s="21"/>
      <c r="L39" s="21"/>
      <c r="M39" s="21"/>
      <c r="N39" s="21"/>
      <c r="O39" s="21"/>
      <c r="P39" s="21"/>
      <c r="Q39" s="21"/>
      <c r="R39" s="21"/>
      <c r="S39" s="277" t="s">
        <v>0</v>
      </c>
    </row>
    <row r="40" spans="1:19" ht="13.5" thickBot="1">
      <c r="A40" s="100" t="s">
        <v>251</v>
      </c>
      <c r="B40" s="21"/>
      <c r="C40" s="21"/>
      <c r="D40" s="21"/>
      <c r="E40" s="21"/>
      <c r="F40" s="21"/>
      <c r="G40" s="21"/>
      <c r="H40" s="21"/>
      <c r="I40" s="21"/>
      <c r="J40" s="21"/>
      <c r="K40" s="21"/>
      <c r="L40" s="21"/>
      <c r="M40" s="21"/>
      <c r="N40" s="21"/>
      <c r="O40" s="21"/>
      <c r="P40" s="21"/>
      <c r="Q40" s="21"/>
      <c r="R40" s="21"/>
      <c r="S40" s="22" t="s">
        <v>0</v>
      </c>
    </row>
    <row r="41" spans="1:19" ht="21" thickBot="1">
      <c r="A41" s="101"/>
      <c r="B41" s="78"/>
      <c r="C41" s="23" t="s">
        <v>31</v>
      </c>
      <c r="D41" s="24" t="s">
        <v>32</v>
      </c>
      <c r="E41" s="23" t="s">
        <v>33</v>
      </c>
      <c r="F41" s="25" t="s">
        <v>34</v>
      </c>
      <c r="G41" s="23" t="s">
        <v>35</v>
      </c>
      <c r="H41" s="24" t="s">
        <v>36</v>
      </c>
      <c r="I41" s="26" t="s">
        <v>37</v>
      </c>
      <c r="J41" s="24" t="s">
        <v>38</v>
      </c>
      <c r="K41" s="26" t="s">
        <v>317</v>
      </c>
      <c r="L41" s="25" t="s">
        <v>39</v>
      </c>
      <c r="M41" s="26" t="s">
        <v>318</v>
      </c>
      <c r="N41" s="27"/>
      <c r="O41" s="28"/>
      <c r="P41" s="28"/>
      <c r="Q41" s="28"/>
      <c r="R41" s="29"/>
      <c r="S41" s="28" t="s">
        <v>40</v>
      </c>
    </row>
    <row r="42" spans="1:19" ht="12.75">
      <c r="A42" s="102"/>
      <c r="B42" s="79">
        <v>2015</v>
      </c>
      <c r="C42" s="16">
        <f aca="true" t="shared" si="16" ref="C42:M42">C46+C50+C58+C62+C66+C70+C74</f>
        <v>282</v>
      </c>
      <c r="D42" s="16">
        <f t="shared" si="16"/>
        <v>565</v>
      </c>
      <c r="E42" s="16">
        <f t="shared" si="16"/>
        <v>499</v>
      </c>
      <c r="F42" s="16">
        <f t="shared" si="16"/>
        <v>304</v>
      </c>
      <c r="G42" s="16">
        <f t="shared" si="16"/>
        <v>779</v>
      </c>
      <c r="H42" s="16">
        <f t="shared" si="16"/>
        <v>318</v>
      </c>
      <c r="I42" s="16">
        <f t="shared" si="16"/>
        <v>361</v>
      </c>
      <c r="J42" s="16">
        <f t="shared" si="16"/>
        <v>235</v>
      </c>
      <c r="K42" s="16">
        <f t="shared" si="16"/>
        <v>341</v>
      </c>
      <c r="L42" s="16">
        <f t="shared" si="16"/>
        <v>672</v>
      </c>
      <c r="M42" s="16">
        <f t="shared" si="16"/>
        <v>498</v>
      </c>
      <c r="N42" s="16"/>
      <c r="O42" s="16"/>
      <c r="P42" s="16"/>
      <c r="Q42" s="16"/>
      <c r="R42" s="30"/>
      <c r="S42" s="16">
        <f>C42+D42+E42+F42+G42+H42+I42+J42+K42+L42+M42+N42</f>
        <v>4854</v>
      </c>
    </row>
    <row r="43" spans="1:19" ht="12.75">
      <c r="A43" s="244" t="s">
        <v>40</v>
      </c>
      <c r="B43" s="79">
        <v>2014</v>
      </c>
      <c r="C43" s="16">
        <f>C47+C51+C55+C59+C63+C67+C71+C75</f>
        <v>286</v>
      </c>
      <c r="D43" s="16">
        <f aca="true" t="shared" si="17" ref="D43:M43">D47+D51+D55+D59+D63+D67+D71+D75</f>
        <v>671</v>
      </c>
      <c r="E43" s="16">
        <f t="shared" si="17"/>
        <v>565</v>
      </c>
      <c r="F43" s="16">
        <f t="shared" si="17"/>
        <v>350</v>
      </c>
      <c r="G43" s="16">
        <f t="shared" si="17"/>
        <v>724</v>
      </c>
      <c r="H43" s="16">
        <f t="shared" si="17"/>
        <v>377</v>
      </c>
      <c r="I43" s="16">
        <f t="shared" si="17"/>
        <v>340</v>
      </c>
      <c r="J43" s="16">
        <f t="shared" si="17"/>
        <v>270</v>
      </c>
      <c r="K43" s="16">
        <f t="shared" si="17"/>
        <v>381</v>
      </c>
      <c r="L43" s="16">
        <f t="shared" si="17"/>
        <v>908</v>
      </c>
      <c r="M43" s="16">
        <f t="shared" si="17"/>
        <v>686</v>
      </c>
      <c r="N43" s="16"/>
      <c r="O43" s="16"/>
      <c r="P43" s="16"/>
      <c r="Q43" s="16"/>
      <c r="R43" s="30"/>
      <c r="S43" s="16">
        <f>C43+D43+E43+F43+G43+H43+I43+J43+K43+L43+M43+N43</f>
        <v>5558</v>
      </c>
    </row>
    <row r="44" spans="1:19" ht="12.75">
      <c r="A44" s="102"/>
      <c r="B44" s="80" t="s">
        <v>203</v>
      </c>
      <c r="C44" s="16">
        <f>C42-C43</f>
        <v>-4</v>
      </c>
      <c r="D44" s="16">
        <f aca="true" t="shared" si="18" ref="D44:M44">D42-D43</f>
        <v>-106</v>
      </c>
      <c r="E44" s="16">
        <f t="shared" si="18"/>
        <v>-66</v>
      </c>
      <c r="F44" s="16">
        <f t="shared" si="18"/>
        <v>-46</v>
      </c>
      <c r="G44" s="16">
        <f t="shared" si="18"/>
        <v>55</v>
      </c>
      <c r="H44" s="16">
        <f t="shared" si="18"/>
        <v>-59</v>
      </c>
      <c r="I44" s="16">
        <f t="shared" si="18"/>
        <v>21</v>
      </c>
      <c r="J44" s="16">
        <f t="shared" si="18"/>
        <v>-35</v>
      </c>
      <c r="K44" s="16">
        <f t="shared" si="18"/>
        <v>-40</v>
      </c>
      <c r="L44" s="16">
        <f t="shared" si="18"/>
        <v>-236</v>
      </c>
      <c r="M44" s="16">
        <f t="shared" si="18"/>
        <v>-188</v>
      </c>
      <c r="N44" s="30"/>
      <c r="O44" s="16"/>
      <c r="P44" s="16"/>
      <c r="Q44" s="16"/>
      <c r="R44" s="22"/>
      <c r="S44" s="16">
        <f>S42-S43</f>
        <v>-704</v>
      </c>
    </row>
    <row r="45" spans="1:19" ht="13.5" thickBot="1">
      <c r="A45" s="103"/>
      <c r="B45" s="81" t="s">
        <v>5</v>
      </c>
      <c r="C45" s="19">
        <f>C44/C43</f>
        <v>-0.013986013986013986</v>
      </c>
      <c r="D45" s="19">
        <f aca="true" t="shared" si="19" ref="D45:M45">D44/D43</f>
        <v>-0.15797317436661698</v>
      </c>
      <c r="E45" s="19">
        <f t="shared" si="19"/>
        <v>-0.1168141592920354</v>
      </c>
      <c r="F45" s="19">
        <f t="shared" si="19"/>
        <v>-0.13142857142857142</v>
      </c>
      <c r="G45" s="19">
        <f t="shared" si="19"/>
        <v>0.07596685082872928</v>
      </c>
      <c r="H45" s="19">
        <f t="shared" si="19"/>
        <v>-0.15649867374005305</v>
      </c>
      <c r="I45" s="19">
        <f t="shared" si="19"/>
        <v>0.061764705882352944</v>
      </c>
      <c r="J45" s="19">
        <f t="shared" si="19"/>
        <v>-0.12962962962962962</v>
      </c>
      <c r="K45" s="19">
        <f t="shared" si="19"/>
        <v>-0.10498687664041995</v>
      </c>
      <c r="L45" s="19">
        <f t="shared" si="19"/>
        <v>-0.2599118942731278</v>
      </c>
      <c r="M45" s="19">
        <f t="shared" si="19"/>
        <v>-0.27405247813411077</v>
      </c>
      <c r="N45" s="32"/>
      <c r="O45" s="19"/>
      <c r="P45" s="19"/>
      <c r="Q45" s="19"/>
      <c r="R45" s="31"/>
      <c r="S45" s="19">
        <f>S44/S43</f>
        <v>-0.12666426772220224</v>
      </c>
    </row>
    <row r="46" spans="1:19" ht="12.75">
      <c r="A46" s="102"/>
      <c r="B46" s="79">
        <v>2015</v>
      </c>
      <c r="C46" s="16">
        <v>1</v>
      </c>
      <c r="D46" s="22">
        <v>6</v>
      </c>
      <c r="E46" s="16">
        <v>2</v>
      </c>
      <c r="F46" s="22">
        <v>7</v>
      </c>
      <c r="G46" s="16">
        <v>4</v>
      </c>
      <c r="H46" s="22">
        <v>0</v>
      </c>
      <c r="I46" s="16">
        <v>5</v>
      </c>
      <c r="J46" s="22">
        <v>5</v>
      </c>
      <c r="K46" s="16">
        <v>8</v>
      </c>
      <c r="L46" s="22">
        <v>6</v>
      </c>
      <c r="M46" s="16">
        <v>1</v>
      </c>
      <c r="N46" s="30"/>
      <c r="O46" s="16"/>
      <c r="P46" s="16"/>
      <c r="Q46" s="16"/>
      <c r="R46" s="22"/>
      <c r="S46" s="16">
        <f>C46+D46+E46+F46+G46+H46+I46+J46+K46+L46+M46+N46</f>
        <v>45</v>
      </c>
    </row>
    <row r="47" spans="1:19" ht="12.75">
      <c r="A47" s="104" t="s">
        <v>240</v>
      </c>
      <c r="B47" s="79">
        <v>2014</v>
      </c>
      <c r="C47" s="16">
        <v>0</v>
      </c>
      <c r="D47" s="22">
        <v>4</v>
      </c>
      <c r="E47" s="16">
        <v>3</v>
      </c>
      <c r="F47" s="22">
        <v>4</v>
      </c>
      <c r="G47" s="16">
        <v>7</v>
      </c>
      <c r="H47" s="22">
        <v>5</v>
      </c>
      <c r="I47" s="16">
        <v>8</v>
      </c>
      <c r="J47" s="22">
        <v>6</v>
      </c>
      <c r="K47" s="16">
        <v>6</v>
      </c>
      <c r="L47" s="22">
        <v>21</v>
      </c>
      <c r="M47" s="16">
        <v>4</v>
      </c>
      <c r="N47" s="30"/>
      <c r="O47" s="16"/>
      <c r="P47" s="16"/>
      <c r="Q47" s="16"/>
      <c r="R47" s="22"/>
      <c r="S47" s="16">
        <f>C47+D47+E47+F47+G47+H47+I47+J47+K47+L47+M47+N47</f>
        <v>68</v>
      </c>
    </row>
    <row r="48" spans="1:19" ht="12.75">
      <c r="A48" s="104" t="s">
        <v>241</v>
      </c>
      <c r="B48" s="80" t="s">
        <v>203</v>
      </c>
      <c r="C48" s="16">
        <f aca="true" t="shared" si="20" ref="C48:M48">C46-C47</f>
        <v>1</v>
      </c>
      <c r="D48" s="22">
        <f t="shared" si="20"/>
        <v>2</v>
      </c>
      <c r="E48" s="16">
        <f t="shared" si="20"/>
        <v>-1</v>
      </c>
      <c r="F48" s="22">
        <f t="shared" si="20"/>
        <v>3</v>
      </c>
      <c r="G48" s="16">
        <f t="shared" si="20"/>
        <v>-3</v>
      </c>
      <c r="H48" s="22">
        <f t="shared" si="20"/>
        <v>-5</v>
      </c>
      <c r="I48" s="16">
        <f t="shared" si="20"/>
        <v>-3</v>
      </c>
      <c r="J48" s="22">
        <f t="shared" si="20"/>
        <v>-1</v>
      </c>
      <c r="K48" s="16">
        <f t="shared" si="20"/>
        <v>2</v>
      </c>
      <c r="L48" s="22">
        <f t="shared" si="20"/>
        <v>-15</v>
      </c>
      <c r="M48" s="16">
        <f t="shared" si="20"/>
        <v>-3</v>
      </c>
      <c r="N48" s="30"/>
      <c r="O48" s="16"/>
      <c r="P48" s="16"/>
      <c r="Q48" s="16"/>
      <c r="R48" s="22"/>
      <c r="S48" s="16">
        <f>S46-S47</f>
        <v>-23</v>
      </c>
    </row>
    <row r="49" spans="1:19" ht="13.5" thickBot="1">
      <c r="A49" s="105"/>
      <c r="B49" s="81" t="s">
        <v>5</v>
      </c>
      <c r="C49" s="19">
        <v>0</v>
      </c>
      <c r="D49" s="19">
        <f>D48/D47</f>
        <v>0.5</v>
      </c>
      <c r="E49" s="19">
        <f>E48/E47</f>
        <v>-0.3333333333333333</v>
      </c>
      <c r="F49" s="19">
        <f>F48/F47</f>
        <v>0.75</v>
      </c>
      <c r="G49" s="33">
        <f aca="true" t="shared" si="21" ref="G49:L49">G48/G47</f>
        <v>-0.42857142857142855</v>
      </c>
      <c r="H49" s="19">
        <f>H48/H47</f>
        <v>-1</v>
      </c>
      <c r="I49" s="19">
        <f t="shared" si="21"/>
        <v>-0.375</v>
      </c>
      <c r="J49" s="33">
        <f t="shared" si="21"/>
        <v>-0.16666666666666666</v>
      </c>
      <c r="K49" s="19">
        <f>K48/K47</f>
        <v>0.3333333333333333</v>
      </c>
      <c r="L49" s="19">
        <f t="shared" si="21"/>
        <v>-0.7142857142857143</v>
      </c>
      <c r="M49" s="19">
        <f>M48/M47</f>
        <v>-0.75</v>
      </c>
      <c r="N49" s="32"/>
      <c r="O49" s="19"/>
      <c r="P49" s="19"/>
      <c r="Q49" s="19"/>
      <c r="R49" s="31"/>
      <c r="S49" s="19">
        <f>S48/S47</f>
        <v>-0.3382352941176471</v>
      </c>
    </row>
    <row r="50" spans="1:19" ht="12.75">
      <c r="A50" s="106"/>
      <c r="B50" s="79">
        <v>2015</v>
      </c>
      <c r="C50" s="16">
        <v>0</v>
      </c>
      <c r="D50" s="22">
        <v>0</v>
      </c>
      <c r="E50" s="16">
        <v>2</v>
      </c>
      <c r="F50" s="22">
        <v>1</v>
      </c>
      <c r="G50" s="16">
        <v>1</v>
      </c>
      <c r="H50" s="22">
        <v>0</v>
      </c>
      <c r="I50" s="16">
        <v>1</v>
      </c>
      <c r="J50" s="22">
        <v>1</v>
      </c>
      <c r="K50" s="16">
        <v>0</v>
      </c>
      <c r="L50" s="22">
        <v>0</v>
      </c>
      <c r="M50" s="16">
        <v>0</v>
      </c>
      <c r="N50" s="30"/>
      <c r="O50" s="16"/>
      <c r="P50" s="16"/>
      <c r="Q50" s="16"/>
      <c r="R50" s="22"/>
      <c r="S50" s="16">
        <f>C50+D50+E50+F50+G50+H50+I50+J50+K50+L50+M50+N50</f>
        <v>6</v>
      </c>
    </row>
    <row r="51" spans="1:19" ht="12.75">
      <c r="A51" s="104" t="s">
        <v>242</v>
      </c>
      <c r="B51" s="79">
        <v>2014</v>
      </c>
      <c r="C51" s="16">
        <v>0</v>
      </c>
      <c r="D51" s="22">
        <v>0</v>
      </c>
      <c r="E51" s="16">
        <v>0</v>
      </c>
      <c r="F51" s="22">
        <v>0</v>
      </c>
      <c r="G51" s="16">
        <v>0</v>
      </c>
      <c r="H51" s="22">
        <v>0</v>
      </c>
      <c r="I51" s="16">
        <v>0</v>
      </c>
      <c r="J51" s="22">
        <v>0</v>
      </c>
      <c r="K51" s="16">
        <v>0</v>
      </c>
      <c r="L51" s="22">
        <v>1</v>
      </c>
      <c r="M51" s="16">
        <v>0</v>
      </c>
      <c r="N51" s="30" t="s">
        <v>0</v>
      </c>
      <c r="O51" s="16"/>
      <c r="P51" s="16"/>
      <c r="Q51" s="16"/>
      <c r="R51" s="22"/>
      <c r="S51" s="16">
        <f>C51+D51+E51+F51+G51+H51+I51+J51+K51+L51+M51</f>
        <v>1</v>
      </c>
    </row>
    <row r="52" spans="1:19" ht="12.75">
      <c r="A52" s="104" t="s">
        <v>243</v>
      </c>
      <c r="B52" s="80" t="s">
        <v>203</v>
      </c>
      <c r="C52" s="16">
        <f aca="true" t="shared" si="22" ref="C52:M52">C50-C51</f>
        <v>0</v>
      </c>
      <c r="D52" s="278">
        <f>D50-D51</f>
        <v>0</v>
      </c>
      <c r="E52" s="16">
        <f t="shared" si="22"/>
        <v>2</v>
      </c>
      <c r="F52" s="22">
        <f t="shared" si="22"/>
        <v>1</v>
      </c>
      <c r="G52" s="16">
        <f t="shared" si="22"/>
        <v>1</v>
      </c>
      <c r="H52" s="22">
        <f t="shared" si="22"/>
        <v>0</v>
      </c>
      <c r="I52" s="16">
        <f t="shared" si="22"/>
        <v>1</v>
      </c>
      <c r="J52" s="22">
        <f t="shared" si="22"/>
        <v>1</v>
      </c>
      <c r="K52" s="16">
        <f t="shared" si="22"/>
        <v>0</v>
      </c>
      <c r="L52" s="22">
        <f t="shared" si="22"/>
        <v>-1</v>
      </c>
      <c r="M52" s="16">
        <f t="shared" si="22"/>
        <v>0</v>
      </c>
      <c r="N52" s="30"/>
      <c r="O52" s="16"/>
      <c r="P52" s="16"/>
      <c r="Q52" s="16"/>
      <c r="R52" s="22"/>
      <c r="S52" s="279">
        <f>S50-S51</f>
        <v>5</v>
      </c>
    </row>
    <row r="53" spans="1:19" ht="13.5" thickBot="1">
      <c r="A53" s="105"/>
      <c r="B53" s="81" t="s">
        <v>5</v>
      </c>
      <c r="C53" s="19">
        <v>0</v>
      </c>
      <c r="D53" s="19">
        <v>0</v>
      </c>
      <c r="E53" s="19">
        <v>0</v>
      </c>
      <c r="F53" s="19">
        <v>0</v>
      </c>
      <c r="G53" s="19">
        <v>0</v>
      </c>
      <c r="H53" s="19">
        <v>0</v>
      </c>
      <c r="I53" s="19">
        <v>0</v>
      </c>
      <c r="J53" s="19">
        <v>0</v>
      </c>
      <c r="K53" s="19">
        <v>0</v>
      </c>
      <c r="L53" s="19">
        <f>L52/L51</f>
        <v>-1</v>
      </c>
      <c r="M53" s="19">
        <v>0</v>
      </c>
      <c r="N53" s="32"/>
      <c r="O53" s="19"/>
      <c r="P53" s="19"/>
      <c r="Q53" s="19"/>
      <c r="R53" s="31"/>
      <c r="S53" s="19">
        <f>S52/S51</f>
        <v>5</v>
      </c>
    </row>
    <row r="54" spans="1:19" ht="12.75">
      <c r="A54" s="106"/>
      <c r="B54" s="79">
        <v>2015</v>
      </c>
      <c r="C54" s="16">
        <v>0</v>
      </c>
      <c r="D54" s="22">
        <v>0</v>
      </c>
      <c r="E54" s="16">
        <v>0</v>
      </c>
      <c r="F54" s="22">
        <v>0</v>
      </c>
      <c r="G54" s="16">
        <v>0</v>
      </c>
      <c r="H54" s="22">
        <v>0</v>
      </c>
      <c r="I54" s="16">
        <v>0</v>
      </c>
      <c r="J54" s="22">
        <v>0</v>
      </c>
      <c r="K54" s="16">
        <v>0</v>
      </c>
      <c r="L54" s="22">
        <v>0</v>
      </c>
      <c r="M54" s="16">
        <v>0</v>
      </c>
      <c r="N54" s="280"/>
      <c r="O54" s="281"/>
      <c r="P54" s="281"/>
      <c r="Q54" s="281"/>
      <c r="R54" s="44"/>
      <c r="S54" s="16">
        <f>C54+D54+E54+F54+G54+H54+I54+J54+K54+L54+M54+N54</f>
        <v>0</v>
      </c>
    </row>
    <row r="55" spans="1:19" ht="12.75">
      <c r="A55" s="104" t="s">
        <v>319</v>
      </c>
      <c r="B55" s="79">
        <v>2014</v>
      </c>
      <c r="C55" s="16">
        <v>0</v>
      </c>
      <c r="D55" s="22">
        <v>0</v>
      </c>
      <c r="E55" s="16">
        <v>0</v>
      </c>
      <c r="F55" s="22">
        <v>0</v>
      </c>
      <c r="G55" s="16">
        <v>0</v>
      </c>
      <c r="H55" s="22">
        <v>0</v>
      </c>
      <c r="I55" s="16">
        <v>0</v>
      </c>
      <c r="J55" s="22">
        <v>0</v>
      </c>
      <c r="K55" s="47">
        <v>0</v>
      </c>
      <c r="L55" s="35">
        <v>0</v>
      </c>
      <c r="M55" s="47">
        <v>0</v>
      </c>
      <c r="N55" s="280"/>
      <c r="O55" s="281"/>
      <c r="P55" s="281"/>
      <c r="Q55" s="281"/>
      <c r="R55" s="44"/>
      <c r="S55" s="16">
        <f>C55+D55+E55+F55+G55+H55+I55+J55+K55+L55+M55</f>
        <v>0</v>
      </c>
    </row>
    <row r="56" spans="1:19" ht="12.75">
      <c r="A56" s="282" t="s">
        <v>316</v>
      </c>
      <c r="B56" s="80" t="s">
        <v>203</v>
      </c>
      <c r="C56" s="16">
        <f>C54-C55</f>
        <v>0</v>
      </c>
      <c r="D56" s="22">
        <f>D54-D55</f>
        <v>0</v>
      </c>
      <c r="E56" s="16">
        <f>E54-E55</f>
        <v>0</v>
      </c>
      <c r="F56" s="22">
        <f>F54-F55</f>
        <v>0</v>
      </c>
      <c r="G56" s="16">
        <f aca="true" t="shared" si="23" ref="G56:M56">G54-G55</f>
        <v>0</v>
      </c>
      <c r="H56" s="22">
        <f t="shared" si="23"/>
        <v>0</v>
      </c>
      <c r="I56" s="34">
        <f t="shared" si="23"/>
        <v>0</v>
      </c>
      <c r="J56" s="34">
        <f t="shared" si="23"/>
        <v>0</v>
      </c>
      <c r="K56" s="34">
        <f t="shared" si="23"/>
        <v>0</v>
      </c>
      <c r="L56" s="34">
        <f t="shared" si="23"/>
        <v>0</v>
      </c>
      <c r="M56" s="16">
        <f t="shared" si="23"/>
        <v>0</v>
      </c>
      <c r="N56" s="280"/>
      <c r="O56" s="281"/>
      <c r="P56" s="281"/>
      <c r="Q56" s="281"/>
      <c r="R56" s="44"/>
      <c r="S56" s="279">
        <f>S54-S55</f>
        <v>0</v>
      </c>
    </row>
    <row r="57" spans="1:19" ht="13.5" thickBot="1">
      <c r="A57" s="105"/>
      <c r="B57" s="81" t="s">
        <v>5</v>
      </c>
      <c r="C57" s="19">
        <v>0</v>
      </c>
      <c r="D57" s="31">
        <v>0</v>
      </c>
      <c r="E57" s="19">
        <v>0</v>
      </c>
      <c r="F57" s="31">
        <v>0</v>
      </c>
      <c r="G57" s="19">
        <v>0</v>
      </c>
      <c r="H57" s="31">
        <v>0</v>
      </c>
      <c r="I57" s="19">
        <v>0</v>
      </c>
      <c r="J57" s="31">
        <v>0</v>
      </c>
      <c r="K57" s="19">
        <v>0</v>
      </c>
      <c r="L57" s="31">
        <v>0</v>
      </c>
      <c r="M57" s="19">
        <v>0</v>
      </c>
      <c r="N57" s="32"/>
      <c r="O57" s="19"/>
      <c r="P57" s="19"/>
      <c r="Q57" s="19"/>
      <c r="R57" s="31"/>
      <c r="S57" s="19">
        <v>0</v>
      </c>
    </row>
    <row r="58" spans="1:19" ht="12.75">
      <c r="A58" s="106"/>
      <c r="B58" s="79">
        <v>2015</v>
      </c>
      <c r="C58" s="16">
        <v>23</v>
      </c>
      <c r="D58" s="22">
        <v>59</v>
      </c>
      <c r="E58" s="16">
        <v>69</v>
      </c>
      <c r="F58" s="22">
        <v>41</v>
      </c>
      <c r="G58" s="16">
        <v>127</v>
      </c>
      <c r="H58" s="22">
        <v>42</v>
      </c>
      <c r="I58" s="16">
        <v>48</v>
      </c>
      <c r="J58" s="22">
        <v>23</v>
      </c>
      <c r="K58" s="16">
        <v>37</v>
      </c>
      <c r="L58" s="22">
        <v>117</v>
      </c>
      <c r="M58" s="16">
        <v>30</v>
      </c>
      <c r="N58" s="30"/>
      <c r="O58" s="16"/>
      <c r="P58" s="16"/>
      <c r="Q58" s="16"/>
      <c r="R58" s="22"/>
      <c r="S58" s="16">
        <f>C58+D58+E58+F58+G58+H58+I58+J58+K58+L58+M58+N58</f>
        <v>616</v>
      </c>
    </row>
    <row r="59" spans="1:19" ht="12.75">
      <c r="A59" s="104" t="s">
        <v>143</v>
      </c>
      <c r="B59" s="79">
        <v>2014</v>
      </c>
      <c r="C59" s="16">
        <v>30</v>
      </c>
      <c r="D59" s="22">
        <v>100</v>
      </c>
      <c r="E59" s="16">
        <v>106</v>
      </c>
      <c r="F59" s="22">
        <v>51</v>
      </c>
      <c r="G59" s="16">
        <v>152</v>
      </c>
      <c r="H59" s="22">
        <v>44</v>
      </c>
      <c r="I59" s="16">
        <v>44</v>
      </c>
      <c r="J59" s="22">
        <v>32</v>
      </c>
      <c r="K59" s="16">
        <v>60</v>
      </c>
      <c r="L59" s="22">
        <v>172</v>
      </c>
      <c r="M59" s="16">
        <v>62</v>
      </c>
      <c r="N59" s="30"/>
      <c r="O59" s="16"/>
      <c r="P59" s="16"/>
      <c r="Q59" s="16"/>
      <c r="R59" s="22"/>
      <c r="S59" s="16">
        <f>C59+D59+E59+F59+G59+H59+I59+J59+K59+L59+M59+N59</f>
        <v>853</v>
      </c>
    </row>
    <row r="60" spans="1:19" ht="12.75">
      <c r="A60" s="106"/>
      <c r="B60" s="80" t="s">
        <v>203</v>
      </c>
      <c r="C60" s="16">
        <f aca="true" t="shared" si="24" ref="C60:M60">C58-C59</f>
        <v>-7</v>
      </c>
      <c r="D60" s="22">
        <f t="shared" si="24"/>
        <v>-41</v>
      </c>
      <c r="E60" s="16">
        <f t="shared" si="24"/>
        <v>-37</v>
      </c>
      <c r="F60" s="22">
        <f>F58-F59</f>
        <v>-10</v>
      </c>
      <c r="G60" s="16">
        <f t="shared" si="24"/>
        <v>-25</v>
      </c>
      <c r="H60" s="22">
        <f t="shared" si="24"/>
        <v>-2</v>
      </c>
      <c r="I60" s="34">
        <f t="shared" si="24"/>
        <v>4</v>
      </c>
      <c r="J60" s="34">
        <f t="shared" si="24"/>
        <v>-9</v>
      </c>
      <c r="K60" s="34">
        <f t="shared" si="24"/>
        <v>-23</v>
      </c>
      <c r="L60" s="34">
        <f t="shared" si="24"/>
        <v>-55</v>
      </c>
      <c r="M60" s="16">
        <f t="shared" si="24"/>
        <v>-32</v>
      </c>
      <c r="N60" s="30"/>
      <c r="O60" s="16"/>
      <c r="P60" s="16"/>
      <c r="Q60" s="16"/>
      <c r="R60" s="22"/>
      <c r="S60" s="16">
        <f>S58-S59</f>
        <v>-237</v>
      </c>
    </row>
    <row r="61" spans="1:19" ht="13.5" thickBot="1">
      <c r="A61" s="105"/>
      <c r="B61" s="81" t="s">
        <v>5</v>
      </c>
      <c r="C61" s="19">
        <f aca="true" t="shared" si="25" ref="C61:M61">C60/C59</f>
        <v>-0.23333333333333334</v>
      </c>
      <c r="D61" s="31">
        <f t="shared" si="25"/>
        <v>-0.41</v>
      </c>
      <c r="E61" s="19">
        <f>E60/E59</f>
        <v>-0.3490566037735849</v>
      </c>
      <c r="F61" s="31">
        <f t="shared" si="25"/>
        <v>-0.19607843137254902</v>
      </c>
      <c r="G61" s="19">
        <f t="shared" si="25"/>
        <v>-0.16447368421052633</v>
      </c>
      <c r="H61" s="31">
        <f t="shared" si="25"/>
        <v>-0.045454545454545456</v>
      </c>
      <c r="I61" s="19">
        <f t="shared" si="25"/>
        <v>0.09090909090909091</v>
      </c>
      <c r="J61" s="31">
        <f t="shared" si="25"/>
        <v>-0.28125</v>
      </c>
      <c r="K61" s="19">
        <f t="shared" si="25"/>
        <v>-0.38333333333333336</v>
      </c>
      <c r="L61" s="31">
        <f t="shared" si="25"/>
        <v>-0.31976744186046513</v>
      </c>
      <c r="M61" s="19">
        <f t="shared" si="25"/>
        <v>-0.5161290322580645</v>
      </c>
      <c r="N61" s="32"/>
      <c r="O61" s="19"/>
      <c r="P61" s="19"/>
      <c r="Q61" s="19"/>
      <c r="R61" s="31"/>
      <c r="S61" s="19">
        <f>S60/S59</f>
        <v>-0.27784290738569756</v>
      </c>
    </row>
    <row r="62" spans="1:19" ht="12.75">
      <c r="A62" s="106"/>
      <c r="B62" s="79">
        <v>2015</v>
      </c>
      <c r="C62" s="16">
        <v>8</v>
      </c>
      <c r="D62" s="22">
        <v>28</v>
      </c>
      <c r="E62" s="16">
        <v>23</v>
      </c>
      <c r="F62" s="22">
        <v>53</v>
      </c>
      <c r="G62" s="16">
        <v>45</v>
      </c>
      <c r="H62" s="22">
        <v>18</v>
      </c>
      <c r="I62" s="16">
        <v>19</v>
      </c>
      <c r="J62" s="22">
        <v>14</v>
      </c>
      <c r="K62" s="16">
        <v>23</v>
      </c>
      <c r="L62" s="22">
        <v>29</v>
      </c>
      <c r="M62" s="16">
        <v>8</v>
      </c>
      <c r="N62" s="30"/>
      <c r="O62" s="16"/>
      <c r="P62" s="16"/>
      <c r="Q62" s="16"/>
      <c r="R62" s="22"/>
      <c r="S62" s="16">
        <f>C62+D62+E62+F62+G62+H62+I62+J62+K62+L62+M62+N62</f>
        <v>268</v>
      </c>
    </row>
    <row r="63" spans="1:19" ht="12.75">
      <c r="A63" s="104" t="s">
        <v>244</v>
      </c>
      <c r="B63" s="79">
        <v>2014</v>
      </c>
      <c r="C63" s="16">
        <v>13</v>
      </c>
      <c r="D63" s="22">
        <v>23</v>
      </c>
      <c r="E63" s="16">
        <v>26</v>
      </c>
      <c r="F63" s="22">
        <v>45</v>
      </c>
      <c r="G63" s="16">
        <v>30</v>
      </c>
      <c r="H63" s="22">
        <v>13</v>
      </c>
      <c r="I63" s="16">
        <v>16</v>
      </c>
      <c r="J63" s="22">
        <v>10</v>
      </c>
      <c r="K63" s="16">
        <v>23</v>
      </c>
      <c r="L63" s="22">
        <v>32</v>
      </c>
      <c r="M63" s="16">
        <v>7</v>
      </c>
      <c r="N63" s="30"/>
      <c r="O63" s="16"/>
      <c r="P63" s="16"/>
      <c r="Q63" s="16"/>
      <c r="R63" s="22"/>
      <c r="S63" s="16">
        <f>C63+D63+E63+F63+G63+H63+I63+J63+K63+L63+M63+N63</f>
        <v>238</v>
      </c>
    </row>
    <row r="64" spans="1:19" ht="12.75">
      <c r="A64" s="104" t="s">
        <v>245</v>
      </c>
      <c r="B64" s="80" t="s">
        <v>203</v>
      </c>
      <c r="C64" s="16">
        <f>C62-C63</f>
        <v>-5</v>
      </c>
      <c r="D64" s="22">
        <f aca="true" t="shared" si="26" ref="D64:K64">D62-D63</f>
        <v>5</v>
      </c>
      <c r="E64" s="16">
        <f t="shared" si="26"/>
        <v>-3</v>
      </c>
      <c r="F64" s="22">
        <f t="shared" si="26"/>
        <v>8</v>
      </c>
      <c r="G64" s="16">
        <f t="shared" si="26"/>
        <v>15</v>
      </c>
      <c r="H64" s="22">
        <f t="shared" si="26"/>
        <v>5</v>
      </c>
      <c r="I64" s="16">
        <f t="shared" si="26"/>
        <v>3</v>
      </c>
      <c r="J64" s="22">
        <f t="shared" si="26"/>
        <v>4</v>
      </c>
      <c r="K64" s="16">
        <f t="shared" si="26"/>
        <v>0</v>
      </c>
      <c r="L64" s="16">
        <f>L62-L63</f>
        <v>-3</v>
      </c>
      <c r="M64" s="16">
        <f>M62-M63</f>
        <v>1</v>
      </c>
      <c r="N64" s="30"/>
      <c r="O64" s="16"/>
      <c r="P64" s="16"/>
      <c r="Q64" s="16"/>
      <c r="R64" s="22"/>
      <c r="S64" s="16">
        <f>S62-S63</f>
        <v>30</v>
      </c>
    </row>
    <row r="65" spans="1:19" ht="13.5" thickBot="1">
      <c r="A65" s="105"/>
      <c r="B65" s="81" t="s">
        <v>5</v>
      </c>
      <c r="C65" s="19">
        <f aca="true" t="shared" si="27" ref="C65:K65">C64/C63</f>
        <v>-0.38461538461538464</v>
      </c>
      <c r="D65" s="19">
        <f>D64/D63</f>
        <v>0.21739130434782608</v>
      </c>
      <c r="E65" s="19">
        <f t="shared" si="27"/>
        <v>-0.11538461538461539</v>
      </c>
      <c r="F65" s="31">
        <f t="shared" si="27"/>
        <v>0.17777777777777778</v>
      </c>
      <c r="G65" s="19">
        <f t="shared" si="27"/>
        <v>0.5</v>
      </c>
      <c r="H65" s="19">
        <f>H64/H63</f>
        <v>0.38461538461538464</v>
      </c>
      <c r="I65" s="19">
        <f t="shared" si="27"/>
        <v>0.1875</v>
      </c>
      <c r="J65" s="19">
        <f>J64/J63</f>
        <v>0.4</v>
      </c>
      <c r="K65" s="19">
        <f t="shared" si="27"/>
        <v>0</v>
      </c>
      <c r="L65" s="19">
        <f>L64/L63</f>
        <v>-0.09375</v>
      </c>
      <c r="M65" s="19">
        <f>M64/M63</f>
        <v>0.14285714285714285</v>
      </c>
      <c r="N65" s="32"/>
      <c r="O65" s="19"/>
      <c r="P65" s="19"/>
      <c r="Q65" s="19"/>
      <c r="R65" s="31"/>
      <c r="S65" s="19">
        <f>S64/S63</f>
        <v>0.12605042016806722</v>
      </c>
    </row>
    <row r="66" spans="1:19" ht="12.75">
      <c r="A66" s="106"/>
      <c r="B66" s="79">
        <v>2015</v>
      </c>
      <c r="C66" s="16">
        <v>15</v>
      </c>
      <c r="D66" s="22">
        <v>37</v>
      </c>
      <c r="E66" s="16">
        <v>47</v>
      </c>
      <c r="F66" s="22">
        <v>42</v>
      </c>
      <c r="G66" s="16">
        <v>120</v>
      </c>
      <c r="H66" s="22">
        <v>72</v>
      </c>
      <c r="I66" s="16">
        <v>108</v>
      </c>
      <c r="J66" s="22">
        <v>46</v>
      </c>
      <c r="K66" s="16">
        <v>52</v>
      </c>
      <c r="L66" s="22">
        <v>140</v>
      </c>
      <c r="M66" s="16">
        <v>44</v>
      </c>
      <c r="N66" s="30"/>
      <c r="O66" s="16"/>
      <c r="P66" s="16"/>
      <c r="Q66" s="16"/>
      <c r="R66" s="22"/>
      <c r="S66" s="16">
        <f>C66+D66+E66+F66+G66+H66+I66+J66+K66+L66+M66+N66</f>
        <v>723</v>
      </c>
    </row>
    <row r="67" spans="1:19" ht="12.75">
      <c r="A67" s="107" t="s">
        <v>246</v>
      </c>
      <c r="B67" s="79">
        <v>2014</v>
      </c>
      <c r="C67" s="16">
        <v>25</v>
      </c>
      <c r="D67" s="22">
        <v>66</v>
      </c>
      <c r="E67" s="16">
        <v>53</v>
      </c>
      <c r="F67" s="22">
        <v>46</v>
      </c>
      <c r="G67" s="16">
        <v>91</v>
      </c>
      <c r="H67" s="22">
        <v>100</v>
      </c>
      <c r="I67" s="16">
        <v>73</v>
      </c>
      <c r="J67" s="22">
        <v>61</v>
      </c>
      <c r="K67" s="16">
        <v>50</v>
      </c>
      <c r="L67" s="22">
        <v>138</v>
      </c>
      <c r="M67" s="16">
        <v>31</v>
      </c>
      <c r="N67" s="30"/>
      <c r="O67" s="16"/>
      <c r="P67" s="16"/>
      <c r="Q67" s="16"/>
      <c r="R67" s="22"/>
      <c r="S67" s="16">
        <f>C67+D67+E67+F67+G67+H67+I67+J67+K67+L67+M67+N67</f>
        <v>734</v>
      </c>
    </row>
    <row r="68" spans="1:19" ht="12.75">
      <c r="A68" s="106"/>
      <c r="B68" s="80" t="s">
        <v>203</v>
      </c>
      <c r="C68" s="16">
        <f aca="true" t="shared" si="28" ref="C68:M68">C66-C67</f>
        <v>-10</v>
      </c>
      <c r="D68" s="22">
        <f t="shared" si="28"/>
        <v>-29</v>
      </c>
      <c r="E68" s="16">
        <f t="shared" si="28"/>
        <v>-6</v>
      </c>
      <c r="F68" s="22">
        <f t="shared" si="28"/>
        <v>-4</v>
      </c>
      <c r="G68" s="16">
        <f t="shared" si="28"/>
        <v>29</v>
      </c>
      <c r="H68" s="22">
        <f t="shared" si="28"/>
        <v>-28</v>
      </c>
      <c r="I68" s="16">
        <f t="shared" si="28"/>
        <v>35</v>
      </c>
      <c r="J68" s="22">
        <f t="shared" si="28"/>
        <v>-15</v>
      </c>
      <c r="K68" s="16">
        <f t="shared" si="28"/>
        <v>2</v>
      </c>
      <c r="L68" s="22">
        <f>L66-L67</f>
        <v>2</v>
      </c>
      <c r="M68" s="16">
        <f t="shared" si="28"/>
        <v>13</v>
      </c>
      <c r="N68" s="30"/>
      <c r="O68" s="16"/>
      <c r="P68" s="16"/>
      <c r="Q68" s="16"/>
      <c r="R68" s="22"/>
      <c r="S68" s="16">
        <f>S66-S67</f>
        <v>-11</v>
      </c>
    </row>
    <row r="69" spans="1:19" ht="13.5" thickBot="1">
      <c r="A69" s="105"/>
      <c r="B69" s="81" t="s">
        <v>5</v>
      </c>
      <c r="C69" s="19">
        <f>C68/C67</f>
        <v>-0.4</v>
      </c>
      <c r="D69" s="31">
        <f aca="true" t="shared" si="29" ref="D69:K69">D68/D67</f>
        <v>-0.4393939393939394</v>
      </c>
      <c r="E69" s="19">
        <f t="shared" si="29"/>
        <v>-0.11320754716981132</v>
      </c>
      <c r="F69" s="31">
        <f t="shared" si="29"/>
        <v>-0.08695652173913043</v>
      </c>
      <c r="G69" s="19">
        <f t="shared" si="29"/>
        <v>0.31868131868131866</v>
      </c>
      <c r="H69" s="31">
        <f t="shared" si="29"/>
        <v>-0.28</v>
      </c>
      <c r="I69" s="19">
        <f t="shared" si="29"/>
        <v>0.4794520547945205</v>
      </c>
      <c r="J69" s="31">
        <f t="shared" si="29"/>
        <v>-0.2459016393442623</v>
      </c>
      <c r="K69" s="19">
        <f t="shared" si="29"/>
        <v>0.04</v>
      </c>
      <c r="L69" s="31">
        <f>L68/L67</f>
        <v>0.014492753623188406</v>
      </c>
      <c r="M69" s="19">
        <f>M68/M67</f>
        <v>0.41935483870967744</v>
      </c>
      <c r="N69" s="32"/>
      <c r="O69" s="19"/>
      <c r="P69" s="19"/>
      <c r="Q69" s="19"/>
      <c r="R69" s="31"/>
      <c r="S69" s="19">
        <f>S68/S67</f>
        <v>-0.014986376021798364</v>
      </c>
    </row>
    <row r="70" spans="1:19" ht="12.75">
      <c r="A70" s="106"/>
      <c r="B70" s="79">
        <v>2015</v>
      </c>
      <c r="C70" s="16">
        <v>206</v>
      </c>
      <c r="D70" s="35">
        <v>363</v>
      </c>
      <c r="E70" s="16">
        <v>302</v>
      </c>
      <c r="F70" s="22">
        <v>118</v>
      </c>
      <c r="G70" s="16">
        <v>376</v>
      </c>
      <c r="H70" s="22">
        <v>167</v>
      </c>
      <c r="I70" s="16">
        <v>159</v>
      </c>
      <c r="J70" s="22">
        <v>133</v>
      </c>
      <c r="K70" s="16">
        <v>188</v>
      </c>
      <c r="L70" s="22">
        <v>263</v>
      </c>
      <c r="M70" s="16">
        <v>334</v>
      </c>
      <c r="N70" s="30"/>
      <c r="O70" s="16"/>
      <c r="P70" s="16"/>
      <c r="Q70" s="16"/>
      <c r="R70" s="22"/>
      <c r="S70" s="16">
        <f>C70+D70+E70+F70+G70+H70+I70+J70+K70+L70+M70+N70</f>
        <v>2609</v>
      </c>
    </row>
    <row r="71" spans="1:19" ht="12.75">
      <c r="A71" s="104" t="s">
        <v>247</v>
      </c>
      <c r="B71" s="79">
        <v>2014</v>
      </c>
      <c r="C71" s="16">
        <v>193</v>
      </c>
      <c r="D71" s="22">
        <v>384</v>
      </c>
      <c r="E71" s="16">
        <v>333</v>
      </c>
      <c r="F71" s="22">
        <v>177</v>
      </c>
      <c r="G71" s="16">
        <v>377</v>
      </c>
      <c r="H71" s="22">
        <v>176</v>
      </c>
      <c r="I71" s="16">
        <v>175</v>
      </c>
      <c r="J71" s="22">
        <v>135</v>
      </c>
      <c r="K71" s="16">
        <v>194</v>
      </c>
      <c r="L71" s="22">
        <v>404</v>
      </c>
      <c r="M71" s="16">
        <v>501</v>
      </c>
      <c r="N71" s="30"/>
      <c r="O71" s="16"/>
      <c r="P71" s="16"/>
      <c r="Q71" s="16"/>
      <c r="R71" s="22"/>
      <c r="S71" s="16">
        <f>C71+D71+E71+F71+G71+H71+I71+J71+K71+L71+M71+N71</f>
        <v>3049</v>
      </c>
    </row>
    <row r="72" spans="1:19" ht="12.75">
      <c r="A72" s="104" t="s">
        <v>248</v>
      </c>
      <c r="B72" s="80" t="s">
        <v>203</v>
      </c>
      <c r="C72" s="16">
        <f aca="true" t="shared" si="30" ref="C72:L72">C70-C71</f>
        <v>13</v>
      </c>
      <c r="D72" s="22">
        <f t="shared" si="30"/>
        <v>-21</v>
      </c>
      <c r="E72" s="16">
        <f t="shared" si="30"/>
        <v>-31</v>
      </c>
      <c r="F72" s="22">
        <f t="shared" si="30"/>
        <v>-59</v>
      </c>
      <c r="G72" s="16">
        <f t="shared" si="30"/>
        <v>-1</v>
      </c>
      <c r="H72" s="22">
        <f t="shared" si="30"/>
        <v>-9</v>
      </c>
      <c r="I72" s="16">
        <f t="shared" si="30"/>
        <v>-16</v>
      </c>
      <c r="J72" s="22">
        <f t="shared" si="30"/>
        <v>-2</v>
      </c>
      <c r="K72" s="16">
        <f t="shared" si="30"/>
        <v>-6</v>
      </c>
      <c r="L72" s="22">
        <f t="shared" si="30"/>
        <v>-141</v>
      </c>
      <c r="M72" s="34">
        <f>M70-M71</f>
        <v>-167</v>
      </c>
      <c r="N72" s="30"/>
      <c r="O72" s="16"/>
      <c r="P72" s="16"/>
      <c r="Q72" s="16"/>
      <c r="R72" s="22"/>
      <c r="S72" s="16">
        <f>S70-S71</f>
        <v>-440</v>
      </c>
    </row>
    <row r="73" spans="1:19" ht="13.5" thickBot="1">
      <c r="A73" s="105"/>
      <c r="B73" s="81" t="s">
        <v>5</v>
      </c>
      <c r="C73" s="19">
        <f aca="true" t="shared" si="31" ref="C73:M73">C72/C71</f>
        <v>0.06735751295336788</v>
      </c>
      <c r="D73" s="31">
        <f t="shared" si="31"/>
        <v>-0.0546875</v>
      </c>
      <c r="E73" s="19">
        <f t="shared" si="31"/>
        <v>-0.09309309309309309</v>
      </c>
      <c r="F73" s="31">
        <f t="shared" si="31"/>
        <v>-0.3333333333333333</v>
      </c>
      <c r="G73" s="19">
        <f t="shared" si="31"/>
        <v>-0.002652519893899204</v>
      </c>
      <c r="H73" s="31">
        <f t="shared" si="31"/>
        <v>-0.05113636363636364</v>
      </c>
      <c r="I73" s="19">
        <f t="shared" si="31"/>
        <v>-0.09142857142857143</v>
      </c>
      <c r="J73" s="31">
        <f t="shared" si="31"/>
        <v>-0.014814814814814815</v>
      </c>
      <c r="K73" s="19">
        <f t="shared" si="31"/>
        <v>-0.030927835051546393</v>
      </c>
      <c r="L73" s="31">
        <f t="shared" si="31"/>
        <v>-0.349009900990099</v>
      </c>
      <c r="M73" s="33">
        <f t="shared" si="31"/>
        <v>-0.3333333333333333</v>
      </c>
      <c r="N73" s="32"/>
      <c r="O73" s="19"/>
      <c r="P73" s="19"/>
      <c r="Q73" s="19"/>
      <c r="R73" s="31"/>
      <c r="S73" s="19">
        <f>S72/S71</f>
        <v>-0.14430960970810103</v>
      </c>
    </row>
    <row r="74" spans="1:19" ht="12.75">
      <c r="A74" s="106"/>
      <c r="B74" s="79">
        <v>2015</v>
      </c>
      <c r="C74" s="16">
        <v>29</v>
      </c>
      <c r="D74" s="22">
        <v>72</v>
      </c>
      <c r="E74" s="16">
        <v>54</v>
      </c>
      <c r="F74" s="22">
        <v>42</v>
      </c>
      <c r="G74" s="16">
        <v>106</v>
      </c>
      <c r="H74" s="22">
        <v>19</v>
      </c>
      <c r="I74" s="16">
        <v>21</v>
      </c>
      <c r="J74" s="22">
        <v>13</v>
      </c>
      <c r="K74" s="16">
        <v>33</v>
      </c>
      <c r="L74" s="22">
        <v>117</v>
      </c>
      <c r="M74" s="16">
        <v>81</v>
      </c>
      <c r="N74" s="30"/>
      <c r="O74" s="16"/>
      <c r="P74" s="16"/>
      <c r="Q74" s="16"/>
      <c r="R74" s="22"/>
      <c r="S74" s="16">
        <f>C74+D74+E74+F74+G74+H74+I74+J74+K74+L74+M74+N74</f>
        <v>587</v>
      </c>
    </row>
    <row r="75" spans="1:19" ht="12.75">
      <c r="A75" s="104" t="s">
        <v>249</v>
      </c>
      <c r="B75" s="79">
        <v>2014</v>
      </c>
      <c r="C75" s="16">
        <v>25</v>
      </c>
      <c r="D75" s="22">
        <v>94</v>
      </c>
      <c r="E75" s="16">
        <v>44</v>
      </c>
      <c r="F75" s="22">
        <v>27</v>
      </c>
      <c r="G75" s="16">
        <v>67</v>
      </c>
      <c r="H75" s="22">
        <v>39</v>
      </c>
      <c r="I75" s="16">
        <v>24</v>
      </c>
      <c r="J75" s="22">
        <v>26</v>
      </c>
      <c r="K75" s="16">
        <v>48</v>
      </c>
      <c r="L75" s="22">
        <v>140</v>
      </c>
      <c r="M75" s="16">
        <v>81</v>
      </c>
      <c r="N75" s="30"/>
      <c r="O75" s="16"/>
      <c r="P75" s="16"/>
      <c r="Q75" s="16"/>
      <c r="R75" s="22"/>
      <c r="S75" s="16">
        <f>C75+D75+E75+F75+G75+H75+I75+J75+K75+L75+M75+N75</f>
        <v>615</v>
      </c>
    </row>
    <row r="76" spans="1:19" ht="12.75">
      <c r="A76" s="104" t="s">
        <v>250</v>
      </c>
      <c r="B76" s="80" t="s">
        <v>203</v>
      </c>
      <c r="C76" s="16">
        <f aca="true" t="shared" si="32" ref="C76:M76">C74-C75</f>
        <v>4</v>
      </c>
      <c r="D76" s="22">
        <f t="shared" si="32"/>
        <v>-22</v>
      </c>
      <c r="E76" s="16">
        <f t="shared" si="32"/>
        <v>10</v>
      </c>
      <c r="F76" s="22">
        <f t="shared" si="32"/>
        <v>15</v>
      </c>
      <c r="G76" s="16">
        <f t="shared" si="32"/>
        <v>39</v>
      </c>
      <c r="H76" s="22">
        <f t="shared" si="32"/>
        <v>-20</v>
      </c>
      <c r="I76" s="16">
        <f t="shared" si="32"/>
        <v>-3</v>
      </c>
      <c r="J76" s="22">
        <f t="shared" si="32"/>
        <v>-13</v>
      </c>
      <c r="K76" s="16">
        <f t="shared" si="32"/>
        <v>-15</v>
      </c>
      <c r="L76" s="22">
        <f t="shared" si="32"/>
        <v>-23</v>
      </c>
      <c r="M76" s="16">
        <f t="shared" si="32"/>
        <v>0</v>
      </c>
      <c r="N76" s="30"/>
      <c r="O76" s="16"/>
      <c r="P76" s="16"/>
      <c r="Q76" s="16"/>
      <c r="R76" s="22"/>
      <c r="S76" s="16">
        <f>S74-S75</f>
        <v>-28</v>
      </c>
    </row>
    <row r="77" spans="1:19" ht="13.5" thickBot="1">
      <c r="A77" s="105"/>
      <c r="B77" s="81" t="s">
        <v>5</v>
      </c>
      <c r="C77" s="19">
        <f aca="true" t="shared" si="33" ref="C77:M77">C76/C75</f>
        <v>0.16</v>
      </c>
      <c r="D77" s="31">
        <f t="shared" si="33"/>
        <v>-0.23404255319148937</v>
      </c>
      <c r="E77" s="19">
        <f t="shared" si="33"/>
        <v>0.22727272727272727</v>
      </c>
      <c r="F77" s="31">
        <f t="shared" si="33"/>
        <v>0.5555555555555556</v>
      </c>
      <c r="G77" s="19">
        <f t="shared" si="33"/>
        <v>0.582089552238806</v>
      </c>
      <c r="H77" s="19">
        <f t="shared" si="33"/>
        <v>-0.5128205128205128</v>
      </c>
      <c r="I77" s="19">
        <f t="shared" si="33"/>
        <v>-0.125</v>
      </c>
      <c r="J77" s="31">
        <f t="shared" si="33"/>
        <v>-0.5</v>
      </c>
      <c r="K77" s="19">
        <f t="shared" si="33"/>
        <v>-0.3125</v>
      </c>
      <c r="L77" s="31">
        <f t="shared" si="33"/>
        <v>-0.16428571428571428</v>
      </c>
      <c r="M77" s="19">
        <f t="shared" si="33"/>
        <v>0</v>
      </c>
      <c r="N77" s="32"/>
      <c r="O77" s="19"/>
      <c r="P77" s="19"/>
      <c r="Q77" s="19"/>
      <c r="R77" s="31"/>
      <c r="S77" s="19">
        <f>S76/S75</f>
        <v>-0.04552845528455285</v>
      </c>
    </row>
    <row r="78" spans="1:19" ht="12.75">
      <c r="A78" s="109"/>
      <c r="B78" s="283"/>
      <c r="C78" s="44"/>
      <c r="D78" s="44"/>
      <c r="E78" s="44"/>
      <c r="F78" s="44"/>
      <c r="G78" s="44"/>
      <c r="H78" s="44"/>
      <c r="I78" s="44"/>
      <c r="J78" s="44"/>
      <c r="K78" s="44"/>
      <c r="L78" s="44"/>
      <c r="M78" s="44"/>
      <c r="N78" s="284"/>
      <c r="O78" s="44"/>
      <c r="P78" s="44"/>
      <c r="Q78" s="44"/>
      <c r="R78" s="44"/>
      <c r="S78" s="44"/>
    </row>
    <row r="79" spans="1:19" ht="13.5" thickBot="1">
      <c r="A79" s="108" t="s">
        <v>252</v>
      </c>
      <c r="B79" s="21"/>
      <c r="C79" s="21"/>
      <c r="D79" s="21"/>
      <c r="E79" s="21"/>
      <c r="F79" s="21"/>
      <c r="G79" s="21"/>
      <c r="H79" s="21"/>
      <c r="I79" s="21"/>
      <c r="J79" s="21"/>
      <c r="K79" s="21"/>
      <c r="L79" s="21"/>
      <c r="M79" s="21"/>
      <c r="N79" s="36"/>
      <c r="O79" s="21"/>
      <c r="P79" s="21"/>
      <c r="Q79" s="21"/>
      <c r="R79" s="21"/>
      <c r="S79" s="21"/>
    </row>
    <row r="80" spans="1:19" ht="21" thickBot="1">
      <c r="A80" s="101"/>
      <c r="B80" s="78"/>
      <c r="C80" s="23" t="s">
        <v>41</v>
      </c>
      <c r="D80" s="25" t="s">
        <v>42</v>
      </c>
      <c r="E80" s="23" t="s">
        <v>43</v>
      </c>
      <c r="F80" s="23" t="s">
        <v>44</v>
      </c>
      <c r="G80" s="24" t="s">
        <v>45</v>
      </c>
      <c r="H80" s="23" t="s">
        <v>46</v>
      </c>
      <c r="I80" s="24" t="s">
        <v>47</v>
      </c>
      <c r="J80" s="23" t="s">
        <v>48</v>
      </c>
      <c r="K80" s="23" t="s">
        <v>49</v>
      </c>
      <c r="L80" s="37" t="s">
        <v>50</v>
      </c>
      <c r="M80" s="23"/>
      <c r="N80" s="38"/>
      <c r="O80" s="28"/>
      <c r="P80" s="28"/>
      <c r="Q80" s="28"/>
      <c r="R80" s="29"/>
      <c r="S80" s="28" t="s">
        <v>30</v>
      </c>
    </row>
    <row r="81" spans="1:19" ht="12.75">
      <c r="A81" s="102"/>
      <c r="B81" s="79">
        <v>2015</v>
      </c>
      <c r="C81" s="16">
        <f aca="true" t="shared" si="34" ref="C81:L82">C85+C89+C97+C101+C105+C109+C113</f>
        <v>401</v>
      </c>
      <c r="D81" s="16">
        <f t="shared" si="34"/>
        <v>167</v>
      </c>
      <c r="E81" s="16">
        <f t="shared" si="34"/>
        <v>293</v>
      </c>
      <c r="F81" s="16">
        <f t="shared" si="34"/>
        <v>176</v>
      </c>
      <c r="G81" s="30">
        <f t="shared" si="34"/>
        <v>95</v>
      </c>
      <c r="H81" s="16">
        <f t="shared" si="34"/>
        <v>57</v>
      </c>
      <c r="I81" s="16">
        <f t="shared" si="34"/>
        <v>379</v>
      </c>
      <c r="J81" s="16">
        <f t="shared" si="34"/>
        <v>347</v>
      </c>
      <c r="K81" s="16">
        <f t="shared" si="34"/>
        <v>214</v>
      </c>
      <c r="L81" s="30">
        <f t="shared" si="34"/>
        <v>108</v>
      </c>
      <c r="M81" s="16"/>
      <c r="N81" s="16"/>
      <c r="O81" s="16"/>
      <c r="P81" s="16"/>
      <c r="Q81" s="16"/>
      <c r="R81" s="30"/>
      <c r="S81" s="16">
        <f>S85+S89+S97+S101+S105+S109+S113</f>
        <v>2237</v>
      </c>
    </row>
    <row r="82" spans="1:19" ht="12.75">
      <c r="A82" s="245" t="s">
        <v>40</v>
      </c>
      <c r="B82" s="79">
        <v>2014</v>
      </c>
      <c r="C82" s="16">
        <f t="shared" si="34"/>
        <v>654</v>
      </c>
      <c r="D82" s="16">
        <f t="shared" si="34"/>
        <v>213</v>
      </c>
      <c r="E82" s="16">
        <f t="shared" si="34"/>
        <v>338</v>
      </c>
      <c r="F82" s="16">
        <f t="shared" si="34"/>
        <v>290</v>
      </c>
      <c r="G82" s="30">
        <f t="shared" si="34"/>
        <v>134</v>
      </c>
      <c r="H82" s="16">
        <f t="shared" si="34"/>
        <v>53</v>
      </c>
      <c r="I82" s="16">
        <f t="shared" si="34"/>
        <v>540</v>
      </c>
      <c r="J82" s="16">
        <f t="shared" si="34"/>
        <v>361</v>
      </c>
      <c r="K82" s="16">
        <f t="shared" si="34"/>
        <v>210</v>
      </c>
      <c r="L82" s="30">
        <f t="shared" si="34"/>
        <v>179</v>
      </c>
      <c r="M82" s="16"/>
      <c r="N82" s="16"/>
      <c r="O82" s="16"/>
      <c r="P82" s="16"/>
      <c r="Q82" s="16"/>
      <c r="R82" s="30"/>
      <c r="S82" s="16">
        <f>S86+S90+S98+S102+S106+S110+S114</f>
        <v>2972</v>
      </c>
    </row>
    <row r="83" spans="1:19" ht="12.75">
      <c r="A83" s="102"/>
      <c r="B83" s="80" t="s">
        <v>203</v>
      </c>
      <c r="C83" s="16">
        <f>C81-C82</f>
        <v>-253</v>
      </c>
      <c r="D83" s="22">
        <f aca="true" t="shared" si="35" ref="D83:L83">D81-D82</f>
        <v>-46</v>
      </c>
      <c r="E83" s="16">
        <f t="shared" si="35"/>
        <v>-45</v>
      </c>
      <c r="F83" s="16">
        <f t="shared" si="35"/>
        <v>-114</v>
      </c>
      <c r="G83" s="22">
        <f t="shared" si="35"/>
        <v>-39</v>
      </c>
      <c r="H83" s="16">
        <f t="shared" si="35"/>
        <v>4</v>
      </c>
      <c r="I83" s="22">
        <f t="shared" si="35"/>
        <v>-161</v>
      </c>
      <c r="J83" s="16">
        <f t="shared" si="35"/>
        <v>-14</v>
      </c>
      <c r="K83" s="16">
        <f t="shared" si="35"/>
        <v>4</v>
      </c>
      <c r="L83" s="22">
        <f t="shared" si="35"/>
        <v>-71</v>
      </c>
      <c r="M83" s="16"/>
      <c r="N83" s="30"/>
      <c r="O83" s="16"/>
      <c r="P83" s="16"/>
      <c r="Q83" s="16"/>
      <c r="R83" s="22"/>
      <c r="S83" s="16">
        <f>S81-S82</f>
        <v>-735</v>
      </c>
    </row>
    <row r="84" spans="1:19" ht="13.5" thickBot="1">
      <c r="A84" s="103"/>
      <c r="B84" s="81" t="s">
        <v>5</v>
      </c>
      <c r="C84" s="19">
        <f aca="true" t="shared" si="36" ref="C84:L84">C83/C82</f>
        <v>-0.38685015290519875</v>
      </c>
      <c r="D84" s="31">
        <f t="shared" si="36"/>
        <v>-0.215962441314554</v>
      </c>
      <c r="E84" s="19">
        <f t="shared" si="36"/>
        <v>-0.13313609467455623</v>
      </c>
      <c r="F84" s="19">
        <f t="shared" si="36"/>
        <v>-0.3931034482758621</v>
      </c>
      <c r="G84" s="31">
        <f t="shared" si="36"/>
        <v>-0.291044776119403</v>
      </c>
      <c r="H84" s="19">
        <f t="shared" si="36"/>
        <v>0.07547169811320754</v>
      </c>
      <c r="I84" s="31">
        <f t="shared" si="36"/>
        <v>-0.29814814814814816</v>
      </c>
      <c r="J84" s="19">
        <f t="shared" si="36"/>
        <v>-0.038781163434903045</v>
      </c>
      <c r="K84" s="19">
        <f t="shared" si="36"/>
        <v>0.01904761904761905</v>
      </c>
      <c r="L84" s="31">
        <f t="shared" si="36"/>
        <v>-0.39664804469273746</v>
      </c>
      <c r="M84" s="19"/>
      <c r="N84" s="32"/>
      <c r="O84" s="19"/>
      <c r="P84" s="19"/>
      <c r="Q84" s="19"/>
      <c r="R84" s="31"/>
      <c r="S84" s="19">
        <f>S83/S82</f>
        <v>-0.24730820995962316</v>
      </c>
    </row>
    <row r="85" spans="1:19" ht="12.75">
      <c r="A85" s="102"/>
      <c r="B85" s="79">
        <v>2015</v>
      </c>
      <c r="C85" s="16">
        <v>4</v>
      </c>
      <c r="D85" s="22">
        <v>1</v>
      </c>
      <c r="E85" s="16">
        <v>0</v>
      </c>
      <c r="F85" s="16">
        <v>1</v>
      </c>
      <c r="G85" s="35">
        <v>1</v>
      </c>
      <c r="H85" s="16">
        <v>1</v>
      </c>
      <c r="I85" s="22">
        <v>2</v>
      </c>
      <c r="J85" s="16">
        <v>3</v>
      </c>
      <c r="K85" s="16">
        <v>1</v>
      </c>
      <c r="L85" s="22">
        <v>0</v>
      </c>
      <c r="M85" s="16"/>
      <c r="N85" s="30"/>
      <c r="O85" s="16"/>
      <c r="P85" s="16"/>
      <c r="Q85" s="16"/>
      <c r="R85" s="22"/>
      <c r="S85" s="16">
        <f>C85+D85+E85+F85+G85+H85+I85+J85+K85+L85</f>
        <v>14</v>
      </c>
    </row>
    <row r="86" spans="1:19" ht="12.75">
      <c r="A86" s="104" t="s">
        <v>240</v>
      </c>
      <c r="B86" s="79">
        <v>2014</v>
      </c>
      <c r="C86" s="16">
        <v>1</v>
      </c>
      <c r="D86" s="22">
        <v>3</v>
      </c>
      <c r="E86" s="16">
        <v>2</v>
      </c>
      <c r="F86" s="16">
        <v>0</v>
      </c>
      <c r="G86" s="22">
        <v>1</v>
      </c>
      <c r="H86" s="16">
        <v>0</v>
      </c>
      <c r="I86" s="22">
        <v>2</v>
      </c>
      <c r="J86" s="16">
        <v>4</v>
      </c>
      <c r="K86" s="16">
        <v>0</v>
      </c>
      <c r="L86" s="22">
        <v>1</v>
      </c>
      <c r="M86" s="16"/>
      <c r="N86" s="30"/>
      <c r="O86" s="16"/>
      <c r="P86" s="16"/>
      <c r="Q86" s="16"/>
      <c r="R86" s="22"/>
      <c r="S86" s="16">
        <f>C86+D86+E86+F86+G86+H86+I86+J86+K86+L86</f>
        <v>14</v>
      </c>
    </row>
    <row r="87" spans="1:19" ht="12.75">
      <c r="A87" s="104" t="s">
        <v>241</v>
      </c>
      <c r="B87" s="80" t="s">
        <v>203</v>
      </c>
      <c r="C87" s="16">
        <f aca="true" t="shared" si="37" ref="C87:L87">C85-C86</f>
        <v>3</v>
      </c>
      <c r="D87" s="34">
        <f t="shared" si="37"/>
        <v>-2</v>
      </c>
      <c r="E87" s="22">
        <f t="shared" si="37"/>
        <v>-2</v>
      </c>
      <c r="F87" s="16">
        <f t="shared" si="37"/>
        <v>1</v>
      </c>
      <c r="G87" s="22">
        <f t="shared" si="37"/>
        <v>0</v>
      </c>
      <c r="H87" s="16">
        <f t="shared" si="37"/>
        <v>1</v>
      </c>
      <c r="I87" s="22">
        <f t="shared" si="37"/>
        <v>0</v>
      </c>
      <c r="J87" s="16">
        <f t="shared" si="37"/>
        <v>-1</v>
      </c>
      <c r="K87" s="16">
        <f t="shared" si="37"/>
        <v>1</v>
      </c>
      <c r="L87" s="22">
        <f t="shared" si="37"/>
        <v>-1</v>
      </c>
      <c r="M87" s="16"/>
      <c r="N87" s="30"/>
      <c r="O87" s="16"/>
      <c r="P87" s="16"/>
      <c r="Q87" s="16"/>
      <c r="R87" s="22"/>
      <c r="S87" s="16">
        <f>S85-S86</f>
        <v>0</v>
      </c>
    </row>
    <row r="88" spans="1:19" ht="13.5" thickBot="1">
      <c r="A88" s="105"/>
      <c r="B88" s="81" t="s">
        <v>5</v>
      </c>
      <c r="C88" s="19">
        <f aca="true" t="shared" si="38" ref="C88:L88">C87/C86</f>
        <v>3</v>
      </c>
      <c r="D88" s="19">
        <f t="shared" si="38"/>
        <v>-0.6666666666666666</v>
      </c>
      <c r="E88" s="19">
        <f t="shared" si="38"/>
        <v>-1</v>
      </c>
      <c r="F88" s="19">
        <v>0</v>
      </c>
      <c r="G88" s="19">
        <f t="shared" si="38"/>
        <v>0</v>
      </c>
      <c r="H88" s="19">
        <v>0</v>
      </c>
      <c r="I88" s="19">
        <f t="shared" si="38"/>
        <v>0</v>
      </c>
      <c r="J88" s="19">
        <f t="shared" si="38"/>
        <v>-0.25</v>
      </c>
      <c r="K88" s="19">
        <v>0</v>
      </c>
      <c r="L88" s="19">
        <f t="shared" si="38"/>
        <v>-1</v>
      </c>
      <c r="M88" s="19"/>
      <c r="N88" s="32"/>
      <c r="O88" s="19"/>
      <c r="P88" s="19"/>
      <c r="Q88" s="19"/>
      <c r="R88" s="31"/>
      <c r="S88" s="19">
        <f>S87/S86</f>
        <v>0</v>
      </c>
    </row>
    <row r="89" spans="1:19" ht="12.75">
      <c r="A89" s="106"/>
      <c r="B89" s="79">
        <v>2015</v>
      </c>
      <c r="C89" s="16">
        <v>0</v>
      </c>
      <c r="D89" s="22">
        <v>0</v>
      </c>
      <c r="E89" s="16">
        <v>0</v>
      </c>
      <c r="F89" s="16">
        <v>0</v>
      </c>
      <c r="G89" s="22">
        <v>0</v>
      </c>
      <c r="H89" s="16">
        <v>0</v>
      </c>
      <c r="I89" s="22">
        <v>0</v>
      </c>
      <c r="J89" s="16">
        <v>1</v>
      </c>
      <c r="K89" s="16">
        <v>0</v>
      </c>
      <c r="L89" s="22">
        <v>0</v>
      </c>
      <c r="M89" s="16"/>
      <c r="N89" s="30"/>
      <c r="O89" s="16"/>
      <c r="P89" s="16"/>
      <c r="Q89" s="16"/>
      <c r="R89" s="22"/>
      <c r="S89" s="16">
        <f>C89+D89+E89+F89+G89+H89+I89+J89+K89+L89</f>
        <v>1</v>
      </c>
    </row>
    <row r="90" spans="1:19" ht="12.75">
      <c r="A90" s="104" t="s">
        <v>242</v>
      </c>
      <c r="B90" s="79">
        <v>2014</v>
      </c>
      <c r="C90" s="16">
        <v>2</v>
      </c>
      <c r="D90" s="22">
        <v>1</v>
      </c>
      <c r="E90" s="16">
        <v>0</v>
      </c>
      <c r="F90" s="16">
        <v>0</v>
      </c>
      <c r="G90" s="22">
        <v>1</v>
      </c>
      <c r="H90" s="16">
        <v>0</v>
      </c>
      <c r="I90" s="22">
        <v>0</v>
      </c>
      <c r="J90" s="16">
        <v>0</v>
      </c>
      <c r="K90" s="16">
        <v>0</v>
      </c>
      <c r="L90" s="22">
        <v>0</v>
      </c>
      <c r="M90" s="16"/>
      <c r="N90" s="30"/>
      <c r="O90" s="16"/>
      <c r="P90" s="16"/>
      <c r="Q90" s="16"/>
      <c r="R90" s="22"/>
      <c r="S90" s="16">
        <f>C90+D90+E90+F90+G90+H90+I90+J90+K90+L90</f>
        <v>4</v>
      </c>
    </row>
    <row r="91" spans="1:19" ht="12.75">
      <c r="A91" s="104" t="s">
        <v>243</v>
      </c>
      <c r="B91" s="80" t="s">
        <v>203</v>
      </c>
      <c r="C91" s="16">
        <f aca="true" t="shared" si="39" ref="C91:L91">C89-C90</f>
        <v>-2</v>
      </c>
      <c r="D91" s="22">
        <f t="shared" si="39"/>
        <v>-1</v>
      </c>
      <c r="E91" s="16">
        <f t="shared" si="39"/>
        <v>0</v>
      </c>
      <c r="F91" s="16">
        <f t="shared" si="39"/>
        <v>0</v>
      </c>
      <c r="G91" s="22">
        <f t="shared" si="39"/>
        <v>-1</v>
      </c>
      <c r="H91" s="16">
        <f t="shared" si="39"/>
        <v>0</v>
      </c>
      <c r="I91" s="22">
        <f t="shared" si="39"/>
        <v>0</v>
      </c>
      <c r="J91" s="16">
        <f t="shared" si="39"/>
        <v>1</v>
      </c>
      <c r="K91" s="102">
        <f t="shared" si="39"/>
        <v>0</v>
      </c>
      <c r="L91" s="22">
        <f t="shared" si="39"/>
        <v>0</v>
      </c>
      <c r="M91" s="16"/>
      <c r="N91" s="30"/>
      <c r="O91" s="16"/>
      <c r="P91" s="16"/>
      <c r="Q91" s="16"/>
      <c r="R91" s="22"/>
      <c r="S91" s="102">
        <f>S89-S90</f>
        <v>-3</v>
      </c>
    </row>
    <row r="92" spans="1:19" ht="13.5" thickBot="1">
      <c r="A92" s="105"/>
      <c r="B92" s="81" t="s">
        <v>5</v>
      </c>
      <c r="C92" s="19">
        <f>C91/C90</f>
        <v>-1</v>
      </c>
      <c r="D92" s="19">
        <f>D91/D90</f>
        <v>-1</v>
      </c>
      <c r="E92" s="19">
        <v>0</v>
      </c>
      <c r="F92" s="19">
        <v>0</v>
      </c>
      <c r="G92" s="19">
        <f>G91/G90</f>
        <v>-1</v>
      </c>
      <c r="H92" s="19">
        <v>0</v>
      </c>
      <c r="I92" s="19">
        <v>0</v>
      </c>
      <c r="J92" s="19">
        <v>0</v>
      </c>
      <c r="K92" s="19">
        <v>0</v>
      </c>
      <c r="L92" s="19">
        <v>0</v>
      </c>
      <c r="M92" s="19"/>
      <c r="N92" s="32"/>
      <c r="O92" s="19"/>
      <c r="P92" s="19"/>
      <c r="Q92" s="19"/>
      <c r="R92" s="31"/>
      <c r="S92" s="33">
        <f>S91/S90</f>
        <v>-0.75</v>
      </c>
    </row>
    <row r="93" spans="1:19" ht="12.75">
      <c r="A93" s="285"/>
      <c r="B93" s="79">
        <v>2015</v>
      </c>
      <c r="C93" s="16">
        <v>0</v>
      </c>
      <c r="D93" s="22">
        <v>0</v>
      </c>
      <c r="E93" s="16">
        <v>0</v>
      </c>
      <c r="F93" s="16">
        <v>0</v>
      </c>
      <c r="G93" s="22">
        <v>0</v>
      </c>
      <c r="H93" s="16">
        <v>0</v>
      </c>
      <c r="I93" s="22">
        <v>0</v>
      </c>
      <c r="J93" s="16">
        <v>0</v>
      </c>
      <c r="K93" s="16">
        <v>0</v>
      </c>
      <c r="L93" s="22">
        <v>0</v>
      </c>
      <c r="M93" s="286"/>
      <c r="N93" s="287"/>
      <c r="O93" s="286"/>
      <c r="P93" s="286"/>
      <c r="Q93" s="286"/>
      <c r="R93" s="288"/>
      <c r="S93" s="16">
        <f>C93+D93+E93+F93+G93+H93+I93+J93+K93+L93</f>
        <v>0</v>
      </c>
    </row>
    <row r="94" spans="1:19" ht="12.75">
      <c r="A94" s="289" t="s">
        <v>315</v>
      </c>
      <c r="B94" s="79">
        <v>2014</v>
      </c>
      <c r="C94" s="16">
        <v>0</v>
      </c>
      <c r="D94" s="22">
        <v>0</v>
      </c>
      <c r="E94" s="16">
        <v>0</v>
      </c>
      <c r="F94" s="16">
        <v>0</v>
      </c>
      <c r="G94" s="22">
        <v>0</v>
      </c>
      <c r="H94" s="16">
        <v>0</v>
      </c>
      <c r="I94" s="22">
        <v>0</v>
      </c>
      <c r="J94" s="16">
        <v>0</v>
      </c>
      <c r="K94" s="16">
        <v>0</v>
      </c>
      <c r="L94" s="22">
        <v>0</v>
      </c>
      <c r="M94" s="290"/>
      <c r="N94" s="291"/>
      <c r="O94" s="290"/>
      <c r="P94" s="290"/>
      <c r="Q94" s="290"/>
      <c r="R94" s="292"/>
      <c r="S94" s="16">
        <f>C94+D94+E94+F94+G94+H94+I94+J94+K94+L94</f>
        <v>0</v>
      </c>
    </row>
    <row r="95" spans="1:19" ht="12.75">
      <c r="A95" s="289" t="s">
        <v>316</v>
      </c>
      <c r="B95" s="80" t="s">
        <v>203</v>
      </c>
      <c r="C95" s="16">
        <f aca="true" t="shared" si="40" ref="C95:L95">C93-C94</f>
        <v>0</v>
      </c>
      <c r="D95" s="22">
        <f t="shared" si="40"/>
        <v>0</v>
      </c>
      <c r="E95" s="16">
        <f t="shared" si="40"/>
        <v>0</v>
      </c>
      <c r="F95" s="16">
        <f t="shared" si="40"/>
        <v>0</v>
      </c>
      <c r="G95" s="22">
        <f t="shared" si="40"/>
        <v>0</v>
      </c>
      <c r="H95" s="16">
        <f t="shared" si="40"/>
        <v>0</v>
      </c>
      <c r="I95" s="22">
        <f t="shared" si="40"/>
        <v>0</v>
      </c>
      <c r="J95" s="16">
        <f t="shared" si="40"/>
        <v>0</v>
      </c>
      <c r="K95" s="102">
        <f t="shared" si="40"/>
        <v>0</v>
      </c>
      <c r="L95" s="22">
        <f t="shared" si="40"/>
        <v>0</v>
      </c>
      <c r="M95" s="290"/>
      <c r="N95" s="291"/>
      <c r="O95" s="290"/>
      <c r="P95" s="290"/>
      <c r="Q95" s="290"/>
      <c r="R95" s="292"/>
      <c r="S95" s="102">
        <f>S93-S94</f>
        <v>0</v>
      </c>
    </row>
    <row r="96" spans="1:19" ht="13.5" thickBot="1">
      <c r="A96" s="293"/>
      <c r="B96" s="81" t="s">
        <v>5</v>
      </c>
      <c r="C96" s="19">
        <v>0</v>
      </c>
      <c r="D96" s="19">
        <v>0</v>
      </c>
      <c r="E96" s="19">
        <v>0</v>
      </c>
      <c r="F96" s="19">
        <v>0</v>
      </c>
      <c r="G96" s="19">
        <v>0</v>
      </c>
      <c r="H96" s="19">
        <v>0</v>
      </c>
      <c r="I96" s="19">
        <v>0</v>
      </c>
      <c r="J96" s="19">
        <v>0</v>
      </c>
      <c r="K96" s="19">
        <v>0</v>
      </c>
      <c r="L96" s="19">
        <v>0</v>
      </c>
      <c r="M96" s="33"/>
      <c r="N96" s="294"/>
      <c r="O96" s="33"/>
      <c r="P96" s="33"/>
      <c r="Q96" s="33"/>
      <c r="R96" s="295"/>
      <c r="S96" s="33">
        <v>0</v>
      </c>
    </row>
    <row r="97" spans="1:19" ht="12.75">
      <c r="A97" s="106"/>
      <c r="B97" s="79">
        <v>2015</v>
      </c>
      <c r="C97" s="16">
        <v>15</v>
      </c>
      <c r="D97" s="22">
        <v>6</v>
      </c>
      <c r="E97" s="16">
        <v>16</v>
      </c>
      <c r="F97" s="16">
        <v>12</v>
      </c>
      <c r="G97" s="22">
        <v>2</v>
      </c>
      <c r="H97" s="16">
        <v>3</v>
      </c>
      <c r="I97" s="22">
        <v>14</v>
      </c>
      <c r="J97" s="16">
        <v>31</v>
      </c>
      <c r="K97" s="16">
        <v>13</v>
      </c>
      <c r="L97" s="22">
        <v>7</v>
      </c>
      <c r="M97" s="16"/>
      <c r="N97" s="30"/>
      <c r="O97" s="16"/>
      <c r="P97" s="16"/>
      <c r="Q97" s="16"/>
      <c r="R97" s="22"/>
      <c r="S97" s="16">
        <f>C97+D97+E97+F97+G97+H97+I97+J97+K97+L97</f>
        <v>119</v>
      </c>
    </row>
    <row r="98" spans="1:19" ht="12.75">
      <c r="A98" s="104" t="s">
        <v>143</v>
      </c>
      <c r="B98" s="79">
        <v>2014</v>
      </c>
      <c r="C98" s="16">
        <v>47</v>
      </c>
      <c r="D98" s="22">
        <v>13</v>
      </c>
      <c r="E98" s="16">
        <v>14</v>
      </c>
      <c r="F98" s="16">
        <v>9</v>
      </c>
      <c r="G98" s="22">
        <v>10</v>
      </c>
      <c r="H98" s="16">
        <v>2</v>
      </c>
      <c r="I98" s="22">
        <v>22</v>
      </c>
      <c r="J98" s="16">
        <v>22</v>
      </c>
      <c r="K98" s="16">
        <v>7</v>
      </c>
      <c r="L98" s="30">
        <v>5</v>
      </c>
      <c r="M98" s="16"/>
      <c r="N98" s="30"/>
      <c r="O98" s="16"/>
      <c r="P98" s="16"/>
      <c r="Q98" s="16"/>
      <c r="R98" s="22"/>
      <c r="S98" s="16">
        <f>C98+D98+E98+F98+G98+H98+I98+J98+K98+L98</f>
        <v>151</v>
      </c>
    </row>
    <row r="99" spans="1:19" ht="12.75">
      <c r="A99" s="106"/>
      <c r="B99" s="80" t="s">
        <v>203</v>
      </c>
      <c r="C99" s="16">
        <f aca="true" t="shared" si="41" ref="C99:L99">C97-C98</f>
        <v>-32</v>
      </c>
      <c r="D99" s="22">
        <f t="shared" si="41"/>
        <v>-7</v>
      </c>
      <c r="E99" s="16">
        <f t="shared" si="41"/>
        <v>2</v>
      </c>
      <c r="F99" s="16">
        <f t="shared" si="41"/>
        <v>3</v>
      </c>
      <c r="G99" s="22">
        <f t="shared" si="41"/>
        <v>-8</v>
      </c>
      <c r="H99" s="16">
        <f t="shared" si="41"/>
        <v>1</v>
      </c>
      <c r="I99" s="22">
        <f t="shared" si="41"/>
        <v>-8</v>
      </c>
      <c r="J99" s="16">
        <f t="shared" si="41"/>
        <v>9</v>
      </c>
      <c r="K99" s="16">
        <f t="shared" si="41"/>
        <v>6</v>
      </c>
      <c r="L99" s="30">
        <f t="shared" si="41"/>
        <v>2</v>
      </c>
      <c r="M99" s="16"/>
      <c r="N99" s="30" t="s">
        <v>0</v>
      </c>
      <c r="O99" s="16"/>
      <c r="P99" s="16"/>
      <c r="Q99" s="16"/>
      <c r="R99" s="22"/>
      <c r="S99" s="16">
        <f>S97-S98</f>
        <v>-32</v>
      </c>
    </row>
    <row r="100" spans="1:19" ht="13.5" thickBot="1">
      <c r="A100" s="105"/>
      <c r="B100" s="81" t="s">
        <v>5</v>
      </c>
      <c r="C100" s="19">
        <f aca="true" t="shared" si="42" ref="C100:L100">C99/C98</f>
        <v>-0.6808510638297872</v>
      </c>
      <c r="D100" s="33">
        <f t="shared" si="42"/>
        <v>-0.5384615384615384</v>
      </c>
      <c r="E100" s="33">
        <f t="shared" si="42"/>
        <v>0.14285714285714285</v>
      </c>
      <c r="F100" s="33">
        <f t="shared" si="42"/>
        <v>0.3333333333333333</v>
      </c>
      <c r="G100" s="33">
        <f t="shared" si="42"/>
        <v>-0.8</v>
      </c>
      <c r="H100" s="31">
        <f t="shared" si="42"/>
        <v>0.5</v>
      </c>
      <c r="I100" s="33">
        <f t="shared" si="42"/>
        <v>-0.36363636363636365</v>
      </c>
      <c r="J100" s="19">
        <f t="shared" si="42"/>
        <v>0.4090909090909091</v>
      </c>
      <c r="K100" s="19">
        <f>K99/K98</f>
        <v>0.8571428571428571</v>
      </c>
      <c r="L100" s="19">
        <f t="shared" si="42"/>
        <v>0.4</v>
      </c>
      <c r="M100" s="19"/>
      <c r="N100" s="32"/>
      <c r="O100" s="19"/>
      <c r="P100" s="19"/>
      <c r="Q100" s="19"/>
      <c r="R100" s="31"/>
      <c r="S100" s="19">
        <f>S99/S98</f>
        <v>-0.2119205298013245</v>
      </c>
    </row>
    <row r="101" spans="1:19" ht="12.75">
      <c r="A101" s="106"/>
      <c r="B101" s="79">
        <v>2015</v>
      </c>
      <c r="C101" s="16">
        <v>8</v>
      </c>
      <c r="D101" s="22">
        <v>3</v>
      </c>
      <c r="E101" s="16">
        <v>4</v>
      </c>
      <c r="F101" s="16">
        <v>13</v>
      </c>
      <c r="G101" s="22">
        <v>5</v>
      </c>
      <c r="H101" s="16">
        <v>0</v>
      </c>
      <c r="I101" s="22">
        <v>8</v>
      </c>
      <c r="J101" s="16">
        <v>12</v>
      </c>
      <c r="K101" s="16">
        <v>11</v>
      </c>
      <c r="L101" s="22">
        <v>2</v>
      </c>
      <c r="M101" s="16"/>
      <c r="N101" s="30"/>
      <c r="O101" s="16"/>
      <c r="P101" s="16"/>
      <c r="Q101" s="16"/>
      <c r="R101" s="22"/>
      <c r="S101" s="16">
        <f>C101+D101+E101+F101+G101+H101+I101+J101+K101+L101</f>
        <v>66</v>
      </c>
    </row>
    <row r="102" spans="1:19" ht="12.75">
      <c r="A102" s="104" t="s">
        <v>244</v>
      </c>
      <c r="B102" s="79">
        <v>2014</v>
      </c>
      <c r="C102" s="16">
        <v>37</v>
      </c>
      <c r="D102" s="22">
        <v>19</v>
      </c>
      <c r="E102" s="16">
        <v>8</v>
      </c>
      <c r="F102" s="16">
        <v>12</v>
      </c>
      <c r="G102" s="22">
        <v>9</v>
      </c>
      <c r="H102" s="16">
        <v>2</v>
      </c>
      <c r="I102" s="22">
        <v>17</v>
      </c>
      <c r="J102" s="16">
        <v>11</v>
      </c>
      <c r="K102" s="16">
        <v>17</v>
      </c>
      <c r="L102" s="22">
        <v>4</v>
      </c>
      <c r="M102" s="16"/>
      <c r="N102" s="30"/>
      <c r="O102" s="16"/>
      <c r="P102" s="16"/>
      <c r="Q102" s="16"/>
      <c r="R102" s="22"/>
      <c r="S102" s="16">
        <f>C102+D102+E102+F102+G102+H102+I102+J102+K102+L102</f>
        <v>136</v>
      </c>
    </row>
    <row r="103" spans="1:19" ht="12.75">
      <c r="A103" s="104" t="s">
        <v>245</v>
      </c>
      <c r="B103" s="80" t="s">
        <v>203</v>
      </c>
      <c r="C103" s="16">
        <f aca="true" t="shared" si="43" ref="C103:L103">C101-C102</f>
        <v>-29</v>
      </c>
      <c r="D103" s="22">
        <f t="shared" si="43"/>
        <v>-16</v>
      </c>
      <c r="E103" s="16">
        <f t="shared" si="43"/>
        <v>-4</v>
      </c>
      <c r="F103" s="16">
        <f t="shared" si="43"/>
        <v>1</v>
      </c>
      <c r="G103" s="22">
        <f t="shared" si="43"/>
        <v>-4</v>
      </c>
      <c r="H103" s="16">
        <f t="shared" si="43"/>
        <v>-2</v>
      </c>
      <c r="I103" s="22">
        <f t="shared" si="43"/>
        <v>-9</v>
      </c>
      <c r="J103" s="16">
        <f t="shared" si="43"/>
        <v>1</v>
      </c>
      <c r="K103" s="16">
        <f t="shared" si="43"/>
        <v>-6</v>
      </c>
      <c r="L103" s="22">
        <f t="shared" si="43"/>
        <v>-2</v>
      </c>
      <c r="M103" s="16"/>
      <c r="N103" s="30"/>
      <c r="O103" s="16"/>
      <c r="P103" s="16"/>
      <c r="Q103" s="16"/>
      <c r="R103" s="22"/>
      <c r="S103" s="16">
        <f>S101-S102</f>
        <v>-70</v>
      </c>
    </row>
    <row r="104" spans="1:19" ht="13.5" thickBot="1">
      <c r="A104" s="105"/>
      <c r="B104" s="81" t="s">
        <v>5</v>
      </c>
      <c r="C104" s="19">
        <f aca="true" t="shared" si="44" ref="C104:L104">C103/C102</f>
        <v>-0.7837837837837838</v>
      </c>
      <c r="D104" s="19">
        <f t="shared" si="44"/>
        <v>-0.8421052631578947</v>
      </c>
      <c r="E104" s="19">
        <f t="shared" si="44"/>
        <v>-0.5</v>
      </c>
      <c r="F104" s="19">
        <f>F103/F102</f>
        <v>0.08333333333333333</v>
      </c>
      <c r="G104" s="19">
        <f t="shared" si="44"/>
        <v>-0.4444444444444444</v>
      </c>
      <c r="H104" s="19">
        <f t="shared" si="44"/>
        <v>-1</v>
      </c>
      <c r="I104" s="19">
        <f t="shared" si="44"/>
        <v>-0.5294117647058824</v>
      </c>
      <c r="J104" s="33">
        <f t="shared" si="44"/>
        <v>0.09090909090909091</v>
      </c>
      <c r="K104" s="19">
        <f t="shared" si="44"/>
        <v>-0.35294117647058826</v>
      </c>
      <c r="L104" s="19">
        <f t="shared" si="44"/>
        <v>-0.5</v>
      </c>
      <c r="M104" s="19"/>
      <c r="N104" s="32"/>
      <c r="O104" s="19"/>
      <c r="P104" s="19"/>
      <c r="Q104" s="19"/>
      <c r="R104" s="31"/>
      <c r="S104" s="19">
        <f>S103/S102</f>
        <v>-0.5147058823529411</v>
      </c>
    </row>
    <row r="105" spans="1:19" ht="12.75">
      <c r="A105" s="106"/>
      <c r="B105" s="79">
        <v>2015</v>
      </c>
      <c r="C105" s="16">
        <v>129</v>
      </c>
      <c r="D105" s="22">
        <v>77</v>
      </c>
      <c r="E105" s="16">
        <v>69</v>
      </c>
      <c r="F105" s="16">
        <v>54</v>
      </c>
      <c r="G105" s="22">
        <v>26</v>
      </c>
      <c r="H105" s="16">
        <v>28</v>
      </c>
      <c r="I105" s="22">
        <v>84</v>
      </c>
      <c r="J105" s="16">
        <v>63</v>
      </c>
      <c r="K105" s="16">
        <v>70</v>
      </c>
      <c r="L105" s="22">
        <v>33</v>
      </c>
      <c r="M105" s="16" t="s">
        <v>0</v>
      </c>
      <c r="N105" s="30"/>
      <c r="O105" s="16"/>
      <c r="P105" s="16"/>
      <c r="Q105" s="16"/>
      <c r="R105" s="22"/>
      <c r="S105" s="16">
        <f>C105+D105+E105+F105+G105+H105+I105+J105+K105+L105</f>
        <v>633</v>
      </c>
    </row>
    <row r="106" spans="1:19" ht="12.75">
      <c r="A106" s="107" t="s">
        <v>246</v>
      </c>
      <c r="B106" s="79">
        <v>2014</v>
      </c>
      <c r="C106" s="16">
        <v>168</v>
      </c>
      <c r="D106" s="22">
        <v>92</v>
      </c>
      <c r="E106" s="16">
        <v>56</v>
      </c>
      <c r="F106" s="16">
        <v>99</v>
      </c>
      <c r="G106" s="22">
        <v>45</v>
      </c>
      <c r="H106" s="16">
        <v>20</v>
      </c>
      <c r="I106" s="22">
        <v>135</v>
      </c>
      <c r="J106" s="16">
        <v>107</v>
      </c>
      <c r="K106" s="16">
        <v>102</v>
      </c>
      <c r="L106" s="22">
        <v>56</v>
      </c>
      <c r="M106" s="16" t="s">
        <v>0</v>
      </c>
      <c r="N106" s="30"/>
      <c r="O106" s="16"/>
      <c r="P106" s="16"/>
      <c r="Q106" s="16"/>
      <c r="R106" s="22"/>
      <c r="S106" s="16">
        <f>C106+D106+E106+F106+G106+H106+I106+J106+K106+L106</f>
        <v>880</v>
      </c>
    </row>
    <row r="107" spans="1:19" ht="12.75">
      <c r="A107" s="106"/>
      <c r="B107" s="80" t="s">
        <v>203</v>
      </c>
      <c r="C107" s="16">
        <f aca="true" t="shared" si="45" ref="C107:L107">C105-C106</f>
        <v>-39</v>
      </c>
      <c r="D107" s="22">
        <f t="shared" si="45"/>
        <v>-15</v>
      </c>
      <c r="E107" s="16">
        <f t="shared" si="45"/>
        <v>13</v>
      </c>
      <c r="F107" s="16">
        <f t="shared" si="45"/>
        <v>-45</v>
      </c>
      <c r="G107" s="22">
        <f t="shared" si="45"/>
        <v>-19</v>
      </c>
      <c r="H107" s="16">
        <f t="shared" si="45"/>
        <v>8</v>
      </c>
      <c r="I107" s="22">
        <f t="shared" si="45"/>
        <v>-51</v>
      </c>
      <c r="J107" s="16">
        <f t="shared" si="45"/>
        <v>-44</v>
      </c>
      <c r="K107" s="16">
        <f t="shared" si="45"/>
        <v>-32</v>
      </c>
      <c r="L107" s="22">
        <f t="shared" si="45"/>
        <v>-23</v>
      </c>
      <c r="M107" s="16"/>
      <c r="N107" s="30"/>
      <c r="O107" s="16"/>
      <c r="P107" s="16"/>
      <c r="Q107" s="16"/>
      <c r="R107" s="22"/>
      <c r="S107" s="16">
        <f>S105-S106</f>
        <v>-247</v>
      </c>
    </row>
    <row r="108" spans="1:19" ht="13.5" thickBot="1">
      <c r="A108" s="105"/>
      <c r="B108" s="81" t="s">
        <v>5</v>
      </c>
      <c r="C108" s="19">
        <f aca="true" t="shared" si="46" ref="C108:L108">C107/C106</f>
        <v>-0.23214285714285715</v>
      </c>
      <c r="D108" s="31">
        <f t="shared" si="46"/>
        <v>-0.16304347826086957</v>
      </c>
      <c r="E108" s="19">
        <f t="shared" si="46"/>
        <v>0.23214285714285715</v>
      </c>
      <c r="F108" s="19">
        <f t="shared" si="46"/>
        <v>-0.45454545454545453</v>
      </c>
      <c r="G108" s="31">
        <f t="shared" si="46"/>
        <v>-0.4222222222222222</v>
      </c>
      <c r="H108" s="19">
        <f t="shared" si="46"/>
        <v>0.4</v>
      </c>
      <c r="I108" s="31">
        <f t="shared" si="46"/>
        <v>-0.37777777777777777</v>
      </c>
      <c r="J108" s="19">
        <f t="shared" si="46"/>
        <v>-0.411214953271028</v>
      </c>
      <c r="K108" s="19">
        <f t="shared" si="46"/>
        <v>-0.3137254901960784</v>
      </c>
      <c r="L108" s="31">
        <f t="shared" si="46"/>
        <v>-0.4107142857142857</v>
      </c>
      <c r="M108" s="19"/>
      <c r="N108" s="32"/>
      <c r="O108" s="19"/>
      <c r="P108" s="19"/>
      <c r="Q108" s="19"/>
      <c r="R108" s="31"/>
      <c r="S108" s="19">
        <f>S107/S106</f>
        <v>-0.2806818181818182</v>
      </c>
    </row>
    <row r="109" spans="1:19" ht="12.75">
      <c r="A109" s="106"/>
      <c r="B109" s="79">
        <v>2015</v>
      </c>
      <c r="C109" s="16">
        <v>210</v>
      </c>
      <c r="D109" s="22">
        <v>61</v>
      </c>
      <c r="E109" s="16">
        <v>183</v>
      </c>
      <c r="F109" s="16">
        <v>91</v>
      </c>
      <c r="G109" s="22">
        <v>55</v>
      </c>
      <c r="H109" s="16">
        <v>21</v>
      </c>
      <c r="I109" s="22">
        <v>251</v>
      </c>
      <c r="J109" s="16">
        <v>182</v>
      </c>
      <c r="K109" s="16">
        <v>98</v>
      </c>
      <c r="L109" s="22">
        <v>64</v>
      </c>
      <c r="M109" s="16"/>
      <c r="N109" s="30"/>
      <c r="O109" s="16"/>
      <c r="P109" s="16"/>
      <c r="Q109" s="16"/>
      <c r="R109" s="22"/>
      <c r="S109" s="16">
        <f>C109+D109+E109+F109+G109+H109+I109+J109+K109+L109</f>
        <v>1216</v>
      </c>
    </row>
    <row r="110" spans="1:19" ht="12.75">
      <c r="A110" s="104" t="s">
        <v>247</v>
      </c>
      <c r="B110" s="79">
        <v>2014</v>
      </c>
      <c r="C110" s="16">
        <v>356</v>
      </c>
      <c r="D110" s="22">
        <v>77</v>
      </c>
      <c r="E110" s="16">
        <v>231</v>
      </c>
      <c r="F110" s="16">
        <v>162</v>
      </c>
      <c r="G110" s="22">
        <v>63</v>
      </c>
      <c r="H110" s="16">
        <v>27</v>
      </c>
      <c r="I110" s="22">
        <v>335</v>
      </c>
      <c r="J110" s="16">
        <v>174</v>
      </c>
      <c r="K110" s="16">
        <v>66</v>
      </c>
      <c r="L110" s="22">
        <v>105</v>
      </c>
      <c r="M110" s="16"/>
      <c r="N110" s="30"/>
      <c r="O110" s="16"/>
      <c r="P110" s="16"/>
      <c r="Q110" s="16"/>
      <c r="R110" s="22"/>
      <c r="S110" s="16">
        <f>C110+D110+E110+F110+G110+H110+I110+J110+K110+L110</f>
        <v>1596</v>
      </c>
    </row>
    <row r="111" spans="1:19" ht="12.75">
      <c r="A111" s="104" t="s">
        <v>248</v>
      </c>
      <c r="B111" s="80" t="s">
        <v>203</v>
      </c>
      <c r="C111" s="16">
        <f aca="true" t="shared" si="47" ref="C111:L111">C109-C110</f>
        <v>-146</v>
      </c>
      <c r="D111" s="22">
        <f t="shared" si="47"/>
        <v>-16</v>
      </c>
      <c r="E111" s="16">
        <f t="shared" si="47"/>
        <v>-48</v>
      </c>
      <c r="F111" s="16">
        <f t="shared" si="47"/>
        <v>-71</v>
      </c>
      <c r="G111" s="22">
        <f t="shared" si="47"/>
        <v>-8</v>
      </c>
      <c r="H111" s="16">
        <f t="shared" si="47"/>
        <v>-6</v>
      </c>
      <c r="I111" s="22">
        <f t="shared" si="47"/>
        <v>-84</v>
      </c>
      <c r="J111" s="16">
        <f t="shared" si="47"/>
        <v>8</v>
      </c>
      <c r="K111" s="16">
        <f t="shared" si="47"/>
        <v>32</v>
      </c>
      <c r="L111" s="22">
        <f t="shared" si="47"/>
        <v>-41</v>
      </c>
      <c r="M111" s="16"/>
      <c r="N111" s="30"/>
      <c r="O111" s="16"/>
      <c r="P111" s="16"/>
      <c r="Q111" s="16"/>
      <c r="R111" s="22"/>
      <c r="S111" s="16">
        <f>S109-S110</f>
        <v>-380</v>
      </c>
    </row>
    <row r="112" spans="1:19" ht="13.5" thickBot="1">
      <c r="A112" s="105"/>
      <c r="B112" s="81" t="s">
        <v>5</v>
      </c>
      <c r="C112" s="19">
        <f aca="true" t="shared" si="48" ref="C112:L112">C111/C110</f>
        <v>-0.4101123595505618</v>
      </c>
      <c r="D112" s="31">
        <f t="shared" si="48"/>
        <v>-0.2077922077922078</v>
      </c>
      <c r="E112" s="19">
        <f t="shared" si="48"/>
        <v>-0.2077922077922078</v>
      </c>
      <c r="F112" s="19">
        <f t="shared" si="48"/>
        <v>-0.4382716049382716</v>
      </c>
      <c r="G112" s="31">
        <f t="shared" si="48"/>
        <v>-0.12698412698412698</v>
      </c>
      <c r="H112" s="19">
        <f t="shared" si="48"/>
        <v>-0.2222222222222222</v>
      </c>
      <c r="I112" s="31">
        <f t="shared" si="48"/>
        <v>-0.2507462686567164</v>
      </c>
      <c r="J112" s="19">
        <f t="shared" si="48"/>
        <v>0.04597701149425287</v>
      </c>
      <c r="K112" s="19">
        <f t="shared" si="48"/>
        <v>0.48484848484848486</v>
      </c>
      <c r="L112" s="31">
        <f t="shared" si="48"/>
        <v>-0.3904761904761905</v>
      </c>
      <c r="M112" s="19"/>
      <c r="N112" s="32"/>
      <c r="O112" s="19"/>
      <c r="P112" s="19"/>
      <c r="Q112" s="19"/>
      <c r="R112" s="31"/>
      <c r="S112" s="19">
        <f>S111/S110</f>
        <v>-0.23809523809523808</v>
      </c>
    </row>
    <row r="113" spans="1:19" ht="12.75">
      <c r="A113" s="106" t="s">
        <v>0</v>
      </c>
      <c r="B113" s="79">
        <v>2015</v>
      </c>
      <c r="C113" s="16">
        <v>35</v>
      </c>
      <c r="D113" s="22">
        <v>19</v>
      </c>
      <c r="E113" s="16">
        <v>21</v>
      </c>
      <c r="F113" s="16">
        <v>5</v>
      </c>
      <c r="G113" s="22">
        <v>6</v>
      </c>
      <c r="H113" s="16">
        <v>4</v>
      </c>
      <c r="I113" s="22">
        <v>20</v>
      </c>
      <c r="J113" s="16">
        <v>55</v>
      </c>
      <c r="K113" s="16">
        <v>21</v>
      </c>
      <c r="L113" s="22">
        <v>2</v>
      </c>
      <c r="M113" s="16"/>
      <c r="N113" s="30"/>
      <c r="O113" s="16"/>
      <c r="P113" s="16"/>
      <c r="Q113" s="16"/>
      <c r="R113" s="22"/>
      <c r="S113" s="16">
        <f>C113+D113+E113+F113+G113+H113+I113+J113+K113+L113</f>
        <v>188</v>
      </c>
    </row>
    <row r="114" spans="1:19" ht="12.75">
      <c r="A114" s="104" t="s">
        <v>249</v>
      </c>
      <c r="B114" s="79">
        <v>2014</v>
      </c>
      <c r="C114" s="16">
        <v>43</v>
      </c>
      <c r="D114" s="22">
        <v>8</v>
      </c>
      <c r="E114" s="16">
        <v>27</v>
      </c>
      <c r="F114" s="16">
        <v>8</v>
      </c>
      <c r="G114" s="22">
        <v>5</v>
      </c>
      <c r="H114" s="16">
        <v>2</v>
      </c>
      <c r="I114" s="22">
        <v>29</v>
      </c>
      <c r="J114" s="16">
        <v>43</v>
      </c>
      <c r="K114" s="16">
        <v>18</v>
      </c>
      <c r="L114" s="22">
        <v>8</v>
      </c>
      <c r="M114" s="16"/>
      <c r="N114" s="30"/>
      <c r="O114" s="16"/>
      <c r="P114" s="16"/>
      <c r="Q114" s="16"/>
      <c r="R114" s="22"/>
      <c r="S114" s="16">
        <f>C114+D114+E114+F114+G114+H114+I114+J114+K114+L114</f>
        <v>191</v>
      </c>
    </row>
    <row r="115" spans="1:19" ht="12.75">
      <c r="A115" s="104" t="s">
        <v>250</v>
      </c>
      <c r="B115" s="80" t="s">
        <v>203</v>
      </c>
      <c r="C115" s="16">
        <f aca="true" t="shared" si="49" ref="C115:L115">C113-C114</f>
        <v>-8</v>
      </c>
      <c r="D115" s="22">
        <f t="shared" si="49"/>
        <v>11</v>
      </c>
      <c r="E115" s="16">
        <f t="shared" si="49"/>
        <v>-6</v>
      </c>
      <c r="F115" s="16">
        <f t="shared" si="49"/>
        <v>-3</v>
      </c>
      <c r="G115" s="22">
        <f t="shared" si="49"/>
        <v>1</v>
      </c>
      <c r="H115" s="16">
        <f t="shared" si="49"/>
        <v>2</v>
      </c>
      <c r="I115" s="22">
        <f t="shared" si="49"/>
        <v>-9</v>
      </c>
      <c r="J115" s="34">
        <f t="shared" si="49"/>
        <v>12</v>
      </c>
      <c r="K115" s="16">
        <f t="shared" si="49"/>
        <v>3</v>
      </c>
      <c r="L115" s="22">
        <f t="shared" si="49"/>
        <v>-6</v>
      </c>
      <c r="M115" s="16"/>
      <c r="N115" s="30"/>
      <c r="O115" s="16"/>
      <c r="P115" s="16"/>
      <c r="Q115" s="16"/>
      <c r="R115" s="22"/>
      <c r="S115" s="16">
        <f>S113-S114</f>
        <v>-3</v>
      </c>
    </row>
    <row r="116" spans="1:19" ht="13.5" thickBot="1">
      <c r="A116" s="105"/>
      <c r="B116" s="81" t="s">
        <v>5</v>
      </c>
      <c r="C116" s="19">
        <f aca="true" t="shared" si="50" ref="C116:K116">C115/C114</f>
        <v>-0.18604651162790697</v>
      </c>
      <c r="D116" s="31">
        <f t="shared" si="50"/>
        <v>1.375</v>
      </c>
      <c r="E116" s="19">
        <f t="shared" si="50"/>
        <v>-0.2222222222222222</v>
      </c>
      <c r="F116" s="19">
        <f t="shared" si="50"/>
        <v>-0.375</v>
      </c>
      <c r="G116" s="19">
        <f t="shared" si="50"/>
        <v>0.2</v>
      </c>
      <c r="H116" s="19">
        <f t="shared" si="50"/>
        <v>1</v>
      </c>
      <c r="I116" s="31">
        <f t="shared" si="50"/>
        <v>-0.3103448275862069</v>
      </c>
      <c r="J116" s="19">
        <f t="shared" si="50"/>
        <v>0.27906976744186046</v>
      </c>
      <c r="K116" s="19">
        <f t="shared" si="50"/>
        <v>0.16666666666666666</v>
      </c>
      <c r="L116" s="19">
        <f>L115/L114</f>
        <v>-0.75</v>
      </c>
      <c r="M116" s="19"/>
      <c r="N116" s="32"/>
      <c r="O116" s="19"/>
      <c r="P116" s="19"/>
      <c r="Q116" s="19"/>
      <c r="R116" s="31"/>
      <c r="S116" s="19">
        <f>S115/S114</f>
        <v>-0.015706806282722512</v>
      </c>
    </row>
    <row r="117" spans="1:19" ht="12.75">
      <c r="A117" s="109"/>
      <c r="B117" s="283"/>
      <c r="C117" s="44"/>
      <c r="D117" s="44"/>
      <c r="E117" s="44"/>
      <c r="F117" s="44"/>
      <c r="G117" s="44"/>
      <c r="H117" s="44"/>
      <c r="I117" s="44"/>
      <c r="J117" s="44"/>
      <c r="K117" s="44"/>
      <c r="L117" s="44"/>
      <c r="M117" s="44"/>
      <c r="N117" s="44"/>
      <c r="O117" s="44"/>
      <c r="P117" s="44"/>
      <c r="Q117" s="44"/>
      <c r="R117" s="44"/>
      <c r="S117" s="44"/>
    </row>
    <row r="118" spans="1:19" ht="13.5" thickBot="1">
      <c r="A118" s="108" t="s">
        <v>253</v>
      </c>
      <c r="B118" s="21"/>
      <c r="C118" s="21"/>
      <c r="D118" s="21"/>
      <c r="E118" s="21"/>
      <c r="F118" s="21"/>
      <c r="G118" s="21"/>
      <c r="H118" s="21"/>
      <c r="I118" s="21"/>
      <c r="J118" s="21"/>
      <c r="K118" s="21"/>
      <c r="L118" s="21"/>
      <c r="M118" s="21"/>
      <c r="N118" s="21"/>
      <c r="O118" s="21"/>
      <c r="P118" s="21"/>
      <c r="Q118" s="21"/>
      <c r="R118" s="21"/>
      <c r="S118" s="21"/>
    </row>
    <row r="119" spans="1:19" ht="21" thickBot="1">
      <c r="A119" s="101"/>
      <c r="B119" s="78"/>
      <c r="C119" s="23" t="s">
        <v>51</v>
      </c>
      <c r="D119" s="24" t="s">
        <v>52</v>
      </c>
      <c r="E119" s="23" t="s">
        <v>53</v>
      </c>
      <c r="F119" s="24" t="s">
        <v>54</v>
      </c>
      <c r="G119" s="26" t="s">
        <v>55</v>
      </c>
      <c r="H119" s="23" t="s">
        <v>56</v>
      </c>
      <c r="I119" s="24" t="s">
        <v>57</v>
      </c>
      <c r="J119" s="39" t="s">
        <v>58</v>
      </c>
      <c r="K119" s="23" t="s">
        <v>59</v>
      </c>
      <c r="L119" s="23" t="s">
        <v>60</v>
      </c>
      <c r="M119" s="23" t="s">
        <v>61</v>
      </c>
      <c r="N119" s="26" t="s">
        <v>62</v>
      </c>
      <c r="O119" s="27"/>
      <c r="P119" s="38"/>
      <c r="Q119" s="38"/>
      <c r="R119" s="38"/>
      <c r="S119" s="28" t="s">
        <v>30</v>
      </c>
    </row>
    <row r="120" spans="1:19" ht="12.75">
      <c r="A120" s="102"/>
      <c r="B120" s="79">
        <v>2015</v>
      </c>
      <c r="C120" s="16">
        <f aca="true" t="shared" si="51" ref="C120:N121">C124+C128+C136+C140+C144+C148+C152</f>
        <v>87</v>
      </c>
      <c r="D120" s="16">
        <f t="shared" si="51"/>
        <v>70</v>
      </c>
      <c r="E120" s="16">
        <f t="shared" si="51"/>
        <v>232</v>
      </c>
      <c r="F120" s="15">
        <f t="shared" si="51"/>
        <v>102</v>
      </c>
      <c r="G120" s="16">
        <f t="shared" si="51"/>
        <v>153</v>
      </c>
      <c r="H120" s="16">
        <f t="shared" si="51"/>
        <v>85</v>
      </c>
      <c r="I120" s="16">
        <f t="shared" si="51"/>
        <v>166</v>
      </c>
      <c r="J120" s="15">
        <f t="shared" si="51"/>
        <v>354</v>
      </c>
      <c r="K120" s="16">
        <f t="shared" si="51"/>
        <v>311</v>
      </c>
      <c r="L120" s="16">
        <f t="shared" si="51"/>
        <v>105</v>
      </c>
      <c r="M120" s="16">
        <f t="shared" si="51"/>
        <v>360</v>
      </c>
      <c r="N120" s="16">
        <f t="shared" si="51"/>
        <v>162</v>
      </c>
      <c r="O120" s="30"/>
      <c r="P120" s="16"/>
      <c r="Q120" s="16"/>
      <c r="R120" s="16"/>
      <c r="S120" s="16">
        <f>S124+S128+S136+S140+S144+S148+S152</f>
        <v>2187</v>
      </c>
    </row>
    <row r="121" spans="1:19" ht="12.75">
      <c r="A121" s="245" t="s">
        <v>40</v>
      </c>
      <c r="B121" s="79">
        <v>2014</v>
      </c>
      <c r="C121" s="16">
        <f t="shared" si="51"/>
        <v>113</v>
      </c>
      <c r="D121" s="16">
        <f t="shared" si="51"/>
        <v>77</v>
      </c>
      <c r="E121" s="16">
        <f t="shared" si="51"/>
        <v>288</v>
      </c>
      <c r="F121" s="15">
        <f t="shared" si="51"/>
        <v>91</v>
      </c>
      <c r="G121" s="34">
        <f t="shared" si="51"/>
        <v>198</v>
      </c>
      <c r="H121" s="16">
        <f t="shared" si="51"/>
        <v>86</v>
      </c>
      <c r="I121" s="16">
        <f t="shared" si="51"/>
        <v>117</v>
      </c>
      <c r="J121" s="15">
        <f t="shared" si="51"/>
        <v>371</v>
      </c>
      <c r="K121" s="16">
        <f t="shared" si="51"/>
        <v>337</v>
      </c>
      <c r="L121" s="16">
        <f t="shared" si="51"/>
        <v>127</v>
      </c>
      <c r="M121" s="16">
        <f t="shared" si="51"/>
        <v>377</v>
      </c>
      <c r="N121" s="16">
        <f t="shared" si="51"/>
        <v>166</v>
      </c>
      <c r="O121" s="30"/>
      <c r="P121" s="16"/>
      <c r="Q121" s="16"/>
      <c r="R121" s="16"/>
      <c r="S121" s="16">
        <f>S125+S129+S137+S141+S145+S149+S153</f>
        <v>2348</v>
      </c>
    </row>
    <row r="122" spans="1:19" ht="12.75">
      <c r="A122" s="102"/>
      <c r="B122" s="80" t="s">
        <v>203</v>
      </c>
      <c r="C122" s="16">
        <f aca="true" t="shared" si="52" ref="C122:S122">C120-C121</f>
        <v>-26</v>
      </c>
      <c r="D122" s="22">
        <f t="shared" si="52"/>
        <v>-7</v>
      </c>
      <c r="E122" s="16">
        <f t="shared" si="52"/>
        <v>-56</v>
      </c>
      <c r="F122" s="22">
        <f t="shared" si="52"/>
        <v>11</v>
      </c>
      <c r="G122" s="34">
        <f t="shared" si="52"/>
        <v>-45</v>
      </c>
      <c r="H122" s="16">
        <f t="shared" si="52"/>
        <v>-1</v>
      </c>
      <c r="I122" s="22">
        <f t="shared" si="52"/>
        <v>49</v>
      </c>
      <c r="J122" s="15">
        <f t="shared" si="52"/>
        <v>-17</v>
      </c>
      <c r="K122" s="16">
        <f>K120-K121</f>
        <v>-26</v>
      </c>
      <c r="L122" s="16">
        <f>L120-L121</f>
        <v>-22</v>
      </c>
      <c r="M122" s="16">
        <f>M120-M121</f>
        <v>-17</v>
      </c>
      <c r="N122" s="16">
        <f>N120-N121</f>
        <v>-4</v>
      </c>
      <c r="O122" s="30"/>
      <c r="P122" s="30"/>
      <c r="Q122" s="30"/>
      <c r="R122" s="30"/>
      <c r="S122" s="16">
        <f t="shared" si="52"/>
        <v>-161</v>
      </c>
    </row>
    <row r="123" spans="1:19" ht="13.5" thickBot="1">
      <c r="A123" s="103"/>
      <c r="B123" s="81" t="s">
        <v>5</v>
      </c>
      <c r="C123" s="19">
        <f aca="true" t="shared" si="53" ref="C123:S123">C122/C121</f>
        <v>-0.23008849557522124</v>
      </c>
      <c r="D123" s="31">
        <f t="shared" si="53"/>
        <v>-0.09090909090909091</v>
      </c>
      <c r="E123" s="19">
        <f t="shared" si="53"/>
        <v>-0.19444444444444445</v>
      </c>
      <c r="F123" s="31">
        <f t="shared" si="53"/>
        <v>0.12087912087912088</v>
      </c>
      <c r="G123" s="33">
        <f t="shared" si="53"/>
        <v>-0.22727272727272727</v>
      </c>
      <c r="H123" s="19">
        <f t="shared" si="53"/>
        <v>-0.011627906976744186</v>
      </c>
      <c r="I123" s="31">
        <f t="shared" si="53"/>
        <v>0.4188034188034188</v>
      </c>
      <c r="J123" s="18">
        <f t="shared" si="53"/>
        <v>-0.04582210242587601</v>
      </c>
      <c r="K123" s="19">
        <f>K122/K121</f>
        <v>-0.0771513353115727</v>
      </c>
      <c r="L123" s="19">
        <f>L122/L121</f>
        <v>-0.1732283464566929</v>
      </c>
      <c r="M123" s="19">
        <f>M122/M121</f>
        <v>-0.04509283819628647</v>
      </c>
      <c r="N123" s="19">
        <f>N122/N121</f>
        <v>-0.024096385542168676</v>
      </c>
      <c r="O123" s="32"/>
      <c r="P123" s="32"/>
      <c r="Q123" s="32"/>
      <c r="R123" s="32"/>
      <c r="S123" s="19">
        <f t="shared" si="53"/>
        <v>-0.06856899488926746</v>
      </c>
    </row>
    <row r="124" spans="1:19" ht="12.75">
      <c r="A124" s="102"/>
      <c r="B124" s="79">
        <v>2015</v>
      </c>
      <c r="C124" s="16">
        <v>2</v>
      </c>
      <c r="D124" s="22">
        <v>6</v>
      </c>
      <c r="E124" s="16">
        <v>0</v>
      </c>
      <c r="F124" s="22">
        <v>2</v>
      </c>
      <c r="G124" s="16">
        <v>4</v>
      </c>
      <c r="H124" s="16">
        <v>0</v>
      </c>
      <c r="I124" s="22">
        <v>0</v>
      </c>
      <c r="J124" s="15">
        <v>4</v>
      </c>
      <c r="K124" s="16">
        <v>7</v>
      </c>
      <c r="L124" s="16">
        <v>1</v>
      </c>
      <c r="M124" s="16">
        <v>2</v>
      </c>
      <c r="N124" s="16">
        <v>2</v>
      </c>
      <c r="O124" s="30"/>
      <c r="P124" s="30"/>
      <c r="Q124" s="30"/>
      <c r="R124" s="30"/>
      <c r="S124" s="16">
        <f>C124+D124+E124+F124+G124+H124+I124+J124+K124+L124+M124+N124+O124</f>
        <v>30</v>
      </c>
    </row>
    <row r="125" spans="1:19" ht="12.75">
      <c r="A125" s="104" t="s">
        <v>240</v>
      </c>
      <c r="B125" s="79">
        <v>2014</v>
      </c>
      <c r="C125" s="16">
        <v>0</v>
      </c>
      <c r="D125" s="22">
        <v>0</v>
      </c>
      <c r="E125" s="16">
        <v>12</v>
      </c>
      <c r="F125" s="22">
        <v>1</v>
      </c>
      <c r="G125" s="34">
        <v>7</v>
      </c>
      <c r="H125" s="16">
        <v>2</v>
      </c>
      <c r="I125" s="22">
        <v>2</v>
      </c>
      <c r="J125" s="15">
        <v>4</v>
      </c>
      <c r="K125" s="16">
        <v>7</v>
      </c>
      <c r="L125" s="16">
        <v>5</v>
      </c>
      <c r="M125" s="16">
        <v>7</v>
      </c>
      <c r="N125" s="16">
        <v>2</v>
      </c>
      <c r="O125" s="30"/>
      <c r="P125" s="30"/>
      <c r="Q125" s="30"/>
      <c r="R125" s="30"/>
      <c r="S125" s="16">
        <f>C125+D125+E125+F125+G125+H125+I125+J125+K125+L125+M125+N125+O125</f>
        <v>49</v>
      </c>
    </row>
    <row r="126" spans="1:19" ht="12.75">
      <c r="A126" s="104" t="s">
        <v>241</v>
      </c>
      <c r="B126" s="80" t="s">
        <v>203</v>
      </c>
      <c r="C126" s="16">
        <f aca="true" t="shared" si="54" ref="C126:S126">C124-C125</f>
        <v>2</v>
      </c>
      <c r="D126" s="22">
        <f t="shared" si="54"/>
        <v>6</v>
      </c>
      <c r="E126" s="16">
        <f t="shared" si="54"/>
        <v>-12</v>
      </c>
      <c r="F126" s="22">
        <f t="shared" si="54"/>
        <v>1</v>
      </c>
      <c r="G126" s="34">
        <f t="shared" si="54"/>
        <v>-3</v>
      </c>
      <c r="H126" s="16">
        <f t="shared" si="54"/>
        <v>-2</v>
      </c>
      <c r="I126" s="34">
        <f t="shared" si="54"/>
        <v>-2</v>
      </c>
      <c r="J126" s="22">
        <f t="shared" si="54"/>
        <v>0</v>
      </c>
      <c r="K126" s="16">
        <f>K124-K125</f>
        <v>0</v>
      </c>
      <c r="L126" s="16">
        <f>L124-L125</f>
        <v>-4</v>
      </c>
      <c r="M126" s="16">
        <f>M124-M125</f>
        <v>-5</v>
      </c>
      <c r="N126" s="16">
        <f>N124-N125</f>
        <v>0</v>
      </c>
      <c r="O126" s="30"/>
      <c r="P126" s="30"/>
      <c r="Q126" s="30"/>
      <c r="R126" s="30"/>
      <c r="S126" s="16">
        <f t="shared" si="54"/>
        <v>-19</v>
      </c>
    </row>
    <row r="127" spans="1:19" ht="13.5" thickBot="1">
      <c r="A127" s="105" t="s">
        <v>0</v>
      </c>
      <c r="B127" s="81" t="s">
        <v>5</v>
      </c>
      <c r="C127" s="19">
        <v>0</v>
      </c>
      <c r="D127" s="19">
        <v>0</v>
      </c>
      <c r="E127" s="19">
        <f aca="true" t="shared" si="55" ref="E127:N127">E126/E125</f>
        <v>-1</v>
      </c>
      <c r="F127" s="19">
        <f t="shared" si="55"/>
        <v>1</v>
      </c>
      <c r="G127" s="19">
        <f t="shared" si="55"/>
        <v>-0.42857142857142855</v>
      </c>
      <c r="H127" s="19">
        <f t="shared" si="55"/>
        <v>-1</v>
      </c>
      <c r="I127" s="19">
        <f t="shared" si="55"/>
        <v>-1</v>
      </c>
      <c r="J127" s="19">
        <f t="shared" si="55"/>
        <v>0</v>
      </c>
      <c r="K127" s="19">
        <f t="shared" si="55"/>
        <v>0</v>
      </c>
      <c r="L127" s="19">
        <f t="shared" si="55"/>
        <v>-0.8</v>
      </c>
      <c r="M127" s="19">
        <f t="shared" si="55"/>
        <v>-0.7142857142857143</v>
      </c>
      <c r="N127" s="19">
        <f t="shared" si="55"/>
        <v>0</v>
      </c>
      <c r="O127" s="32"/>
      <c r="P127" s="32"/>
      <c r="Q127" s="32"/>
      <c r="R127" s="32"/>
      <c r="S127" s="19">
        <f>S126/S125</f>
        <v>-0.3877551020408163</v>
      </c>
    </row>
    <row r="128" spans="1:19" ht="12.75">
      <c r="A128" s="106"/>
      <c r="B128" s="79">
        <v>2015</v>
      </c>
      <c r="C128" s="16">
        <v>0</v>
      </c>
      <c r="D128" s="22">
        <v>0</v>
      </c>
      <c r="E128" s="16">
        <v>1</v>
      </c>
      <c r="F128" s="22">
        <v>0</v>
      </c>
      <c r="G128" s="16">
        <v>0</v>
      </c>
      <c r="H128" s="16">
        <v>0</v>
      </c>
      <c r="I128" s="22">
        <v>0</v>
      </c>
      <c r="J128" s="15">
        <v>3</v>
      </c>
      <c r="K128" s="16">
        <v>1</v>
      </c>
      <c r="L128" s="16">
        <v>0</v>
      </c>
      <c r="M128" s="16">
        <v>0</v>
      </c>
      <c r="N128" s="16">
        <v>1</v>
      </c>
      <c r="O128" s="30"/>
      <c r="P128" s="30"/>
      <c r="Q128" s="30"/>
      <c r="R128" s="30"/>
      <c r="S128" s="16">
        <f>C128+D128+E128+F128+G128+H128+I128+J128+K128+L128+M128+N128+O128</f>
        <v>6</v>
      </c>
    </row>
    <row r="129" spans="1:19" ht="12.75">
      <c r="A129" s="104" t="s">
        <v>242</v>
      </c>
      <c r="B129" s="79">
        <v>2014</v>
      </c>
      <c r="C129" s="16">
        <v>0</v>
      </c>
      <c r="D129" s="22">
        <v>0</v>
      </c>
      <c r="E129" s="16">
        <v>1</v>
      </c>
      <c r="F129" s="22">
        <v>0</v>
      </c>
      <c r="G129" s="34">
        <v>0</v>
      </c>
      <c r="H129" s="16">
        <v>0</v>
      </c>
      <c r="I129" s="22">
        <v>2</v>
      </c>
      <c r="J129" s="15">
        <v>2</v>
      </c>
      <c r="K129" s="16">
        <v>2</v>
      </c>
      <c r="L129" s="16">
        <v>0</v>
      </c>
      <c r="M129" s="16">
        <v>2</v>
      </c>
      <c r="N129" s="16">
        <v>0</v>
      </c>
      <c r="O129" s="30"/>
      <c r="P129" s="30"/>
      <c r="Q129" s="30"/>
      <c r="R129" s="30"/>
      <c r="S129" s="16">
        <f>C129+D129+E129+F129+G129+H129+I129+J129+K129+L129+M129+N129+O129</f>
        <v>9</v>
      </c>
    </row>
    <row r="130" spans="1:19" ht="12.75">
      <c r="A130" s="104" t="s">
        <v>243</v>
      </c>
      <c r="B130" s="80" t="s">
        <v>203</v>
      </c>
      <c r="C130" s="16">
        <f aca="true" t="shared" si="56" ref="C130:S130">C128-C129</f>
        <v>0</v>
      </c>
      <c r="D130" s="22">
        <f t="shared" si="56"/>
        <v>0</v>
      </c>
      <c r="E130" s="16">
        <f t="shared" si="56"/>
        <v>0</v>
      </c>
      <c r="F130" s="22">
        <f t="shared" si="56"/>
        <v>0</v>
      </c>
      <c r="G130" s="34">
        <f t="shared" si="56"/>
        <v>0</v>
      </c>
      <c r="H130" s="16">
        <f t="shared" si="56"/>
        <v>0</v>
      </c>
      <c r="I130" s="22">
        <f t="shared" si="56"/>
        <v>-2</v>
      </c>
      <c r="J130" s="15">
        <f t="shared" si="56"/>
        <v>1</v>
      </c>
      <c r="K130" s="16">
        <f>K128-K129</f>
        <v>-1</v>
      </c>
      <c r="L130" s="16">
        <f>L128-L129</f>
        <v>0</v>
      </c>
      <c r="M130" s="16">
        <f>M128-M129</f>
        <v>-2</v>
      </c>
      <c r="N130" s="16">
        <f>N128-N129</f>
        <v>1</v>
      </c>
      <c r="O130" s="30"/>
      <c r="P130" s="30"/>
      <c r="Q130" s="30"/>
      <c r="R130" s="30"/>
      <c r="S130" s="16">
        <f t="shared" si="56"/>
        <v>-3</v>
      </c>
    </row>
    <row r="131" spans="1:19" ht="13.5" thickBot="1">
      <c r="A131" s="105"/>
      <c r="B131" s="81" t="s">
        <v>5</v>
      </c>
      <c r="C131" s="19">
        <v>0</v>
      </c>
      <c r="D131" s="19">
        <v>0</v>
      </c>
      <c r="E131" s="19">
        <f aca="true" t="shared" si="57" ref="E131:M131">E130/E129</f>
        <v>0</v>
      </c>
      <c r="F131" s="19">
        <v>0</v>
      </c>
      <c r="G131" s="19">
        <v>0.02</v>
      </c>
      <c r="H131" s="19">
        <v>0.02</v>
      </c>
      <c r="I131" s="19">
        <f t="shared" si="57"/>
        <v>-1</v>
      </c>
      <c r="J131" s="19">
        <f t="shared" si="57"/>
        <v>0.5</v>
      </c>
      <c r="K131" s="19">
        <f t="shared" si="57"/>
        <v>-0.5</v>
      </c>
      <c r="L131" s="19">
        <v>0</v>
      </c>
      <c r="M131" s="19">
        <f t="shared" si="57"/>
        <v>-1</v>
      </c>
      <c r="N131" s="19">
        <v>0</v>
      </c>
      <c r="O131" s="32"/>
      <c r="P131" s="19"/>
      <c r="Q131" s="19"/>
      <c r="R131" s="19"/>
      <c r="S131" s="19">
        <f>S130/S129</f>
        <v>-0.3333333333333333</v>
      </c>
    </row>
    <row r="132" spans="1:19" ht="12.75">
      <c r="A132" s="106"/>
      <c r="B132" s="79">
        <v>2015</v>
      </c>
      <c r="C132" s="16">
        <v>0</v>
      </c>
      <c r="D132" s="22">
        <v>0</v>
      </c>
      <c r="E132" s="16">
        <v>0</v>
      </c>
      <c r="F132" s="22">
        <v>0</v>
      </c>
      <c r="G132" s="16">
        <v>0</v>
      </c>
      <c r="H132" s="16">
        <v>0</v>
      </c>
      <c r="I132" s="22">
        <v>0</v>
      </c>
      <c r="J132" s="15">
        <v>0</v>
      </c>
      <c r="K132" s="16">
        <v>0</v>
      </c>
      <c r="L132" s="16">
        <v>0</v>
      </c>
      <c r="M132" s="16">
        <v>0</v>
      </c>
      <c r="N132" s="16">
        <v>0</v>
      </c>
      <c r="O132" s="30"/>
      <c r="P132" s="30"/>
      <c r="Q132" s="30"/>
      <c r="R132" s="30"/>
      <c r="S132" s="16">
        <f>C132+D132+E132+F132+G132+H132+I132+J132+K132+L132+M132+N132+O132</f>
        <v>0</v>
      </c>
    </row>
    <row r="133" spans="1:19" ht="12.75">
      <c r="A133" s="104" t="s">
        <v>315</v>
      </c>
      <c r="B133" s="79">
        <v>2014</v>
      </c>
      <c r="C133" s="16">
        <v>0</v>
      </c>
      <c r="D133" s="22">
        <v>0</v>
      </c>
      <c r="E133" s="16">
        <v>0</v>
      </c>
      <c r="F133" s="22">
        <v>0</v>
      </c>
      <c r="G133" s="34">
        <v>0</v>
      </c>
      <c r="H133" s="16">
        <v>0</v>
      </c>
      <c r="I133" s="22">
        <v>0</v>
      </c>
      <c r="J133" s="15">
        <v>0</v>
      </c>
      <c r="K133" s="16">
        <v>0</v>
      </c>
      <c r="L133" s="16">
        <v>0</v>
      </c>
      <c r="M133" s="16">
        <v>0</v>
      </c>
      <c r="N133" s="16">
        <v>0</v>
      </c>
      <c r="O133" s="30"/>
      <c r="P133" s="30"/>
      <c r="Q133" s="30"/>
      <c r="R133" s="30"/>
      <c r="S133" s="16">
        <f>C133+D133+E133+F133+G133+H133+I133+J133+K133+L133+M133+N133+O133</f>
        <v>0</v>
      </c>
    </row>
    <row r="134" spans="1:19" ht="12.75">
      <c r="A134" s="282" t="s">
        <v>316</v>
      </c>
      <c r="B134" s="80" t="s">
        <v>203</v>
      </c>
      <c r="C134" s="16">
        <f aca="true" t="shared" si="58" ref="C134:J134">C132-C133</f>
        <v>0</v>
      </c>
      <c r="D134" s="22">
        <f t="shared" si="58"/>
        <v>0</v>
      </c>
      <c r="E134" s="16">
        <f t="shared" si="58"/>
        <v>0</v>
      </c>
      <c r="F134" s="22">
        <f t="shared" si="58"/>
        <v>0</v>
      </c>
      <c r="G134" s="34">
        <f t="shared" si="58"/>
        <v>0</v>
      </c>
      <c r="H134" s="16">
        <f t="shared" si="58"/>
        <v>0</v>
      </c>
      <c r="I134" s="22">
        <f t="shared" si="58"/>
        <v>0</v>
      </c>
      <c r="J134" s="15">
        <f t="shared" si="58"/>
        <v>0</v>
      </c>
      <c r="K134" s="16">
        <f>K132-K133</f>
        <v>0</v>
      </c>
      <c r="L134" s="16">
        <f>L132-L133</f>
        <v>0</v>
      </c>
      <c r="M134" s="16">
        <f>M132-M133</f>
        <v>0</v>
      </c>
      <c r="N134" s="16">
        <f>N132-N133</f>
        <v>0</v>
      </c>
      <c r="O134" s="30"/>
      <c r="P134" s="30"/>
      <c r="Q134" s="30"/>
      <c r="R134" s="30"/>
      <c r="S134" s="16">
        <f>S132-S133</f>
        <v>0</v>
      </c>
    </row>
    <row r="135" spans="1:19" ht="13.5" thickBot="1">
      <c r="A135" s="105"/>
      <c r="B135" s="81" t="s">
        <v>5</v>
      </c>
      <c r="C135" s="19">
        <v>0</v>
      </c>
      <c r="D135" s="19">
        <v>0</v>
      </c>
      <c r="E135" s="19">
        <v>0</v>
      </c>
      <c r="F135" s="19">
        <v>0</v>
      </c>
      <c r="G135" s="19">
        <v>0</v>
      </c>
      <c r="H135" s="19">
        <v>0</v>
      </c>
      <c r="I135" s="19">
        <v>0</v>
      </c>
      <c r="J135" s="18">
        <v>0</v>
      </c>
      <c r="K135" s="19">
        <v>0</v>
      </c>
      <c r="L135" s="19">
        <v>0</v>
      </c>
      <c r="M135" s="19">
        <v>0</v>
      </c>
      <c r="N135" s="19">
        <v>0</v>
      </c>
      <c r="O135" s="32"/>
      <c r="P135" s="32"/>
      <c r="Q135" s="32"/>
      <c r="R135" s="32"/>
      <c r="S135" s="19">
        <v>0</v>
      </c>
    </row>
    <row r="136" spans="1:19" ht="12.75">
      <c r="A136" s="106"/>
      <c r="B136" s="79">
        <v>2015</v>
      </c>
      <c r="C136" s="16">
        <v>2</v>
      </c>
      <c r="D136" s="22">
        <v>2</v>
      </c>
      <c r="E136" s="16">
        <v>19</v>
      </c>
      <c r="F136" s="22">
        <v>5</v>
      </c>
      <c r="G136" s="16">
        <v>4</v>
      </c>
      <c r="H136" s="16">
        <v>6</v>
      </c>
      <c r="I136" s="22">
        <v>19</v>
      </c>
      <c r="J136" s="15">
        <v>17</v>
      </c>
      <c r="K136" s="16">
        <v>20</v>
      </c>
      <c r="L136" s="16">
        <v>7</v>
      </c>
      <c r="M136" s="16">
        <v>27</v>
      </c>
      <c r="N136" s="16">
        <v>8</v>
      </c>
      <c r="O136" s="30"/>
      <c r="P136" s="30"/>
      <c r="Q136" s="30"/>
      <c r="R136" s="30"/>
      <c r="S136" s="16">
        <f>C136+D136+E136+F136+G136+H136+I136+J136+K136+L136+M136+N136+O136</f>
        <v>136</v>
      </c>
    </row>
    <row r="137" spans="1:19" ht="12.75">
      <c r="A137" s="104" t="s">
        <v>143</v>
      </c>
      <c r="B137" s="79">
        <v>2014</v>
      </c>
      <c r="C137" s="16">
        <v>4</v>
      </c>
      <c r="D137" s="22">
        <v>4</v>
      </c>
      <c r="E137" s="16">
        <v>31</v>
      </c>
      <c r="F137" s="22">
        <v>14</v>
      </c>
      <c r="G137" s="34">
        <v>19</v>
      </c>
      <c r="H137" s="16">
        <v>10</v>
      </c>
      <c r="I137" s="22">
        <v>9</v>
      </c>
      <c r="J137" s="15">
        <v>50</v>
      </c>
      <c r="K137" s="16">
        <v>22</v>
      </c>
      <c r="L137" s="16">
        <v>6</v>
      </c>
      <c r="M137" s="16">
        <v>65</v>
      </c>
      <c r="N137" s="16">
        <v>23</v>
      </c>
      <c r="O137" s="30"/>
      <c r="P137" s="30"/>
      <c r="Q137" s="30"/>
      <c r="R137" s="30"/>
      <c r="S137" s="16">
        <f>C137+D137+E137+F137+G137+H137+I137+J137+K137+L137+M137+N137+O137</f>
        <v>257</v>
      </c>
    </row>
    <row r="138" spans="1:19" ht="12.75">
      <c r="A138" s="106"/>
      <c r="B138" s="80" t="s">
        <v>203</v>
      </c>
      <c r="C138" s="16">
        <f aca="true" t="shared" si="59" ref="C138:S138">C136-C137</f>
        <v>-2</v>
      </c>
      <c r="D138" s="22">
        <f t="shared" si="59"/>
        <v>-2</v>
      </c>
      <c r="E138" s="16">
        <f t="shared" si="59"/>
        <v>-12</v>
      </c>
      <c r="F138" s="22">
        <f t="shared" si="59"/>
        <v>-9</v>
      </c>
      <c r="G138" s="34">
        <f t="shared" si="59"/>
        <v>-15</v>
      </c>
      <c r="H138" s="16">
        <f t="shared" si="59"/>
        <v>-4</v>
      </c>
      <c r="I138" s="22">
        <f t="shared" si="59"/>
        <v>10</v>
      </c>
      <c r="J138" s="15">
        <f t="shared" si="59"/>
        <v>-33</v>
      </c>
      <c r="K138" s="16">
        <f>K136-K137</f>
        <v>-2</v>
      </c>
      <c r="L138" s="16">
        <f>L136-L137</f>
        <v>1</v>
      </c>
      <c r="M138" s="16">
        <f>M136-M137</f>
        <v>-38</v>
      </c>
      <c r="N138" s="16">
        <f>N136-N137</f>
        <v>-15</v>
      </c>
      <c r="O138" s="30"/>
      <c r="P138" s="30"/>
      <c r="Q138" s="30"/>
      <c r="R138" s="30"/>
      <c r="S138" s="16">
        <f t="shared" si="59"/>
        <v>-121</v>
      </c>
    </row>
    <row r="139" spans="1:19" ht="13.5" thickBot="1">
      <c r="A139" s="105"/>
      <c r="B139" s="81" t="s">
        <v>5</v>
      </c>
      <c r="C139" s="19">
        <f aca="true" t="shared" si="60" ref="C139:N139">C138/C137</f>
        <v>-0.5</v>
      </c>
      <c r="D139" s="19">
        <f t="shared" si="60"/>
        <v>-0.5</v>
      </c>
      <c r="E139" s="19">
        <f t="shared" si="60"/>
        <v>-0.3870967741935484</v>
      </c>
      <c r="F139" s="19">
        <f t="shared" si="60"/>
        <v>-0.6428571428571429</v>
      </c>
      <c r="G139" s="19">
        <f t="shared" si="60"/>
        <v>-0.7894736842105263</v>
      </c>
      <c r="H139" s="19">
        <f t="shared" si="60"/>
        <v>-0.4</v>
      </c>
      <c r="I139" s="19">
        <f t="shared" si="60"/>
        <v>1.1111111111111112</v>
      </c>
      <c r="J139" s="18">
        <f t="shared" si="60"/>
        <v>-0.66</v>
      </c>
      <c r="K139" s="19">
        <f t="shared" si="60"/>
        <v>-0.09090909090909091</v>
      </c>
      <c r="L139" s="19">
        <f t="shared" si="60"/>
        <v>0.16666666666666666</v>
      </c>
      <c r="M139" s="19">
        <f t="shared" si="60"/>
        <v>-0.5846153846153846</v>
      </c>
      <c r="N139" s="19">
        <f t="shared" si="60"/>
        <v>-0.6521739130434783</v>
      </c>
      <c r="O139" s="32"/>
      <c r="P139" s="32"/>
      <c r="Q139" s="32"/>
      <c r="R139" s="32"/>
      <c r="S139" s="19">
        <f>S138/S137</f>
        <v>-0.4708171206225681</v>
      </c>
    </row>
    <row r="140" spans="1:19" ht="12.75">
      <c r="A140" s="106"/>
      <c r="B140" s="79">
        <v>2015</v>
      </c>
      <c r="C140" s="40">
        <v>16</v>
      </c>
      <c r="D140" s="41">
        <v>15</v>
      </c>
      <c r="E140" s="40">
        <v>14</v>
      </c>
      <c r="F140" s="41">
        <v>16</v>
      </c>
      <c r="G140" s="40">
        <v>11</v>
      </c>
      <c r="H140" s="40">
        <v>10</v>
      </c>
      <c r="I140" s="41">
        <v>36</v>
      </c>
      <c r="J140" s="42">
        <v>39</v>
      </c>
      <c r="K140" s="40">
        <v>20</v>
      </c>
      <c r="L140" s="40">
        <v>20</v>
      </c>
      <c r="M140" s="40">
        <v>23</v>
      </c>
      <c r="N140" s="40">
        <v>17</v>
      </c>
      <c r="O140" s="43"/>
      <c r="P140" s="43"/>
      <c r="Q140" s="43"/>
      <c r="R140" s="43"/>
      <c r="S140" s="40">
        <f>C140+D140+E140+F140+G140+H140+I140+J140+K140+L140+M140+N140+O140</f>
        <v>237</v>
      </c>
    </row>
    <row r="141" spans="1:19" ht="12.75">
      <c r="A141" s="104" t="s">
        <v>244</v>
      </c>
      <c r="B141" s="79">
        <v>2014</v>
      </c>
      <c r="C141" s="16">
        <v>15</v>
      </c>
      <c r="D141" s="22">
        <v>5</v>
      </c>
      <c r="E141" s="16">
        <v>24</v>
      </c>
      <c r="F141" s="22">
        <v>7</v>
      </c>
      <c r="G141" s="34">
        <v>7</v>
      </c>
      <c r="H141" s="16">
        <v>20</v>
      </c>
      <c r="I141" s="22">
        <v>9</v>
      </c>
      <c r="J141" s="15">
        <v>20</v>
      </c>
      <c r="K141" s="16">
        <v>19</v>
      </c>
      <c r="L141" s="16">
        <v>16</v>
      </c>
      <c r="M141" s="16">
        <v>29</v>
      </c>
      <c r="N141" s="16">
        <v>14</v>
      </c>
      <c r="O141" s="30"/>
      <c r="P141" s="30"/>
      <c r="Q141" s="30"/>
      <c r="R141" s="30"/>
      <c r="S141" s="16">
        <f>C141+D141+E141+F141+G141+H141+I141+J141+K141+L141+M141+N141+O141</f>
        <v>185</v>
      </c>
    </row>
    <row r="142" spans="1:19" ht="12.75">
      <c r="A142" s="104" t="s">
        <v>245</v>
      </c>
      <c r="B142" s="80" t="s">
        <v>203</v>
      </c>
      <c r="C142" s="16">
        <f aca="true" t="shared" si="61" ref="C142:S142">C140-C141</f>
        <v>1</v>
      </c>
      <c r="D142" s="22">
        <f t="shared" si="61"/>
        <v>10</v>
      </c>
      <c r="E142" s="16">
        <f t="shared" si="61"/>
        <v>-10</v>
      </c>
      <c r="F142" s="22">
        <f t="shared" si="61"/>
        <v>9</v>
      </c>
      <c r="G142" s="34">
        <f t="shared" si="61"/>
        <v>4</v>
      </c>
      <c r="H142" s="16">
        <f t="shared" si="61"/>
        <v>-10</v>
      </c>
      <c r="I142" s="16">
        <f t="shared" si="61"/>
        <v>27</v>
      </c>
      <c r="J142" s="15">
        <f t="shared" si="61"/>
        <v>19</v>
      </c>
      <c r="K142" s="16">
        <f>K140-K141</f>
        <v>1</v>
      </c>
      <c r="L142" s="16">
        <f>L140-L141</f>
        <v>4</v>
      </c>
      <c r="M142" s="16">
        <f>M140-M141</f>
        <v>-6</v>
      </c>
      <c r="N142" s="16">
        <f>N140-N141</f>
        <v>3</v>
      </c>
      <c r="O142" s="30"/>
      <c r="P142" s="16"/>
      <c r="Q142" s="16"/>
      <c r="R142" s="16"/>
      <c r="S142" s="16">
        <f t="shared" si="61"/>
        <v>52</v>
      </c>
    </row>
    <row r="143" spans="1:19" ht="13.5" thickBot="1">
      <c r="A143" s="105"/>
      <c r="B143" s="81" t="s">
        <v>5</v>
      </c>
      <c r="C143" s="19">
        <f aca="true" t="shared" si="62" ref="C143:N143">C142/C141</f>
        <v>0.06666666666666667</v>
      </c>
      <c r="D143" s="19">
        <f t="shared" si="62"/>
        <v>2</v>
      </c>
      <c r="E143" s="19">
        <f t="shared" si="62"/>
        <v>-0.4166666666666667</v>
      </c>
      <c r="F143" s="19">
        <f t="shared" si="62"/>
        <v>1.2857142857142858</v>
      </c>
      <c r="G143" s="33">
        <f t="shared" si="62"/>
        <v>0.5714285714285714</v>
      </c>
      <c r="H143" s="19">
        <f t="shared" si="62"/>
        <v>-0.5</v>
      </c>
      <c r="I143" s="19">
        <f t="shared" si="62"/>
        <v>3</v>
      </c>
      <c r="J143" s="18">
        <f t="shared" si="62"/>
        <v>0.95</v>
      </c>
      <c r="K143" s="19">
        <f t="shared" si="62"/>
        <v>0.05263157894736842</v>
      </c>
      <c r="L143" s="19">
        <f t="shared" si="62"/>
        <v>0.25</v>
      </c>
      <c r="M143" s="19">
        <f t="shared" si="62"/>
        <v>-0.20689655172413793</v>
      </c>
      <c r="N143" s="19">
        <f t="shared" si="62"/>
        <v>0.21428571428571427</v>
      </c>
      <c r="O143" s="32"/>
      <c r="P143" s="32"/>
      <c r="Q143" s="32"/>
      <c r="R143" s="32"/>
      <c r="S143" s="19">
        <f>S142/S141</f>
        <v>0.2810810810810811</v>
      </c>
    </row>
    <row r="144" spans="1:19" ht="12.75">
      <c r="A144" s="106"/>
      <c r="B144" s="79">
        <v>2015</v>
      </c>
      <c r="C144" s="16">
        <v>18</v>
      </c>
      <c r="D144" s="22">
        <v>18</v>
      </c>
      <c r="E144" s="16">
        <v>50</v>
      </c>
      <c r="F144" s="22">
        <v>35</v>
      </c>
      <c r="G144" s="16">
        <v>23</v>
      </c>
      <c r="H144" s="16">
        <v>23</v>
      </c>
      <c r="I144" s="22">
        <v>24</v>
      </c>
      <c r="J144" s="15">
        <v>45</v>
      </c>
      <c r="K144" s="16">
        <v>45</v>
      </c>
      <c r="L144" s="16">
        <v>13</v>
      </c>
      <c r="M144" s="16">
        <v>69</v>
      </c>
      <c r="N144" s="16">
        <v>38</v>
      </c>
      <c r="O144" s="30"/>
      <c r="P144" s="30"/>
      <c r="Q144" s="30"/>
      <c r="R144" s="30"/>
      <c r="S144" s="16">
        <f>C144+D144+E144+F144+G144+H144+I144+J144+K144+L144+M144+N144+O144</f>
        <v>401</v>
      </c>
    </row>
    <row r="145" spans="1:19" ht="12.75">
      <c r="A145" s="107" t="s">
        <v>246</v>
      </c>
      <c r="B145" s="79">
        <v>2014</v>
      </c>
      <c r="C145" s="16">
        <v>25</v>
      </c>
      <c r="D145" s="22">
        <v>21</v>
      </c>
      <c r="E145" s="16">
        <v>58</v>
      </c>
      <c r="F145" s="22">
        <v>30</v>
      </c>
      <c r="G145" s="34">
        <v>45</v>
      </c>
      <c r="H145" s="16">
        <v>20</v>
      </c>
      <c r="I145" s="22">
        <v>20</v>
      </c>
      <c r="J145" s="15">
        <v>67</v>
      </c>
      <c r="K145" s="16">
        <v>63</v>
      </c>
      <c r="L145" s="16">
        <v>25</v>
      </c>
      <c r="M145" s="16">
        <v>61</v>
      </c>
      <c r="N145" s="16">
        <v>37</v>
      </c>
      <c r="O145" s="30"/>
      <c r="P145" s="30"/>
      <c r="Q145" s="30"/>
      <c r="R145" s="30"/>
      <c r="S145" s="16">
        <f>C145+D145+E145+F145+G145+H145+I145+J145+K145+L145+M145+N145+O145</f>
        <v>472</v>
      </c>
    </row>
    <row r="146" spans="1:19" ht="12.75">
      <c r="A146" s="106"/>
      <c r="B146" s="80" t="s">
        <v>203</v>
      </c>
      <c r="C146" s="16">
        <f aca="true" t="shared" si="63" ref="C146:S146">C144-C145</f>
        <v>-7</v>
      </c>
      <c r="D146" s="22">
        <f t="shared" si="63"/>
        <v>-3</v>
      </c>
      <c r="E146" s="16">
        <f t="shared" si="63"/>
        <v>-8</v>
      </c>
      <c r="F146" s="22">
        <f t="shared" si="63"/>
        <v>5</v>
      </c>
      <c r="G146" s="34">
        <f t="shared" si="63"/>
        <v>-22</v>
      </c>
      <c r="H146" s="34">
        <f t="shared" si="63"/>
        <v>3</v>
      </c>
      <c r="I146" s="34">
        <f t="shared" si="63"/>
        <v>4</v>
      </c>
      <c r="J146" s="34">
        <f t="shared" si="63"/>
        <v>-22</v>
      </c>
      <c r="K146" s="16">
        <f>K144-K145</f>
        <v>-18</v>
      </c>
      <c r="L146" s="16">
        <f>L144-L145</f>
        <v>-12</v>
      </c>
      <c r="M146" s="16">
        <f>M144-M145</f>
        <v>8</v>
      </c>
      <c r="N146" s="16">
        <f>N144-N145</f>
        <v>1</v>
      </c>
      <c r="O146" s="30"/>
      <c r="P146" s="30"/>
      <c r="Q146" s="30"/>
      <c r="R146" s="30"/>
      <c r="S146" s="16">
        <f t="shared" si="63"/>
        <v>-71</v>
      </c>
    </row>
    <row r="147" spans="1:19" ht="13.5" thickBot="1">
      <c r="A147" s="105"/>
      <c r="B147" s="81" t="s">
        <v>5</v>
      </c>
      <c r="C147" s="19">
        <f aca="true" t="shared" si="64" ref="C147:S147">C146/C145</f>
        <v>-0.28</v>
      </c>
      <c r="D147" s="31">
        <f t="shared" si="64"/>
        <v>-0.14285714285714285</v>
      </c>
      <c r="E147" s="19">
        <f t="shared" si="64"/>
        <v>-0.13793103448275862</v>
      </c>
      <c r="F147" s="31">
        <f t="shared" si="64"/>
        <v>0.16666666666666666</v>
      </c>
      <c r="G147" s="33">
        <f t="shared" si="64"/>
        <v>-0.4888888888888889</v>
      </c>
      <c r="H147" s="19">
        <f t="shared" si="64"/>
        <v>0.15</v>
      </c>
      <c r="I147" s="31">
        <f t="shared" si="64"/>
        <v>0.2</v>
      </c>
      <c r="J147" s="18">
        <f t="shared" si="64"/>
        <v>-0.3283582089552239</v>
      </c>
      <c r="K147" s="19">
        <f>K146/K145</f>
        <v>-0.2857142857142857</v>
      </c>
      <c r="L147" s="19">
        <f>L146/L145</f>
        <v>-0.48</v>
      </c>
      <c r="M147" s="19">
        <f>M146/M145</f>
        <v>0.13114754098360656</v>
      </c>
      <c r="N147" s="19">
        <f>N146/N145</f>
        <v>0.02702702702702703</v>
      </c>
      <c r="O147" s="32"/>
      <c r="P147" s="32"/>
      <c r="Q147" s="32"/>
      <c r="R147" s="32"/>
      <c r="S147" s="19">
        <f t="shared" si="64"/>
        <v>-0.1504237288135593</v>
      </c>
    </row>
    <row r="148" spans="1:19" ht="12.75">
      <c r="A148" s="106"/>
      <c r="B148" s="79">
        <v>2015</v>
      </c>
      <c r="C148" s="16">
        <v>49</v>
      </c>
      <c r="D148" s="22">
        <v>27</v>
      </c>
      <c r="E148" s="16">
        <v>139</v>
      </c>
      <c r="F148" s="22">
        <v>44</v>
      </c>
      <c r="G148" s="16">
        <v>100</v>
      </c>
      <c r="H148" s="16">
        <v>43</v>
      </c>
      <c r="I148" s="22">
        <v>84</v>
      </c>
      <c r="J148" s="15">
        <v>232</v>
      </c>
      <c r="K148" s="16">
        <v>208</v>
      </c>
      <c r="L148" s="16">
        <v>60</v>
      </c>
      <c r="M148" s="16">
        <v>228</v>
      </c>
      <c r="N148" s="16">
        <v>88</v>
      </c>
      <c r="O148" s="30"/>
      <c r="P148" s="30"/>
      <c r="Q148" s="30"/>
      <c r="R148" s="30"/>
      <c r="S148" s="16">
        <f>C148+D148+E148+F148+G148+H148+I148+J148+K148+L148+M148+N148+O148</f>
        <v>1302</v>
      </c>
    </row>
    <row r="149" spans="1:19" ht="12.75">
      <c r="A149" s="104" t="s">
        <v>247</v>
      </c>
      <c r="B149" s="79">
        <v>2014</v>
      </c>
      <c r="C149" s="16">
        <v>69</v>
      </c>
      <c r="D149" s="22">
        <v>44</v>
      </c>
      <c r="E149" s="16">
        <v>154</v>
      </c>
      <c r="F149" s="22">
        <v>35</v>
      </c>
      <c r="G149" s="34">
        <v>107</v>
      </c>
      <c r="H149" s="16">
        <v>34</v>
      </c>
      <c r="I149" s="22">
        <v>73</v>
      </c>
      <c r="J149" s="15">
        <v>216</v>
      </c>
      <c r="K149" s="16">
        <v>213</v>
      </c>
      <c r="L149" s="16">
        <v>74</v>
      </c>
      <c r="M149" s="16">
        <v>201</v>
      </c>
      <c r="N149" s="16">
        <v>87</v>
      </c>
      <c r="O149" s="30"/>
      <c r="P149" s="30"/>
      <c r="Q149" s="30"/>
      <c r="R149" s="30"/>
      <c r="S149" s="16">
        <f>C149+D149+E149+F149+G149+H149+I149+J149+K149+L149+M149+N149+O149</f>
        <v>1307</v>
      </c>
    </row>
    <row r="150" spans="1:19" ht="12.75">
      <c r="A150" s="104" t="s">
        <v>248</v>
      </c>
      <c r="B150" s="80" t="s">
        <v>203</v>
      </c>
      <c r="C150" s="16">
        <f aca="true" t="shared" si="65" ref="C150:S150">C148-C149</f>
        <v>-20</v>
      </c>
      <c r="D150" s="16">
        <f t="shared" si="65"/>
        <v>-17</v>
      </c>
      <c r="E150" s="16">
        <f t="shared" si="65"/>
        <v>-15</v>
      </c>
      <c r="F150" s="22">
        <f t="shared" si="65"/>
        <v>9</v>
      </c>
      <c r="G150" s="34">
        <f t="shared" si="65"/>
        <v>-7</v>
      </c>
      <c r="H150" s="16">
        <f t="shared" si="65"/>
        <v>9</v>
      </c>
      <c r="I150" s="22">
        <f t="shared" si="65"/>
        <v>11</v>
      </c>
      <c r="J150" s="15">
        <f t="shared" si="65"/>
        <v>16</v>
      </c>
      <c r="K150" s="16">
        <f>K148-K149</f>
        <v>-5</v>
      </c>
      <c r="L150" s="16">
        <f>L148-L149</f>
        <v>-14</v>
      </c>
      <c r="M150" s="16">
        <f>M148-M149</f>
        <v>27</v>
      </c>
      <c r="N150" s="16">
        <f>N148-N149</f>
        <v>1</v>
      </c>
      <c r="O150" s="30"/>
      <c r="P150" s="30"/>
      <c r="Q150" s="30"/>
      <c r="R150" s="30"/>
      <c r="S150" s="16">
        <f t="shared" si="65"/>
        <v>-5</v>
      </c>
    </row>
    <row r="151" spans="1:19" ht="13.5" thickBot="1">
      <c r="A151" s="105"/>
      <c r="B151" s="81" t="s">
        <v>5</v>
      </c>
      <c r="C151" s="19">
        <f aca="true" t="shared" si="66" ref="C151:S151">C150/C149</f>
        <v>-0.2898550724637681</v>
      </c>
      <c r="D151" s="31">
        <f t="shared" si="66"/>
        <v>-0.38636363636363635</v>
      </c>
      <c r="E151" s="19">
        <f t="shared" si="66"/>
        <v>-0.09740259740259741</v>
      </c>
      <c r="F151" s="31">
        <f t="shared" si="66"/>
        <v>0.2571428571428571</v>
      </c>
      <c r="G151" s="33">
        <f t="shared" si="66"/>
        <v>-0.06542056074766354</v>
      </c>
      <c r="H151" s="19">
        <f t="shared" si="66"/>
        <v>0.2647058823529412</v>
      </c>
      <c r="I151" s="31">
        <f t="shared" si="66"/>
        <v>0.1506849315068493</v>
      </c>
      <c r="J151" s="18">
        <f t="shared" si="66"/>
        <v>0.07407407407407407</v>
      </c>
      <c r="K151" s="19">
        <f>K150/K149</f>
        <v>-0.023474178403755867</v>
      </c>
      <c r="L151" s="19">
        <f>L150/L149</f>
        <v>-0.1891891891891892</v>
      </c>
      <c r="M151" s="19">
        <f>M150/M149</f>
        <v>0.13432835820895522</v>
      </c>
      <c r="N151" s="19">
        <f>N150/N149</f>
        <v>0.011494252873563218</v>
      </c>
      <c r="O151" s="32"/>
      <c r="P151" s="32"/>
      <c r="Q151" s="32"/>
      <c r="R151" s="32"/>
      <c r="S151" s="19">
        <f t="shared" si="66"/>
        <v>-0.0038255547054322878</v>
      </c>
    </row>
    <row r="152" spans="1:19" ht="12.75">
      <c r="A152" s="106"/>
      <c r="B152" s="79">
        <v>2015</v>
      </c>
      <c r="C152" s="16">
        <v>0</v>
      </c>
      <c r="D152" s="16">
        <v>2</v>
      </c>
      <c r="E152" s="16">
        <v>9</v>
      </c>
      <c r="F152" s="16">
        <v>0</v>
      </c>
      <c r="G152" s="16">
        <v>11</v>
      </c>
      <c r="H152" s="16">
        <v>3</v>
      </c>
      <c r="I152" s="16">
        <v>3</v>
      </c>
      <c r="J152" s="15">
        <v>14</v>
      </c>
      <c r="K152" s="16">
        <v>10</v>
      </c>
      <c r="L152" s="16">
        <v>4</v>
      </c>
      <c r="M152" s="16">
        <v>11</v>
      </c>
      <c r="N152" s="16">
        <v>8</v>
      </c>
      <c r="O152" s="30"/>
      <c r="P152" s="30"/>
      <c r="Q152" s="30"/>
      <c r="R152" s="30"/>
      <c r="S152" s="16">
        <f>C152+D152+E152+F152+G152+H152+I152+J152+K152+L152+M152+N152+O152</f>
        <v>75</v>
      </c>
    </row>
    <row r="153" spans="1:19" ht="12.75">
      <c r="A153" s="104" t="s">
        <v>249</v>
      </c>
      <c r="B153" s="79">
        <v>2014</v>
      </c>
      <c r="C153" s="16">
        <v>0</v>
      </c>
      <c r="D153" s="22">
        <v>3</v>
      </c>
      <c r="E153" s="16">
        <v>8</v>
      </c>
      <c r="F153" s="22">
        <v>4</v>
      </c>
      <c r="G153" s="34">
        <v>13</v>
      </c>
      <c r="H153" s="16">
        <v>0</v>
      </c>
      <c r="I153" s="22">
        <v>2</v>
      </c>
      <c r="J153" s="15">
        <v>12</v>
      </c>
      <c r="K153" s="16">
        <v>11</v>
      </c>
      <c r="L153" s="16">
        <v>1</v>
      </c>
      <c r="M153" s="16">
        <v>12</v>
      </c>
      <c r="N153" s="16">
        <v>3</v>
      </c>
      <c r="O153" s="30"/>
      <c r="P153" s="30"/>
      <c r="Q153" s="30"/>
      <c r="R153" s="30"/>
      <c r="S153" s="16">
        <f>C153+D153+E153+F153+G153+H153+I153+J153+K153+L153+M153+N153+O153</f>
        <v>69</v>
      </c>
    </row>
    <row r="154" spans="1:19" ht="12.75">
      <c r="A154" s="104" t="s">
        <v>250</v>
      </c>
      <c r="B154" s="80" t="s">
        <v>203</v>
      </c>
      <c r="C154" s="16">
        <f aca="true" t="shared" si="67" ref="C154:S154">C152-C153</f>
        <v>0</v>
      </c>
      <c r="D154" s="22">
        <f t="shared" si="67"/>
        <v>-1</v>
      </c>
      <c r="E154" s="16">
        <f t="shared" si="67"/>
        <v>1</v>
      </c>
      <c r="F154" s="22">
        <f t="shared" si="67"/>
        <v>-4</v>
      </c>
      <c r="G154" s="34">
        <f t="shared" si="67"/>
        <v>-2</v>
      </c>
      <c r="H154" s="16">
        <f t="shared" si="67"/>
        <v>3</v>
      </c>
      <c r="I154" s="22">
        <f t="shared" si="67"/>
        <v>1</v>
      </c>
      <c r="J154" s="15">
        <f t="shared" si="67"/>
        <v>2</v>
      </c>
      <c r="K154" s="16">
        <f>K152-K153</f>
        <v>-1</v>
      </c>
      <c r="L154" s="16">
        <f>L152-L153</f>
        <v>3</v>
      </c>
      <c r="M154" s="16">
        <f>M152-M153</f>
        <v>-1</v>
      </c>
      <c r="N154" s="16">
        <f>N152-N153</f>
        <v>5</v>
      </c>
      <c r="O154" s="30"/>
      <c r="P154" s="30"/>
      <c r="Q154" s="30"/>
      <c r="R154" s="30"/>
      <c r="S154" s="16">
        <f t="shared" si="67"/>
        <v>6</v>
      </c>
    </row>
    <row r="155" spans="1:19" ht="13.5" thickBot="1">
      <c r="A155" s="105"/>
      <c r="B155" s="81" t="s">
        <v>5</v>
      </c>
      <c r="C155" s="19">
        <v>0</v>
      </c>
      <c r="D155" s="19">
        <f>D154/D153</f>
        <v>-0.3333333333333333</v>
      </c>
      <c r="E155" s="19">
        <f>E154/E153</f>
        <v>0.125</v>
      </c>
      <c r="F155" s="19">
        <f>F154/F153</f>
        <v>-1</v>
      </c>
      <c r="G155" s="33">
        <f>G154/G153</f>
        <v>-0.15384615384615385</v>
      </c>
      <c r="H155" s="19">
        <v>0</v>
      </c>
      <c r="I155" s="19">
        <f aca="true" t="shared" si="68" ref="I155:N155">I154/I153</f>
        <v>0.5</v>
      </c>
      <c r="J155" s="18">
        <f t="shared" si="68"/>
        <v>0.16666666666666666</v>
      </c>
      <c r="K155" s="19">
        <f t="shared" si="68"/>
        <v>-0.09090909090909091</v>
      </c>
      <c r="L155" s="19">
        <f t="shared" si="68"/>
        <v>3</v>
      </c>
      <c r="M155" s="19">
        <f t="shared" si="68"/>
        <v>-0.08333333333333333</v>
      </c>
      <c r="N155" s="19">
        <f t="shared" si="68"/>
        <v>1.6666666666666667</v>
      </c>
      <c r="O155" s="32"/>
      <c r="P155" s="32"/>
      <c r="Q155" s="32"/>
      <c r="R155" s="32"/>
      <c r="S155" s="19">
        <f>S154/S153</f>
        <v>0.08695652173913043</v>
      </c>
    </row>
    <row r="156" spans="1:19" ht="12.75">
      <c r="A156" s="109"/>
      <c r="B156" s="82"/>
      <c r="C156" s="44"/>
      <c r="D156" s="44"/>
      <c r="E156" s="44"/>
      <c r="F156" s="44"/>
      <c r="G156" s="44"/>
      <c r="H156" s="44"/>
      <c r="I156" s="44"/>
      <c r="J156" s="44"/>
      <c r="K156" s="44"/>
      <c r="L156" s="44"/>
      <c r="M156" s="44"/>
      <c r="N156" s="44"/>
      <c r="O156" s="44"/>
      <c r="P156" s="44"/>
      <c r="Q156" s="44"/>
      <c r="R156" s="44"/>
      <c r="S156" s="44"/>
    </row>
    <row r="157" spans="1:19" ht="13.5" thickBot="1">
      <c r="A157" s="108" t="s">
        <v>292</v>
      </c>
      <c r="B157" s="21"/>
      <c r="C157" s="21"/>
      <c r="D157" s="21"/>
      <c r="E157" s="21"/>
      <c r="F157" s="21"/>
      <c r="G157" s="21"/>
      <c r="H157" s="21"/>
      <c r="I157" s="21"/>
      <c r="J157" s="21"/>
      <c r="K157" s="21"/>
      <c r="L157" s="21"/>
      <c r="M157" s="21"/>
      <c r="N157" s="21"/>
      <c r="O157" s="21"/>
      <c r="P157" s="21"/>
      <c r="Q157" s="21"/>
      <c r="R157" s="21"/>
      <c r="S157" s="21"/>
    </row>
    <row r="158" spans="1:19" ht="13.5" thickBot="1">
      <c r="A158" s="101"/>
      <c r="B158" s="78"/>
      <c r="C158" s="23" t="s">
        <v>63</v>
      </c>
      <c r="D158" s="23" t="s">
        <v>64</v>
      </c>
      <c r="E158" s="24" t="s">
        <v>65</v>
      </c>
      <c r="F158" s="23" t="s">
        <v>66</v>
      </c>
      <c r="G158" s="23" t="s">
        <v>67</v>
      </c>
      <c r="H158" s="29"/>
      <c r="I158" s="28"/>
      <c r="J158" s="29"/>
      <c r="K158" s="28"/>
      <c r="L158" s="29"/>
      <c r="M158" s="28"/>
      <c r="N158" s="28"/>
      <c r="O158" s="28"/>
      <c r="P158" s="28"/>
      <c r="Q158" s="28"/>
      <c r="R158" s="29"/>
      <c r="S158" s="28" t="s">
        <v>30</v>
      </c>
    </row>
    <row r="159" spans="1:19" ht="12.75">
      <c r="A159" s="102"/>
      <c r="B159" s="79">
        <v>2015</v>
      </c>
      <c r="C159" s="16">
        <f aca="true" t="shared" si="69" ref="C159:G160">C163+C167+C175+C179+C183+C187+C191</f>
        <v>391</v>
      </c>
      <c r="D159" s="16">
        <f t="shared" si="69"/>
        <v>172</v>
      </c>
      <c r="E159" s="16">
        <f t="shared" si="69"/>
        <v>64</v>
      </c>
      <c r="F159" s="16">
        <f t="shared" si="69"/>
        <v>129</v>
      </c>
      <c r="G159" s="16">
        <f t="shared" si="69"/>
        <v>203</v>
      </c>
      <c r="H159" s="30"/>
      <c r="I159" s="16"/>
      <c r="J159" s="16"/>
      <c r="K159" s="16"/>
      <c r="L159" s="16"/>
      <c r="M159" s="16"/>
      <c r="N159" s="16"/>
      <c r="O159" s="16"/>
      <c r="P159" s="16"/>
      <c r="Q159" s="16"/>
      <c r="R159" s="30"/>
      <c r="S159" s="16">
        <f>S163+S167+S175+S179+S183+S187+S191</f>
        <v>959</v>
      </c>
    </row>
    <row r="160" spans="1:19" ht="12.75">
      <c r="A160" s="245" t="s">
        <v>40</v>
      </c>
      <c r="B160" s="79">
        <v>2014</v>
      </c>
      <c r="C160" s="16">
        <f t="shared" si="69"/>
        <v>488</v>
      </c>
      <c r="D160" s="16">
        <f t="shared" si="69"/>
        <v>212</v>
      </c>
      <c r="E160" s="16">
        <f t="shared" si="69"/>
        <v>66</v>
      </c>
      <c r="F160" s="16">
        <f t="shared" si="69"/>
        <v>128</v>
      </c>
      <c r="G160" s="16">
        <f t="shared" si="69"/>
        <v>185</v>
      </c>
      <c r="H160" s="30"/>
      <c r="I160" s="16"/>
      <c r="J160" s="16"/>
      <c r="K160" s="16"/>
      <c r="L160" s="16"/>
      <c r="M160" s="16"/>
      <c r="N160" s="16"/>
      <c r="O160" s="16"/>
      <c r="P160" s="16"/>
      <c r="Q160" s="16"/>
      <c r="R160" s="30"/>
      <c r="S160" s="16">
        <f>S164+S168+S176+S180+S184+S188+S192</f>
        <v>1079</v>
      </c>
    </row>
    <row r="161" spans="1:19" ht="12.75">
      <c r="A161" s="102"/>
      <c r="B161" s="80" t="s">
        <v>203</v>
      </c>
      <c r="C161" s="16">
        <f>C159-C160</f>
        <v>-97</v>
      </c>
      <c r="D161" s="16">
        <f>D159-D160</f>
        <v>-40</v>
      </c>
      <c r="E161" s="22">
        <f>E159-E160</f>
        <v>-2</v>
      </c>
      <c r="F161" s="16">
        <f>F159-F160</f>
        <v>1</v>
      </c>
      <c r="G161" s="16">
        <f>G159-G160</f>
        <v>18</v>
      </c>
      <c r="H161" s="22"/>
      <c r="I161" s="16"/>
      <c r="J161" s="22"/>
      <c r="K161" s="16"/>
      <c r="L161" s="22"/>
      <c r="M161" s="16"/>
      <c r="N161" s="16"/>
      <c r="O161" s="16"/>
      <c r="P161" s="16"/>
      <c r="Q161" s="16"/>
      <c r="R161" s="22"/>
      <c r="S161" s="16">
        <f>S159-S160</f>
        <v>-120</v>
      </c>
    </row>
    <row r="162" spans="1:19" ht="13.5" thickBot="1">
      <c r="A162" s="103"/>
      <c r="B162" s="81" t="s">
        <v>5</v>
      </c>
      <c r="C162" s="19">
        <f>C161/C160</f>
        <v>-0.1987704918032787</v>
      </c>
      <c r="D162" s="19">
        <f>D161/D160</f>
        <v>-0.18867924528301888</v>
      </c>
      <c r="E162" s="31">
        <f>E161/E160</f>
        <v>-0.030303030303030304</v>
      </c>
      <c r="F162" s="19">
        <f>F161/F160</f>
        <v>0.0078125</v>
      </c>
      <c r="G162" s="19">
        <f>G161/G160</f>
        <v>0.0972972972972973</v>
      </c>
      <c r="H162" s="31"/>
      <c r="I162" s="19"/>
      <c r="J162" s="31"/>
      <c r="K162" s="19"/>
      <c r="L162" s="31"/>
      <c r="M162" s="19"/>
      <c r="N162" s="19"/>
      <c r="O162" s="19"/>
      <c r="P162" s="19"/>
      <c r="Q162" s="19"/>
      <c r="R162" s="31"/>
      <c r="S162" s="19">
        <f>S161/S160</f>
        <v>-0.11121408711770157</v>
      </c>
    </row>
    <row r="163" spans="1:19" ht="12.75">
      <c r="A163" s="102"/>
      <c r="B163" s="79">
        <v>2015</v>
      </c>
      <c r="C163" s="16">
        <v>5</v>
      </c>
      <c r="D163" s="16">
        <v>1</v>
      </c>
      <c r="E163" s="22">
        <v>0</v>
      </c>
      <c r="F163" s="16">
        <v>0</v>
      </c>
      <c r="G163" s="16">
        <v>5</v>
      </c>
      <c r="H163" s="22"/>
      <c r="I163" s="16"/>
      <c r="J163" s="22"/>
      <c r="K163" s="16"/>
      <c r="L163" s="22"/>
      <c r="M163" s="16"/>
      <c r="N163" s="16"/>
      <c r="O163" s="16"/>
      <c r="P163" s="16"/>
      <c r="Q163" s="16"/>
      <c r="R163" s="22"/>
      <c r="S163" s="16">
        <f>C163+D163+E163+F163+G163</f>
        <v>11</v>
      </c>
    </row>
    <row r="164" spans="1:19" ht="12.75">
      <c r="A164" s="104" t="s">
        <v>240</v>
      </c>
      <c r="B164" s="79">
        <v>2014</v>
      </c>
      <c r="C164" s="16">
        <v>8</v>
      </c>
      <c r="D164" s="16">
        <v>8</v>
      </c>
      <c r="E164" s="22">
        <v>0</v>
      </c>
      <c r="F164" s="16">
        <v>3</v>
      </c>
      <c r="G164" s="16">
        <v>4</v>
      </c>
      <c r="H164" s="22"/>
      <c r="I164" s="16"/>
      <c r="J164" s="22"/>
      <c r="K164" s="16"/>
      <c r="L164" s="22"/>
      <c r="M164" s="16"/>
      <c r="N164" s="16"/>
      <c r="O164" s="16"/>
      <c r="P164" s="16"/>
      <c r="Q164" s="16"/>
      <c r="R164" s="22"/>
      <c r="S164" s="16">
        <f>C164+D164+E164+F164+G164</f>
        <v>23</v>
      </c>
    </row>
    <row r="165" spans="1:19" ht="12.75">
      <c r="A165" s="104" t="s">
        <v>241</v>
      </c>
      <c r="B165" s="80" t="s">
        <v>203</v>
      </c>
      <c r="C165" s="16">
        <f>C163-C164</f>
        <v>-3</v>
      </c>
      <c r="D165" s="16">
        <f>D163-D164</f>
        <v>-7</v>
      </c>
      <c r="E165" s="22">
        <f>E163-E164</f>
        <v>0</v>
      </c>
      <c r="F165" s="16">
        <f>F163-F164</f>
        <v>-3</v>
      </c>
      <c r="G165" s="16">
        <f>G163-G164</f>
        <v>1</v>
      </c>
      <c r="H165" s="22"/>
      <c r="I165" s="16"/>
      <c r="J165" s="22"/>
      <c r="K165" s="16"/>
      <c r="L165" s="22"/>
      <c r="M165" s="16"/>
      <c r="N165" s="16"/>
      <c r="O165" s="16"/>
      <c r="P165" s="16"/>
      <c r="Q165" s="16"/>
      <c r="R165" s="22"/>
      <c r="S165" s="16">
        <f>S163-S164</f>
        <v>-12</v>
      </c>
    </row>
    <row r="166" spans="1:19" ht="13.5" thickBot="1">
      <c r="A166" s="105"/>
      <c r="B166" s="81" t="s">
        <v>5</v>
      </c>
      <c r="C166" s="33">
        <f>C165/C164</f>
        <v>-0.375</v>
      </c>
      <c r="D166" s="33">
        <f>D165/D164</f>
        <v>-0.875</v>
      </c>
      <c r="E166" s="33">
        <v>0</v>
      </c>
      <c r="F166" s="33">
        <f>F165/F164</f>
        <v>-1</v>
      </c>
      <c r="G166" s="33">
        <f>G165/G164</f>
        <v>0.25</v>
      </c>
      <c r="H166" s="31"/>
      <c r="I166" s="19"/>
      <c r="J166" s="31"/>
      <c r="K166" s="19"/>
      <c r="L166" s="31"/>
      <c r="M166" s="19"/>
      <c r="N166" s="19"/>
      <c r="O166" s="19"/>
      <c r="P166" s="19"/>
      <c r="Q166" s="19"/>
      <c r="R166" s="31"/>
      <c r="S166" s="19">
        <f>S165/S164</f>
        <v>-0.5217391304347826</v>
      </c>
    </row>
    <row r="167" spans="1:19" ht="12.75">
      <c r="A167" s="106"/>
      <c r="B167" s="79">
        <v>2015</v>
      </c>
      <c r="C167" s="16">
        <v>1</v>
      </c>
      <c r="D167" s="16">
        <v>0</v>
      </c>
      <c r="E167" s="22">
        <v>0</v>
      </c>
      <c r="F167" s="16">
        <v>0</v>
      </c>
      <c r="G167" s="16">
        <v>0</v>
      </c>
      <c r="H167" s="22"/>
      <c r="I167" s="16"/>
      <c r="J167" s="22"/>
      <c r="K167" s="16"/>
      <c r="L167" s="22"/>
      <c r="M167" s="16"/>
      <c r="N167" s="16"/>
      <c r="O167" s="16"/>
      <c r="P167" s="16"/>
      <c r="Q167" s="16"/>
      <c r="R167" s="22"/>
      <c r="S167" s="16">
        <f>C167+D167+E167+F167+G167</f>
        <v>1</v>
      </c>
    </row>
    <row r="168" spans="1:19" ht="12.75">
      <c r="A168" s="104" t="s">
        <v>242</v>
      </c>
      <c r="B168" s="79">
        <v>2014</v>
      </c>
      <c r="C168" s="16">
        <v>0</v>
      </c>
      <c r="D168" s="16">
        <v>0</v>
      </c>
      <c r="E168" s="22">
        <v>0</v>
      </c>
      <c r="F168" s="16">
        <v>0</v>
      </c>
      <c r="G168" s="16">
        <v>0</v>
      </c>
      <c r="H168" s="22"/>
      <c r="I168" s="16"/>
      <c r="J168" s="22"/>
      <c r="K168" s="16"/>
      <c r="L168" s="22"/>
      <c r="M168" s="16"/>
      <c r="N168" s="16"/>
      <c r="O168" s="16"/>
      <c r="P168" s="16"/>
      <c r="Q168" s="16"/>
      <c r="R168" s="22"/>
      <c r="S168" s="16">
        <f>C168+D168+E168+F168+G168</f>
        <v>0</v>
      </c>
    </row>
    <row r="169" spans="1:19" ht="12.75">
      <c r="A169" s="104" t="s">
        <v>243</v>
      </c>
      <c r="B169" s="80" t="s">
        <v>203</v>
      </c>
      <c r="C169" s="16">
        <f>C167-C168</f>
        <v>1</v>
      </c>
      <c r="D169" s="16">
        <f>D167-D168</f>
        <v>0</v>
      </c>
      <c r="E169" s="22">
        <f>E167-E168</f>
        <v>0</v>
      </c>
      <c r="F169" s="16">
        <f>F167-F168</f>
        <v>0</v>
      </c>
      <c r="G169" s="16">
        <f>G167-G168</f>
        <v>0</v>
      </c>
      <c r="H169" s="22"/>
      <c r="I169" s="16"/>
      <c r="J169" s="22"/>
      <c r="K169" s="16"/>
      <c r="L169" s="22"/>
      <c r="M169" s="16"/>
      <c r="N169" s="16"/>
      <c r="O169" s="16"/>
      <c r="P169" s="16"/>
      <c r="Q169" s="16"/>
      <c r="R169" s="22"/>
      <c r="S169" s="16">
        <f>S167-S168</f>
        <v>1</v>
      </c>
    </row>
    <row r="170" spans="1:19" ht="13.5" thickBot="1">
      <c r="A170" s="105"/>
      <c r="B170" s="81" t="s">
        <v>5</v>
      </c>
      <c r="C170" s="19">
        <v>0</v>
      </c>
      <c r="D170" s="19">
        <v>0</v>
      </c>
      <c r="E170" s="19">
        <v>0</v>
      </c>
      <c r="F170" s="19">
        <v>0</v>
      </c>
      <c r="G170" s="19">
        <v>0</v>
      </c>
      <c r="H170" s="31"/>
      <c r="I170" s="19"/>
      <c r="J170" s="31"/>
      <c r="K170" s="19"/>
      <c r="L170" s="31"/>
      <c r="M170" s="19"/>
      <c r="N170" s="19"/>
      <c r="O170" s="19"/>
      <c r="P170" s="19"/>
      <c r="Q170" s="19"/>
      <c r="R170" s="31"/>
      <c r="S170" s="19">
        <v>0</v>
      </c>
    </row>
    <row r="171" spans="1:19" ht="12.75">
      <c r="A171" s="285"/>
      <c r="B171" s="296">
        <v>2015</v>
      </c>
      <c r="C171" s="297">
        <v>0</v>
      </c>
      <c r="D171" s="297">
        <v>0</v>
      </c>
      <c r="E171" s="298">
        <v>0</v>
      </c>
      <c r="F171" s="297">
        <v>0</v>
      </c>
      <c r="G171" s="297">
        <v>0</v>
      </c>
      <c r="H171" s="288"/>
      <c r="I171" s="286"/>
      <c r="J171" s="288"/>
      <c r="K171" s="286"/>
      <c r="L171" s="288"/>
      <c r="M171" s="286"/>
      <c r="N171" s="286"/>
      <c r="O171" s="286"/>
      <c r="P171" s="286"/>
      <c r="Q171" s="286"/>
      <c r="R171" s="288"/>
      <c r="S171" s="16">
        <f>C171+D171+E171+F171+G171</f>
        <v>0</v>
      </c>
    </row>
    <row r="172" spans="1:19" ht="12.75">
      <c r="A172" s="289" t="s">
        <v>315</v>
      </c>
      <c r="B172" s="299">
        <v>2014</v>
      </c>
      <c r="C172" s="34">
        <v>0</v>
      </c>
      <c r="D172" s="34">
        <v>0</v>
      </c>
      <c r="E172" s="300">
        <v>0</v>
      </c>
      <c r="F172" s="34">
        <v>0</v>
      </c>
      <c r="G172" s="34">
        <v>0</v>
      </c>
      <c r="H172" s="292"/>
      <c r="I172" s="290"/>
      <c r="J172" s="292"/>
      <c r="K172" s="290"/>
      <c r="L172" s="292"/>
      <c r="M172" s="290"/>
      <c r="N172" s="290"/>
      <c r="O172" s="290"/>
      <c r="P172" s="290"/>
      <c r="Q172" s="290"/>
      <c r="R172" s="292"/>
      <c r="S172" s="16">
        <f>C172+D172+E172+F172+G172</f>
        <v>0</v>
      </c>
    </row>
    <row r="173" spans="1:19" ht="12.75">
      <c r="A173" s="289" t="s">
        <v>316</v>
      </c>
      <c r="B173" s="301" t="s">
        <v>203</v>
      </c>
      <c r="C173" s="34">
        <f>C171-C172</f>
        <v>0</v>
      </c>
      <c r="D173" s="34">
        <f>D171-D172</f>
        <v>0</v>
      </c>
      <c r="E173" s="300">
        <f>E171-E172</f>
        <v>0</v>
      </c>
      <c r="F173" s="34">
        <f>F171-F172</f>
        <v>0</v>
      </c>
      <c r="G173" s="34">
        <f>G171-G172</f>
        <v>0</v>
      </c>
      <c r="H173" s="292"/>
      <c r="I173" s="290"/>
      <c r="J173" s="292"/>
      <c r="K173" s="290"/>
      <c r="L173" s="292"/>
      <c r="M173" s="290"/>
      <c r="N173" s="290"/>
      <c r="O173" s="290"/>
      <c r="P173" s="290"/>
      <c r="Q173" s="290"/>
      <c r="R173" s="292"/>
      <c r="S173" s="16">
        <f>S171-S172</f>
        <v>0</v>
      </c>
    </row>
    <row r="174" spans="1:19" ht="13.5" thickBot="1">
      <c r="A174" s="293"/>
      <c r="B174" s="302" t="s">
        <v>5</v>
      </c>
      <c r="C174" s="33">
        <v>0</v>
      </c>
      <c r="D174" s="33">
        <v>0</v>
      </c>
      <c r="E174" s="33">
        <v>0</v>
      </c>
      <c r="F174" s="33">
        <v>0</v>
      </c>
      <c r="G174" s="33">
        <v>0</v>
      </c>
      <c r="H174" s="295"/>
      <c r="I174" s="33"/>
      <c r="J174" s="295"/>
      <c r="K174" s="33"/>
      <c r="L174" s="295"/>
      <c r="M174" s="33"/>
      <c r="N174" s="33"/>
      <c r="O174" s="33"/>
      <c r="P174" s="33"/>
      <c r="Q174" s="33"/>
      <c r="R174" s="295"/>
      <c r="S174" s="19">
        <v>0</v>
      </c>
    </row>
    <row r="175" spans="1:19" ht="12.75">
      <c r="A175" s="106"/>
      <c r="B175" s="79">
        <v>2015</v>
      </c>
      <c r="C175" s="16">
        <v>43</v>
      </c>
      <c r="D175" s="16">
        <v>21</v>
      </c>
      <c r="E175" s="22">
        <v>4</v>
      </c>
      <c r="F175" s="16">
        <v>12</v>
      </c>
      <c r="G175" s="16">
        <v>11</v>
      </c>
      <c r="H175" s="22"/>
      <c r="I175" s="16"/>
      <c r="J175" s="22"/>
      <c r="K175" s="16"/>
      <c r="L175" s="22"/>
      <c r="M175" s="16"/>
      <c r="N175" s="16"/>
      <c r="O175" s="16"/>
      <c r="P175" s="16"/>
      <c r="Q175" s="16"/>
      <c r="R175" s="22"/>
      <c r="S175" s="16">
        <f>C175+D175+E175+F175+G175</f>
        <v>91</v>
      </c>
    </row>
    <row r="176" spans="1:19" ht="12.75">
      <c r="A176" s="104" t="s">
        <v>143</v>
      </c>
      <c r="B176" s="79">
        <v>2014</v>
      </c>
      <c r="C176" s="16">
        <v>46</v>
      </c>
      <c r="D176" s="16">
        <v>21</v>
      </c>
      <c r="E176" s="22">
        <v>1</v>
      </c>
      <c r="F176" s="16">
        <v>11</v>
      </c>
      <c r="G176" s="16">
        <v>15</v>
      </c>
      <c r="H176" s="22"/>
      <c r="I176" s="16"/>
      <c r="J176" s="22"/>
      <c r="K176" s="16"/>
      <c r="L176" s="22"/>
      <c r="M176" s="16"/>
      <c r="N176" s="16"/>
      <c r="O176" s="16"/>
      <c r="P176" s="16"/>
      <c r="Q176" s="16"/>
      <c r="R176" s="22"/>
      <c r="S176" s="16">
        <f>C176+D176+E176+F176+G176</f>
        <v>94</v>
      </c>
    </row>
    <row r="177" spans="1:19" ht="12.75">
      <c r="A177" s="106"/>
      <c r="B177" s="80" t="s">
        <v>203</v>
      </c>
      <c r="C177" s="16">
        <f>C175-C176</f>
        <v>-3</v>
      </c>
      <c r="D177" s="16">
        <f>D175-D176</f>
        <v>0</v>
      </c>
      <c r="E177" s="22">
        <f>E175-E176</f>
        <v>3</v>
      </c>
      <c r="F177" s="16">
        <f>F175-F176</f>
        <v>1</v>
      </c>
      <c r="G177" s="16">
        <f>G175-G176</f>
        <v>-4</v>
      </c>
      <c r="H177" s="22"/>
      <c r="I177" s="16"/>
      <c r="J177" s="22"/>
      <c r="K177" s="16"/>
      <c r="L177" s="22"/>
      <c r="M177" s="16"/>
      <c r="N177" s="16"/>
      <c r="O177" s="16"/>
      <c r="P177" s="16"/>
      <c r="Q177" s="16"/>
      <c r="R177" s="22"/>
      <c r="S177" s="16">
        <f>S175-S176</f>
        <v>-3</v>
      </c>
    </row>
    <row r="178" spans="1:19" ht="13.5" thickBot="1">
      <c r="A178" s="105"/>
      <c r="B178" s="81" t="s">
        <v>5</v>
      </c>
      <c r="C178" s="19">
        <f>C177/C176</f>
        <v>-0.06521739130434782</v>
      </c>
      <c r="D178" s="19">
        <f>D177/D176</f>
        <v>0</v>
      </c>
      <c r="E178" s="33">
        <f>E177/E176</f>
        <v>3</v>
      </c>
      <c r="F178" s="19">
        <f>F177/F176</f>
        <v>0.09090909090909091</v>
      </c>
      <c r="G178" s="19">
        <f>G177/G176</f>
        <v>-0.26666666666666666</v>
      </c>
      <c r="H178" s="31"/>
      <c r="I178" s="19"/>
      <c r="J178" s="31"/>
      <c r="K178" s="19"/>
      <c r="L178" s="31"/>
      <c r="M178" s="19"/>
      <c r="N178" s="19"/>
      <c r="O178" s="19"/>
      <c r="P178" s="19"/>
      <c r="Q178" s="19"/>
      <c r="R178" s="31"/>
      <c r="S178" s="19">
        <f>S177/S176</f>
        <v>-0.031914893617021274</v>
      </c>
    </row>
    <row r="179" spans="1:19" ht="12.75">
      <c r="A179" s="106"/>
      <c r="B179" s="79">
        <v>2015</v>
      </c>
      <c r="C179" s="16">
        <v>17</v>
      </c>
      <c r="D179" s="16">
        <v>5</v>
      </c>
      <c r="E179" s="22">
        <v>7</v>
      </c>
      <c r="F179" s="16">
        <v>8</v>
      </c>
      <c r="G179" s="16">
        <v>17</v>
      </c>
      <c r="H179" s="22"/>
      <c r="I179" s="16"/>
      <c r="J179" s="22"/>
      <c r="K179" s="16"/>
      <c r="L179" s="22"/>
      <c r="M179" s="16"/>
      <c r="N179" s="16"/>
      <c r="O179" s="16"/>
      <c r="P179" s="16"/>
      <c r="Q179" s="16"/>
      <c r="R179" s="22"/>
      <c r="S179" s="16">
        <f>C179+D179+E179+F179+G179</f>
        <v>54</v>
      </c>
    </row>
    <row r="180" spans="1:19" ht="12.75">
      <c r="A180" s="104" t="s">
        <v>244</v>
      </c>
      <c r="B180" s="79">
        <v>2014</v>
      </c>
      <c r="C180" s="16">
        <v>27</v>
      </c>
      <c r="D180" s="16">
        <v>11</v>
      </c>
      <c r="E180" s="22">
        <v>8</v>
      </c>
      <c r="F180" s="16">
        <v>13</v>
      </c>
      <c r="G180" s="16">
        <v>18</v>
      </c>
      <c r="H180" s="22"/>
      <c r="I180" s="16"/>
      <c r="J180" s="22"/>
      <c r="K180" s="16"/>
      <c r="L180" s="22"/>
      <c r="M180" s="16"/>
      <c r="N180" s="16"/>
      <c r="O180" s="16"/>
      <c r="P180" s="16"/>
      <c r="Q180" s="16"/>
      <c r="R180" s="22"/>
      <c r="S180" s="16">
        <f>C180+D180+E180+F180+G180</f>
        <v>77</v>
      </c>
    </row>
    <row r="181" spans="1:19" ht="12.75">
      <c r="A181" s="104" t="s">
        <v>245</v>
      </c>
      <c r="B181" s="80" t="s">
        <v>203</v>
      </c>
      <c r="C181" s="16">
        <f>C179-C180</f>
        <v>-10</v>
      </c>
      <c r="D181" s="16">
        <f>D179-D180</f>
        <v>-6</v>
      </c>
      <c r="E181" s="22">
        <f>E179-E180</f>
        <v>-1</v>
      </c>
      <c r="F181" s="16">
        <f>F179-F180</f>
        <v>-5</v>
      </c>
      <c r="G181" s="16">
        <f>G179-G180</f>
        <v>-1</v>
      </c>
      <c r="H181" s="22"/>
      <c r="I181" s="16"/>
      <c r="J181" s="22"/>
      <c r="K181" s="16"/>
      <c r="L181" s="22"/>
      <c r="M181" s="16"/>
      <c r="N181" s="16"/>
      <c r="O181" s="16"/>
      <c r="P181" s="16"/>
      <c r="Q181" s="16"/>
      <c r="R181" s="22"/>
      <c r="S181" s="16">
        <f>S179-S180</f>
        <v>-23</v>
      </c>
    </row>
    <row r="182" spans="1:19" ht="13.5" thickBot="1">
      <c r="A182" s="105"/>
      <c r="B182" s="81" t="s">
        <v>5</v>
      </c>
      <c r="C182" s="19">
        <f>C181/C180</f>
        <v>-0.37037037037037035</v>
      </c>
      <c r="D182" s="33">
        <f>D181/D180</f>
        <v>-0.5454545454545454</v>
      </c>
      <c r="E182" s="19">
        <f>E181/E180</f>
        <v>-0.125</v>
      </c>
      <c r="F182" s="19">
        <f>F181/F180</f>
        <v>-0.38461538461538464</v>
      </c>
      <c r="G182" s="19">
        <f>G181/G180</f>
        <v>-0.05555555555555555</v>
      </c>
      <c r="H182" s="31"/>
      <c r="I182" s="19"/>
      <c r="J182" s="31"/>
      <c r="K182" s="19"/>
      <c r="L182" s="31"/>
      <c r="M182" s="19"/>
      <c r="N182" s="19"/>
      <c r="O182" s="19"/>
      <c r="P182" s="19"/>
      <c r="Q182" s="19"/>
      <c r="R182" s="31"/>
      <c r="S182" s="19">
        <f>S181/S180</f>
        <v>-0.2987012987012987</v>
      </c>
    </row>
    <row r="183" spans="1:19" ht="12.75">
      <c r="A183" s="106"/>
      <c r="B183" s="79">
        <v>2015</v>
      </c>
      <c r="C183" s="16">
        <v>109</v>
      </c>
      <c r="D183" s="16">
        <v>64</v>
      </c>
      <c r="E183" s="22">
        <v>11</v>
      </c>
      <c r="F183" s="16">
        <v>47</v>
      </c>
      <c r="G183" s="16">
        <v>78</v>
      </c>
      <c r="H183" s="22"/>
      <c r="I183" s="16"/>
      <c r="J183" s="22"/>
      <c r="K183" s="16"/>
      <c r="L183" s="22"/>
      <c r="M183" s="16"/>
      <c r="N183" s="16"/>
      <c r="O183" s="16"/>
      <c r="P183" s="16"/>
      <c r="Q183" s="16"/>
      <c r="R183" s="22"/>
      <c r="S183" s="16">
        <f>C183+D183+E183+F183+G183</f>
        <v>309</v>
      </c>
    </row>
    <row r="184" spans="1:19" ht="12.75">
      <c r="A184" s="107" t="s">
        <v>246</v>
      </c>
      <c r="B184" s="79">
        <v>2014</v>
      </c>
      <c r="C184" s="16">
        <v>156</v>
      </c>
      <c r="D184" s="16">
        <v>83</v>
      </c>
      <c r="E184" s="22">
        <v>25</v>
      </c>
      <c r="F184" s="16">
        <v>51</v>
      </c>
      <c r="G184" s="16">
        <v>59</v>
      </c>
      <c r="H184" s="22"/>
      <c r="I184" s="16"/>
      <c r="J184" s="22"/>
      <c r="K184" s="16"/>
      <c r="L184" s="22"/>
      <c r="M184" s="16"/>
      <c r="N184" s="16"/>
      <c r="O184" s="16"/>
      <c r="P184" s="16"/>
      <c r="Q184" s="16"/>
      <c r="R184" s="22"/>
      <c r="S184" s="16">
        <f>C184+D184+E184+F184+G184</f>
        <v>374</v>
      </c>
    </row>
    <row r="185" spans="1:19" ht="12.75">
      <c r="A185" s="106"/>
      <c r="B185" s="80" t="s">
        <v>203</v>
      </c>
      <c r="C185" s="16">
        <f>C183-C184</f>
        <v>-47</v>
      </c>
      <c r="D185" s="16">
        <f>D183-D184</f>
        <v>-19</v>
      </c>
      <c r="E185" s="22">
        <f>E183-E184</f>
        <v>-14</v>
      </c>
      <c r="F185" s="16">
        <f>F183-F184</f>
        <v>-4</v>
      </c>
      <c r="G185" s="16">
        <f>G183-G184</f>
        <v>19</v>
      </c>
      <c r="H185" s="22"/>
      <c r="I185" s="16"/>
      <c r="J185" s="22"/>
      <c r="K185" s="16"/>
      <c r="L185" s="22"/>
      <c r="M185" s="16"/>
      <c r="N185" s="16"/>
      <c r="O185" s="16"/>
      <c r="P185" s="16"/>
      <c r="Q185" s="16"/>
      <c r="R185" s="22"/>
      <c r="S185" s="16">
        <f>S183-S184</f>
        <v>-65</v>
      </c>
    </row>
    <row r="186" spans="1:19" ht="13.5" thickBot="1">
      <c r="A186" s="105"/>
      <c r="B186" s="81" t="s">
        <v>5</v>
      </c>
      <c r="C186" s="19">
        <f>C185/C184</f>
        <v>-0.30128205128205127</v>
      </c>
      <c r="D186" s="19">
        <f>D185/D184</f>
        <v>-0.2289156626506024</v>
      </c>
      <c r="E186" s="31">
        <f>E185/E184</f>
        <v>-0.56</v>
      </c>
      <c r="F186" s="19">
        <f>F185/F184</f>
        <v>-0.0784313725490196</v>
      </c>
      <c r="G186" s="19">
        <f>G185/G184</f>
        <v>0.3220338983050847</v>
      </c>
      <c r="H186" s="31"/>
      <c r="I186" s="19"/>
      <c r="J186" s="31"/>
      <c r="K186" s="19"/>
      <c r="L186" s="31"/>
      <c r="M186" s="19"/>
      <c r="N186" s="19"/>
      <c r="O186" s="19"/>
      <c r="P186" s="19"/>
      <c r="Q186" s="19"/>
      <c r="R186" s="31"/>
      <c r="S186" s="19">
        <f>S185/S184</f>
        <v>-0.17379679144385027</v>
      </c>
    </row>
    <row r="187" spans="1:19" ht="12.75">
      <c r="A187" s="106"/>
      <c r="B187" s="79">
        <v>2015</v>
      </c>
      <c r="C187" s="16">
        <v>197</v>
      </c>
      <c r="D187" s="16">
        <v>68</v>
      </c>
      <c r="E187" s="22">
        <v>42</v>
      </c>
      <c r="F187" s="16">
        <v>55</v>
      </c>
      <c r="G187" s="16">
        <v>87</v>
      </c>
      <c r="H187" s="22"/>
      <c r="I187" s="16"/>
      <c r="J187" s="22"/>
      <c r="K187" s="16"/>
      <c r="L187" s="22"/>
      <c r="M187" s="16"/>
      <c r="N187" s="16"/>
      <c r="O187" s="16"/>
      <c r="P187" s="16"/>
      <c r="Q187" s="16"/>
      <c r="R187" s="22"/>
      <c r="S187" s="16">
        <f>C187+D187+E187+F187+G187</f>
        <v>449</v>
      </c>
    </row>
    <row r="188" spans="1:19" ht="12.75">
      <c r="A188" s="104" t="s">
        <v>247</v>
      </c>
      <c r="B188" s="79">
        <v>2014</v>
      </c>
      <c r="C188" s="16">
        <v>222</v>
      </c>
      <c r="D188" s="16">
        <v>74</v>
      </c>
      <c r="E188" s="22">
        <v>32</v>
      </c>
      <c r="F188" s="16">
        <v>46</v>
      </c>
      <c r="G188" s="16">
        <v>84</v>
      </c>
      <c r="H188" s="22"/>
      <c r="I188" s="16"/>
      <c r="J188" s="22"/>
      <c r="K188" s="16"/>
      <c r="L188" s="22"/>
      <c r="M188" s="16"/>
      <c r="N188" s="16"/>
      <c r="O188" s="16"/>
      <c r="P188" s="16"/>
      <c r="Q188" s="16"/>
      <c r="R188" s="22"/>
      <c r="S188" s="16">
        <f>C188+D188+E188+F188+G188</f>
        <v>458</v>
      </c>
    </row>
    <row r="189" spans="1:19" ht="12.75">
      <c r="A189" s="104" t="s">
        <v>248</v>
      </c>
      <c r="B189" s="80" t="s">
        <v>203</v>
      </c>
      <c r="C189" s="16">
        <f>C187-C188</f>
        <v>-25</v>
      </c>
      <c r="D189" s="16">
        <f>D187-D188</f>
        <v>-6</v>
      </c>
      <c r="E189" s="22">
        <f>E187-E188</f>
        <v>10</v>
      </c>
      <c r="F189" s="16">
        <f>F187-F188</f>
        <v>9</v>
      </c>
      <c r="G189" s="16">
        <f>G187-G188</f>
        <v>3</v>
      </c>
      <c r="H189" s="22"/>
      <c r="I189" s="16"/>
      <c r="J189" s="22"/>
      <c r="K189" s="16"/>
      <c r="L189" s="22"/>
      <c r="M189" s="16"/>
      <c r="N189" s="16"/>
      <c r="O189" s="16"/>
      <c r="P189" s="16"/>
      <c r="Q189" s="16"/>
      <c r="R189" s="22"/>
      <c r="S189" s="16">
        <f>S187-S188</f>
        <v>-9</v>
      </c>
    </row>
    <row r="190" spans="1:19" ht="13.5" thickBot="1">
      <c r="A190" s="105"/>
      <c r="B190" s="81" t="s">
        <v>5</v>
      </c>
      <c r="C190" s="19">
        <f>C189/C188</f>
        <v>-0.11261261261261261</v>
      </c>
      <c r="D190" s="19">
        <f>D189/D188</f>
        <v>-0.08108108108108109</v>
      </c>
      <c r="E190" s="19">
        <f>E189/E188</f>
        <v>0.3125</v>
      </c>
      <c r="F190" s="19">
        <f>F189/F188</f>
        <v>0.1956521739130435</v>
      </c>
      <c r="G190" s="19">
        <f>G189/G188</f>
        <v>0.03571428571428571</v>
      </c>
      <c r="H190" s="31"/>
      <c r="I190" s="19"/>
      <c r="J190" s="31"/>
      <c r="K190" s="19"/>
      <c r="L190" s="31"/>
      <c r="M190" s="19"/>
      <c r="N190" s="19"/>
      <c r="O190" s="19"/>
      <c r="P190" s="19"/>
      <c r="Q190" s="19"/>
      <c r="R190" s="31"/>
      <c r="S190" s="19">
        <f>S189/S188</f>
        <v>-0.019650655021834062</v>
      </c>
    </row>
    <row r="191" spans="1:19" ht="12.75">
      <c r="A191" s="106"/>
      <c r="B191" s="79">
        <v>2015</v>
      </c>
      <c r="C191" s="16">
        <v>19</v>
      </c>
      <c r="D191" s="16">
        <v>13</v>
      </c>
      <c r="E191" s="22">
        <v>0</v>
      </c>
      <c r="F191" s="16">
        <v>7</v>
      </c>
      <c r="G191" s="16">
        <v>5</v>
      </c>
      <c r="H191" s="22"/>
      <c r="I191" s="16"/>
      <c r="J191" s="22"/>
      <c r="K191" s="16"/>
      <c r="L191" s="22"/>
      <c r="M191" s="16"/>
      <c r="N191" s="16"/>
      <c r="O191" s="16"/>
      <c r="P191" s="16"/>
      <c r="Q191" s="16"/>
      <c r="R191" s="22"/>
      <c r="S191" s="16">
        <f>C191+D191+E191+F191+G191</f>
        <v>44</v>
      </c>
    </row>
    <row r="192" spans="1:19" ht="12.75">
      <c r="A192" s="104" t="s">
        <v>249</v>
      </c>
      <c r="B192" s="79">
        <v>2014</v>
      </c>
      <c r="C192" s="16">
        <v>29</v>
      </c>
      <c r="D192" s="16">
        <v>15</v>
      </c>
      <c r="E192" s="22">
        <v>0</v>
      </c>
      <c r="F192" s="16">
        <v>4</v>
      </c>
      <c r="G192" s="16">
        <v>5</v>
      </c>
      <c r="H192" s="22"/>
      <c r="I192" s="16"/>
      <c r="J192" s="22"/>
      <c r="K192" s="16"/>
      <c r="L192" s="22"/>
      <c r="M192" s="16"/>
      <c r="N192" s="16"/>
      <c r="O192" s="16"/>
      <c r="P192" s="16"/>
      <c r="Q192" s="16"/>
      <c r="R192" s="22"/>
      <c r="S192" s="16">
        <f>C192+D192+E192+F192+G192</f>
        <v>53</v>
      </c>
    </row>
    <row r="193" spans="1:19" ht="12.75">
      <c r="A193" s="104" t="s">
        <v>250</v>
      </c>
      <c r="B193" s="80" t="s">
        <v>203</v>
      </c>
      <c r="C193" s="16">
        <f>C191-C192</f>
        <v>-10</v>
      </c>
      <c r="D193" s="16">
        <f>D191-D192</f>
        <v>-2</v>
      </c>
      <c r="E193" s="22">
        <f>E191-E192</f>
        <v>0</v>
      </c>
      <c r="F193" s="16">
        <f>F191-F192</f>
        <v>3</v>
      </c>
      <c r="G193" s="16">
        <f>G191-G192</f>
        <v>0</v>
      </c>
      <c r="H193" s="22"/>
      <c r="I193" s="16"/>
      <c r="J193" s="22"/>
      <c r="K193" s="16"/>
      <c r="L193" s="22"/>
      <c r="M193" s="16"/>
      <c r="N193" s="16"/>
      <c r="O193" s="16"/>
      <c r="P193" s="16"/>
      <c r="Q193" s="16"/>
      <c r="R193" s="22"/>
      <c r="S193" s="16">
        <f>S191-S192</f>
        <v>-9</v>
      </c>
    </row>
    <row r="194" spans="1:19" ht="13.5" thickBot="1">
      <c r="A194" s="105"/>
      <c r="B194" s="81" t="s">
        <v>5</v>
      </c>
      <c r="C194" s="19">
        <f>C193/C192</f>
        <v>-0.3448275862068966</v>
      </c>
      <c r="D194" s="19">
        <f>D193/D192</f>
        <v>-0.13333333333333333</v>
      </c>
      <c r="E194" s="19">
        <v>0</v>
      </c>
      <c r="F194" s="19">
        <f>F193/F192</f>
        <v>0.75</v>
      </c>
      <c r="G194" s="19">
        <f>G193/G192</f>
        <v>0</v>
      </c>
      <c r="H194" s="31"/>
      <c r="I194" s="19"/>
      <c r="J194" s="31"/>
      <c r="K194" s="19"/>
      <c r="L194" s="31"/>
      <c r="M194" s="19"/>
      <c r="N194" s="19"/>
      <c r="O194" s="19"/>
      <c r="P194" s="19"/>
      <c r="Q194" s="19"/>
      <c r="R194" s="31"/>
      <c r="S194" s="19">
        <f>S193/S192</f>
        <v>-0.16981132075471697</v>
      </c>
    </row>
    <row r="195" spans="1:19" ht="12.75">
      <c r="A195" s="109"/>
      <c r="B195" s="283"/>
      <c r="C195" s="44"/>
      <c r="D195" s="44"/>
      <c r="E195" s="44"/>
      <c r="F195" s="44"/>
      <c r="G195" s="44"/>
      <c r="H195" s="44"/>
      <c r="I195" s="44"/>
      <c r="J195" s="44"/>
      <c r="K195" s="44"/>
      <c r="L195" s="44"/>
      <c r="M195" s="44"/>
      <c r="N195" s="44"/>
      <c r="O195" s="44"/>
      <c r="P195" s="44"/>
      <c r="Q195" s="44"/>
      <c r="R195" s="44"/>
      <c r="S195" s="44"/>
    </row>
    <row r="196" spans="1:19" ht="13.5" thickBot="1">
      <c r="A196" s="108" t="s">
        <v>254</v>
      </c>
      <c r="B196" s="21"/>
      <c r="C196" s="21"/>
      <c r="D196" s="21"/>
      <c r="E196" s="21"/>
      <c r="F196" s="21"/>
      <c r="G196" s="21"/>
      <c r="H196" s="21"/>
      <c r="I196" s="21"/>
      <c r="J196" s="21"/>
      <c r="K196" s="21"/>
      <c r="L196" s="21"/>
      <c r="M196" s="21"/>
      <c r="N196" s="21"/>
      <c r="O196" s="21"/>
      <c r="P196" s="21"/>
      <c r="Q196" s="21"/>
      <c r="R196" s="21"/>
      <c r="S196" s="21"/>
    </row>
    <row r="197" spans="1:19" ht="21" thickBot="1">
      <c r="A197" s="101"/>
      <c r="B197" s="78"/>
      <c r="C197" s="23" t="s">
        <v>68</v>
      </c>
      <c r="D197" s="24" t="s">
        <v>69</v>
      </c>
      <c r="E197" s="37" t="s">
        <v>70</v>
      </c>
      <c r="F197" s="24" t="s">
        <v>71</v>
      </c>
      <c r="G197" s="23" t="s">
        <v>72</v>
      </c>
      <c r="H197" s="24" t="s">
        <v>73</v>
      </c>
      <c r="I197" s="26" t="s">
        <v>74</v>
      </c>
      <c r="J197" s="25" t="s">
        <v>75</v>
      </c>
      <c r="K197" s="26" t="s">
        <v>76</v>
      </c>
      <c r="L197" s="26" t="s">
        <v>77</v>
      </c>
      <c r="M197" s="26"/>
      <c r="N197" s="28"/>
      <c r="O197" s="28"/>
      <c r="P197" s="28"/>
      <c r="Q197" s="28"/>
      <c r="R197" s="29"/>
      <c r="S197" s="28" t="s">
        <v>30</v>
      </c>
    </row>
    <row r="198" spans="1:19" ht="12.75">
      <c r="A198" s="102"/>
      <c r="B198" s="79">
        <v>2015</v>
      </c>
      <c r="C198" s="16">
        <f aca="true" t="shared" si="70" ref="C198:L199">C202+C206+C214+C218+C222+C226+C230</f>
        <v>68</v>
      </c>
      <c r="D198" s="16">
        <f t="shared" si="70"/>
        <v>134</v>
      </c>
      <c r="E198" s="16">
        <f t="shared" si="70"/>
        <v>52</v>
      </c>
      <c r="F198" s="16">
        <f t="shared" si="70"/>
        <v>81</v>
      </c>
      <c r="G198" s="16">
        <f t="shared" si="70"/>
        <v>52</v>
      </c>
      <c r="H198" s="16">
        <f t="shared" si="70"/>
        <v>28</v>
      </c>
      <c r="I198" s="16">
        <f t="shared" si="70"/>
        <v>478</v>
      </c>
      <c r="J198" s="16">
        <f t="shared" si="70"/>
        <v>333</v>
      </c>
      <c r="K198" s="16">
        <f t="shared" si="70"/>
        <v>47</v>
      </c>
      <c r="L198" s="16">
        <f t="shared" si="70"/>
        <v>140</v>
      </c>
      <c r="M198" s="16"/>
      <c r="N198" s="16"/>
      <c r="O198" s="16"/>
      <c r="P198" s="16"/>
      <c r="Q198" s="16"/>
      <c r="R198" s="30"/>
      <c r="S198" s="16">
        <f>S202+S206+S214+S218+S222+S226+S230</f>
        <v>1413</v>
      </c>
    </row>
    <row r="199" spans="1:19" ht="12.75">
      <c r="A199" s="245" t="s">
        <v>40</v>
      </c>
      <c r="B199" s="79">
        <v>2014</v>
      </c>
      <c r="C199" s="16">
        <f t="shared" si="70"/>
        <v>83</v>
      </c>
      <c r="D199" s="16">
        <f t="shared" si="70"/>
        <v>235</v>
      </c>
      <c r="E199" s="16">
        <f t="shared" si="70"/>
        <v>71</v>
      </c>
      <c r="F199" s="16">
        <f t="shared" si="70"/>
        <v>113</v>
      </c>
      <c r="G199" s="16">
        <f t="shared" si="70"/>
        <v>59</v>
      </c>
      <c r="H199" s="16">
        <f t="shared" si="70"/>
        <v>22</v>
      </c>
      <c r="I199" s="16">
        <f t="shared" si="70"/>
        <v>691</v>
      </c>
      <c r="J199" s="16">
        <f t="shared" si="70"/>
        <v>334</v>
      </c>
      <c r="K199" s="16">
        <f t="shared" si="70"/>
        <v>93</v>
      </c>
      <c r="L199" s="16">
        <f t="shared" si="70"/>
        <v>135</v>
      </c>
      <c r="M199" s="16"/>
      <c r="N199" s="16"/>
      <c r="O199" s="16"/>
      <c r="P199" s="16"/>
      <c r="Q199" s="16"/>
      <c r="R199" s="30"/>
      <c r="S199" s="16">
        <f>S203+S207+S215+S219+S223+S227+S231</f>
        <v>1836</v>
      </c>
    </row>
    <row r="200" spans="1:19" ht="12.75">
      <c r="A200" s="102"/>
      <c r="B200" s="80" t="s">
        <v>203</v>
      </c>
      <c r="C200" s="16">
        <f aca="true" t="shared" si="71" ref="C200:L200">C198-C199</f>
        <v>-15</v>
      </c>
      <c r="D200" s="22">
        <f t="shared" si="71"/>
        <v>-101</v>
      </c>
      <c r="E200" s="16">
        <f t="shared" si="71"/>
        <v>-19</v>
      </c>
      <c r="F200" s="22">
        <f t="shared" si="71"/>
        <v>-32</v>
      </c>
      <c r="G200" s="16">
        <f t="shared" si="71"/>
        <v>-7</v>
      </c>
      <c r="H200" s="22">
        <f t="shared" si="71"/>
        <v>6</v>
      </c>
      <c r="I200" s="16">
        <f t="shared" si="71"/>
        <v>-213</v>
      </c>
      <c r="J200" s="22">
        <f t="shared" si="71"/>
        <v>-1</v>
      </c>
      <c r="K200" s="16">
        <f t="shared" si="71"/>
        <v>-46</v>
      </c>
      <c r="L200" s="16">
        <f t="shared" si="71"/>
        <v>5</v>
      </c>
      <c r="M200" s="16"/>
      <c r="N200" s="16"/>
      <c r="O200" s="16"/>
      <c r="P200" s="16"/>
      <c r="Q200" s="16"/>
      <c r="R200" s="22"/>
      <c r="S200" s="16">
        <f>S198-S199</f>
        <v>-423</v>
      </c>
    </row>
    <row r="201" spans="1:19" ht="13.5" thickBot="1">
      <c r="A201" s="103"/>
      <c r="B201" s="81" t="s">
        <v>5</v>
      </c>
      <c r="C201" s="19">
        <f aca="true" t="shared" si="72" ref="C201:L201">C200/C199</f>
        <v>-0.18072289156626506</v>
      </c>
      <c r="D201" s="31">
        <f t="shared" si="72"/>
        <v>-0.4297872340425532</v>
      </c>
      <c r="E201" s="19">
        <f t="shared" si="72"/>
        <v>-0.2676056338028169</v>
      </c>
      <c r="F201" s="31">
        <f t="shared" si="72"/>
        <v>-0.2831858407079646</v>
      </c>
      <c r="G201" s="19">
        <f t="shared" si="72"/>
        <v>-0.11864406779661017</v>
      </c>
      <c r="H201" s="31">
        <f t="shared" si="72"/>
        <v>0.2727272727272727</v>
      </c>
      <c r="I201" s="19">
        <f t="shared" si="72"/>
        <v>-0.30824891461649784</v>
      </c>
      <c r="J201" s="31">
        <f t="shared" si="72"/>
        <v>-0.0029940119760479044</v>
      </c>
      <c r="K201" s="19">
        <f t="shared" si="72"/>
        <v>-0.4946236559139785</v>
      </c>
      <c r="L201" s="19">
        <f t="shared" si="72"/>
        <v>0.037037037037037035</v>
      </c>
      <c r="M201" s="19"/>
      <c r="N201" s="19"/>
      <c r="O201" s="19"/>
      <c r="P201" s="19"/>
      <c r="Q201" s="19"/>
      <c r="R201" s="31"/>
      <c r="S201" s="19">
        <f>S200/S199</f>
        <v>-0.23039215686274508</v>
      </c>
    </row>
    <row r="202" spans="1:19" ht="12.75">
      <c r="A202" s="102" t="s">
        <v>0</v>
      </c>
      <c r="B202" s="79">
        <v>2015</v>
      </c>
      <c r="C202" s="16">
        <v>1</v>
      </c>
      <c r="D202" s="22">
        <v>4</v>
      </c>
      <c r="E202" s="16">
        <v>0</v>
      </c>
      <c r="F202" s="22">
        <v>0</v>
      </c>
      <c r="G202" s="16">
        <v>0</v>
      </c>
      <c r="H202" s="22">
        <v>0</v>
      </c>
      <c r="I202" s="16">
        <v>5</v>
      </c>
      <c r="J202" s="22">
        <v>0</v>
      </c>
      <c r="K202" s="16">
        <v>0</v>
      </c>
      <c r="L202" s="22">
        <v>2</v>
      </c>
      <c r="M202" s="16"/>
      <c r="N202" s="16"/>
      <c r="O202" s="16"/>
      <c r="P202" s="16"/>
      <c r="Q202" s="16"/>
      <c r="R202" s="22"/>
      <c r="S202" s="16">
        <f>C202+D202+E202+F202+G202+H202+I202+J202+K202+L202</f>
        <v>12</v>
      </c>
    </row>
    <row r="203" spans="1:19" ht="12.75">
      <c r="A203" s="104" t="s">
        <v>240</v>
      </c>
      <c r="B203" s="79">
        <v>2014</v>
      </c>
      <c r="C203" s="16">
        <v>1</v>
      </c>
      <c r="D203" s="22">
        <v>0</v>
      </c>
      <c r="E203" s="16">
        <v>0</v>
      </c>
      <c r="F203" s="22">
        <v>0</v>
      </c>
      <c r="G203" s="16">
        <v>0</v>
      </c>
      <c r="H203" s="22">
        <v>0</v>
      </c>
      <c r="I203" s="16">
        <v>4</v>
      </c>
      <c r="J203" s="22">
        <v>0</v>
      </c>
      <c r="K203" s="16">
        <v>0</v>
      </c>
      <c r="L203" s="22">
        <v>0</v>
      </c>
      <c r="M203" s="16"/>
      <c r="N203" s="16"/>
      <c r="O203" s="16"/>
      <c r="P203" s="16"/>
      <c r="Q203" s="16"/>
      <c r="R203" s="22"/>
      <c r="S203" s="16">
        <f>C203+D203+E203+F203+G203+H203+I203+J203+K203+L203</f>
        <v>5</v>
      </c>
    </row>
    <row r="204" spans="1:19" ht="12.75">
      <c r="A204" s="104" t="s">
        <v>241</v>
      </c>
      <c r="B204" s="80" t="s">
        <v>203</v>
      </c>
      <c r="C204" s="16">
        <f aca="true" t="shared" si="73" ref="C204:L204">C202-C203</f>
        <v>0</v>
      </c>
      <c r="D204" s="22">
        <f t="shared" si="73"/>
        <v>4</v>
      </c>
      <c r="E204" s="16">
        <f t="shared" si="73"/>
        <v>0</v>
      </c>
      <c r="F204" s="22">
        <f t="shared" si="73"/>
        <v>0</v>
      </c>
      <c r="G204" s="16">
        <f t="shared" si="73"/>
        <v>0</v>
      </c>
      <c r="H204" s="22">
        <f t="shared" si="73"/>
        <v>0</v>
      </c>
      <c r="I204" s="16">
        <f t="shared" si="73"/>
        <v>1</v>
      </c>
      <c r="J204" s="22">
        <f t="shared" si="73"/>
        <v>0</v>
      </c>
      <c r="K204" s="16">
        <f t="shared" si="73"/>
        <v>0</v>
      </c>
      <c r="L204" s="16">
        <f t="shared" si="73"/>
        <v>2</v>
      </c>
      <c r="M204" s="16"/>
      <c r="N204" s="16"/>
      <c r="O204" s="16"/>
      <c r="P204" s="16"/>
      <c r="Q204" s="16"/>
      <c r="R204" s="22"/>
      <c r="S204" s="16">
        <f>S202-S203</f>
        <v>7</v>
      </c>
    </row>
    <row r="205" spans="1:19" ht="13.5" thickBot="1">
      <c r="A205" s="105"/>
      <c r="B205" s="81" t="s">
        <v>5</v>
      </c>
      <c r="C205" s="33">
        <f>C204/C203</f>
        <v>0</v>
      </c>
      <c r="D205" s="33">
        <v>0</v>
      </c>
      <c r="E205" s="33">
        <v>0</v>
      </c>
      <c r="F205" s="33">
        <v>0</v>
      </c>
      <c r="G205" s="33">
        <v>0</v>
      </c>
      <c r="H205" s="33">
        <v>0</v>
      </c>
      <c r="I205" s="33">
        <f>I204/I203</f>
        <v>0.25</v>
      </c>
      <c r="J205" s="33">
        <v>0</v>
      </c>
      <c r="K205" s="33">
        <v>0</v>
      </c>
      <c r="L205" s="33">
        <v>0</v>
      </c>
      <c r="M205" s="19"/>
      <c r="N205" s="19"/>
      <c r="O205" s="19"/>
      <c r="P205" s="19"/>
      <c r="Q205" s="19"/>
      <c r="R205" s="31"/>
      <c r="S205" s="303">
        <f>S204/S203</f>
        <v>1.4</v>
      </c>
    </row>
    <row r="206" spans="1:19" ht="12.75">
      <c r="A206" s="106"/>
      <c r="B206" s="79">
        <v>2015</v>
      </c>
      <c r="C206" s="16">
        <v>0</v>
      </c>
      <c r="D206" s="22">
        <v>3</v>
      </c>
      <c r="E206" s="16">
        <v>0</v>
      </c>
      <c r="F206" s="22">
        <v>0</v>
      </c>
      <c r="G206" s="16">
        <v>0</v>
      </c>
      <c r="H206" s="22">
        <v>0</v>
      </c>
      <c r="I206" s="16">
        <v>0</v>
      </c>
      <c r="J206" s="22">
        <v>0</v>
      </c>
      <c r="K206" s="16">
        <v>0</v>
      </c>
      <c r="L206" s="22">
        <v>0</v>
      </c>
      <c r="M206" s="16"/>
      <c r="N206" s="16"/>
      <c r="O206" s="16"/>
      <c r="P206" s="16"/>
      <c r="Q206" s="16"/>
      <c r="R206" s="22"/>
      <c r="S206" s="16">
        <f>C206+D206+E206+F206+G206+H206+I206+J206+K206+L206</f>
        <v>3</v>
      </c>
    </row>
    <row r="207" spans="1:19" ht="12.75">
      <c r="A207" s="104" t="s">
        <v>242</v>
      </c>
      <c r="B207" s="79">
        <v>2014</v>
      </c>
      <c r="C207" s="16">
        <v>0</v>
      </c>
      <c r="D207" s="22">
        <v>0</v>
      </c>
      <c r="E207" s="16">
        <v>0</v>
      </c>
      <c r="F207" s="22">
        <v>0</v>
      </c>
      <c r="G207" s="16">
        <v>0</v>
      </c>
      <c r="H207" s="22">
        <v>0</v>
      </c>
      <c r="I207" s="16">
        <v>1</v>
      </c>
      <c r="J207" s="22">
        <v>0</v>
      </c>
      <c r="K207" s="16">
        <v>0</v>
      </c>
      <c r="L207" s="22">
        <v>0</v>
      </c>
      <c r="M207" s="16"/>
      <c r="N207" s="16"/>
      <c r="O207" s="16"/>
      <c r="P207" s="16"/>
      <c r="Q207" s="16"/>
      <c r="R207" s="22"/>
      <c r="S207" s="16">
        <f>C207+D207+E207+F207+G207+H207+I207+J207+K207+L207</f>
        <v>1</v>
      </c>
    </row>
    <row r="208" spans="1:19" ht="12.75">
      <c r="A208" s="104" t="s">
        <v>243</v>
      </c>
      <c r="B208" s="80" t="s">
        <v>203</v>
      </c>
      <c r="C208" s="16">
        <f aca="true" t="shared" si="74" ref="C208:L208">C206-C207</f>
        <v>0</v>
      </c>
      <c r="D208" s="22">
        <f t="shared" si="74"/>
        <v>3</v>
      </c>
      <c r="E208" s="16">
        <f t="shared" si="74"/>
        <v>0</v>
      </c>
      <c r="F208" s="22">
        <f t="shared" si="74"/>
        <v>0</v>
      </c>
      <c r="G208" s="16">
        <f t="shared" si="74"/>
        <v>0</v>
      </c>
      <c r="H208" s="22">
        <f t="shared" si="74"/>
        <v>0</v>
      </c>
      <c r="I208" s="16">
        <f t="shared" si="74"/>
        <v>-1</v>
      </c>
      <c r="J208" s="22">
        <f t="shared" si="74"/>
        <v>0</v>
      </c>
      <c r="K208" s="16">
        <f t="shared" si="74"/>
        <v>0</v>
      </c>
      <c r="L208" s="16">
        <f t="shared" si="74"/>
        <v>0</v>
      </c>
      <c r="M208" s="16"/>
      <c r="N208" s="16"/>
      <c r="O208" s="16"/>
      <c r="P208" s="16"/>
      <c r="Q208" s="16"/>
      <c r="R208" s="22"/>
      <c r="S208" s="16">
        <f>S206-S207</f>
        <v>2</v>
      </c>
    </row>
    <row r="209" spans="1:19" ht="13.5" thickBot="1">
      <c r="A209" s="105"/>
      <c r="B209" s="81" t="s">
        <v>5</v>
      </c>
      <c r="C209" s="33">
        <v>0</v>
      </c>
      <c r="D209" s="33">
        <v>0</v>
      </c>
      <c r="E209" s="33">
        <v>0</v>
      </c>
      <c r="F209" s="33">
        <v>0</v>
      </c>
      <c r="G209" s="33">
        <v>0</v>
      </c>
      <c r="H209" s="33">
        <v>0</v>
      </c>
      <c r="I209" s="33">
        <f>I208/I207</f>
        <v>-1</v>
      </c>
      <c r="J209" s="33">
        <v>0</v>
      </c>
      <c r="K209" s="33">
        <v>0</v>
      </c>
      <c r="L209" s="33">
        <v>0</v>
      </c>
      <c r="M209" s="19"/>
      <c r="N209" s="19"/>
      <c r="O209" s="19"/>
      <c r="P209" s="19"/>
      <c r="Q209" s="19"/>
      <c r="R209" s="31"/>
      <c r="S209" s="19">
        <f>S208/S207</f>
        <v>2</v>
      </c>
    </row>
    <row r="210" spans="1:19" ht="12.75">
      <c r="A210" s="106"/>
      <c r="B210" s="79">
        <v>2015</v>
      </c>
      <c r="C210" s="16">
        <v>0</v>
      </c>
      <c r="D210" s="22">
        <v>0</v>
      </c>
      <c r="E210" s="16">
        <v>0</v>
      </c>
      <c r="F210" s="22">
        <v>0</v>
      </c>
      <c r="G210" s="16">
        <v>0</v>
      </c>
      <c r="H210" s="22">
        <v>0</v>
      </c>
      <c r="I210" s="16">
        <v>0</v>
      </c>
      <c r="J210" s="22">
        <v>0</v>
      </c>
      <c r="K210" s="16">
        <v>0</v>
      </c>
      <c r="L210" s="22">
        <v>0</v>
      </c>
      <c r="M210" s="16"/>
      <c r="N210" s="16"/>
      <c r="O210" s="16"/>
      <c r="P210" s="16"/>
      <c r="Q210" s="16"/>
      <c r="R210" s="22"/>
      <c r="S210" s="16">
        <f>C210+D210+E210+F210+G210+H210+I210+J210+K210+L210</f>
        <v>0</v>
      </c>
    </row>
    <row r="211" spans="1:19" ht="12.75">
      <c r="A211" s="282" t="s">
        <v>315</v>
      </c>
      <c r="B211" s="79">
        <v>2014</v>
      </c>
      <c r="C211" s="16">
        <v>0</v>
      </c>
      <c r="D211" s="22">
        <v>0</v>
      </c>
      <c r="E211" s="16">
        <v>0</v>
      </c>
      <c r="F211" s="22">
        <v>0</v>
      </c>
      <c r="G211" s="16">
        <v>0</v>
      </c>
      <c r="H211" s="22">
        <v>0</v>
      </c>
      <c r="I211" s="16">
        <v>0</v>
      </c>
      <c r="J211" s="22">
        <v>0</v>
      </c>
      <c r="K211" s="16">
        <v>0</v>
      </c>
      <c r="L211" s="22">
        <v>0</v>
      </c>
      <c r="M211" s="16"/>
      <c r="N211" s="16"/>
      <c r="O211" s="16"/>
      <c r="P211" s="16"/>
      <c r="Q211" s="16"/>
      <c r="R211" s="22"/>
      <c r="S211" s="16">
        <f>C211+D211+E211+F211+G211+H211+I211+J211+K211+L211</f>
        <v>0</v>
      </c>
    </row>
    <row r="212" spans="1:19" ht="12.75">
      <c r="A212" s="282" t="s">
        <v>316</v>
      </c>
      <c r="B212" s="80" t="s">
        <v>203</v>
      </c>
      <c r="C212" s="16">
        <f aca="true" t="shared" si="75" ref="C212:L212">C210-C211</f>
        <v>0</v>
      </c>
      <c r="D212" s="22">
        <f t="shared" si="75"/>
        <v>0</v>
      </c>
      <c r="E212" s="16">
        <f t="shared" si="75"/>
        <v>0</v>
      </c>
      <c r="F212" s="22">
        <f t="shared" si="75"/>
        <v>0</v>
      </c>
      <c r="G212" s="16">
        <f t="shared" si="75"/>
        <v>0</v>
      </c>
      <c r="H212" s="34">
        <f t="shared" si="75"/>
        <v>0</v>
      </c>
      <c r="I212" s="34">
        <f t="shared" si="75"/>
        <v>0</v>
      </c>
      <c r="J212" s="22">
        <f t="shared" si="75"/>
        <v>0</v>
      </c>
      <c r="K212" s="16">
        <f t="shared" si="75"/>
        <v>0</v>
      </c>
      <c r="L212" s="16">
        <f t="shared" si="75"/>
        <v>0</v>
      </c>
      <c r="M212" s="16"/>
      <c r="N212" s="16"/>
      <c r="O212" s="16"/>
      <c r="P212" s="16"/>
      <c r="Q212" s="16"/>
      <c r="R212" s="22"/>
      <c r="S212" s="16">
        <f>S210-S211</f>
        <v>0</v>
      </c>
    </row>
    <row r="213" spans="1:19" ht="13.5" thickBot="1">
      <c r="A213" s="105"/>
      <c r="B213" s="81" t="s">
        <v>5</v>
      </c>
      <c r="C213" s="33">
        <v>0</v>
      </c>
      <c r="D213" s="33">
        <v>0</v>
      </c>
      <c r="E213" s="33">
        <v>0</v>
      </c>
      <c r="F213" s="33">
        <v>0</v>
      </c>
      <c r="G213" s="33">
        <v>0</v>
      </c>
      <c r="H213" s="33">
        <v>0</v>
      </c>
      <c r="I213" s="33">
        <v>0</v>
      </c>
      <c r="J213" s="33">
        <v>0</v>
      </c>
      <c r="K213" s="33">
        <v>0</v>
      </c>
      <c r="L213" s="33">
        <v>0</v>
      </c>
      <c r="M213" s="19"/>
      <c r="N213" s="19"/>
      <c r="O213" s="19"/>
      <c r="P213" s="19"/>
      <c r="Q213" s="19"/>
      <c r="R213" s="31"/>
      <c r="S213" s="19">
        <v>0</v>
      </c>
    </row>
    <row r="214" spans="1:19" ht="12.75">
      <c r="A214" s="106"/>
      <c r="B214" s="79">
        <v>2015</v>
      </c>
      <c r="C214" s="16">
        <v>4</v>
      </c>
      <c r="D214" s="22">
        <v>10</v>
      </c>
      <c r="E214" s="16">
        <v>0</v>
      </c>
      <c r="F214" s="22">
        <v>3</v>
      </c>
      <c r="G214" s="16">
        <v>0</v>
      </c>
      <c r="H214" s="22">
        <v>0</v>
      </c>
      <c r="I214" s="16">
        <v>37</v>
      </c>
      <c r="J214" s="22">
        <v>17</v>
      </c>
      <c r="K214" s="16">
        <v>0</v>
      </c>
      <c r="L214" s="22">
        <v>3</v>
      </c>
      <c r="M214" s="16"/>
      <c r="N214" s="16"/>
      <c r="O214" s="16"/>
      <c r="P214" s="16"/>
      <c r="Q214" s="16"/>
      <c r="R214" s="22"/>
      <c r="S214" s="16">
        <f>C214+D214+E214+F214+G214+H214+I214+J214+K214+L214</f>
        <v>74</v>
      </c>
    </row>
    <row r="215" spans="1:19" ht="12.75">
      <c r="A215" s="104" t="s">
        <v>143</v>
      </c>
      <c r="B215" s="79">
        <v>2014</v>
      </c>
      <c r="C215" s="16">
        <v>3</v>
      </c>
      <c r="D215" s="22">
        <v>4</v>
      </c>
      <c r="E215" s="16">
        <v>3</v>
      </c>
      <c r="F215" s="22">
        <v>4</v>
      </c>
      <c r="G215" s="16">
        <v>0</v>
      </c>
      <c r="H215" s="22">
        <v>0</v>
      </c>
      <c r="I215" s="16">
        <v>49</v>
      </c>
      <c r="J215" s="22">
        <v>2</v>
      </c>
      <c r="K215" s="16">
        <v>2</v>
      </c>
      <c r="L215" s="22">
        <v>5</v>
      </c>
      <c r="M215" s="16"/>
      <c r="N215" s="16"/>
      <c r="O215" s="16"/>
      <c r="P215" s="16"/>
      <c r="Q215" s="16"/>
      <c r="R215" s="22"/>
      <c r="S215" s="16">
        <f>C215+D215+E215+F215+G215+H215+I215+J215+K215+L215</f>
        <v>72</v>
      </c>
    </row>
    <row r="216" spans="1:19" ht="12.75">
      <c r="A216" s="106"/>
      <c r="B216" s="80" t="s">
        <v>203</v>
      </c>
      <c r="C216" s="16">
        <f aca="true" t="shared" si="76" ref="C216:L216">C214-C215</f>
        <v>1</v>
      </c>
      <c r="D216" s="22">
        <f t="shared" si="76"/>
        <v>6</v>
      </c>
      <c r="E216" s="16">
        <f t="shared" si="76"/>
        <v>-3</v>
      </c>
      <c r="F216" s="22">
        <f t="shared" si="76"/>
        <v>-1</v>
      </c>
      <c r="G216" s="16">
        <f t="shared" si="76"/>
        <v>0</v>
      </c>
      <c r="H216" s="34">
        <f t="shared" si="76"/>
        <v>0</v>
      </c>
      <c r="I216" s="34">
        <f t="shared" si="76"/>
        <v>-12</v>
      </c>
      <c r="J216" s="22">
        <f t="shared" si="76"/>
        <v>15</v>
      </c>
      <c r="K216" s="16">
        <f t="shared" si="76"/>
        <v>-2</v>
      </c>
      <c r="L216" s="16">
        <f t="shared" si="76"/>
        <v>-2</v>
      </c>
      <c r="M216" s="16"/>
      <c r="N216" s="16"/>
      <c r="O216" s="16"/>
      <c r="P216" s="16"/>
      <c r="Q216" s="16"/>
      <c r="R216" s="22"/>
      <c r="S216" s="16">
        <f>S214-S215</f>
        <v>2</v>
      </c>
    </row>
    <row r="217" spans="1:19" ht="13.5" thickBot="1">
      <c r="A217" s="105"/>
      <c r="B217" s="81" t="s">
        <v>5</v>
      </c>
      <c r="C217" s="33">
        <f aca="true" t="shared" si="77" ref="C217:L217">C216/C215</f>
        <v>0.3333333333333333</v>
      </c>
      <c r="D217" s="33">
        <f t="shared" si="77"/>
        <v>1.5</v>
      </c>
      <c r="E217" s="33">
        <f t="shared" si="77"/>
        <v>-1</v>
      </c>
      <c r="F217" s="33">
        <f t="shared" si="77"/>
        <v>-0.25</v>
      </c>
      <c r="G217" s="33">
        <v>0</v>
      </c>
      <c r="H217" s="33">
        <v>0</v>
      </c>
      <c r="I217" s="33">
        <f t="shared" si="77"/>
        <v>-0.24489795918367346</v>
      </c>
      <c r="J217" s="33">
        <f t="shared" si="77"/>
        <v>7.5</v>
      </c>
      <c r="K217" s="33">
        <f t="shared" si="77"/>
        <v>-1</v>
      </c>
      <c r="L217" s="33">
        <f t="shared" si="77"/>
        <v>-0.4</v>
      </c>
      <c r="M217" s="19"/>
      <c r="N217" s="19"/>
      <c r="O217" s="19"/>
      <c r="P217" s="19"/>
      <c r="Q217" s="19"/>
      <c r="R217" s="31"/>
      <c r="S217" s="19">
        <f>S216/S215</f>
        <v>0.027777777777777776</v>
      </c>
    </row>
    <row r="218" spans="1:19" ht="12.75">
      <c r="A218" s="106"/>
      <c r="B218" s="79">
        <v>2015</v>
      </c>
      <c r="C218" s="16">
        <v>9</v>
      </c>
      <c r="D218" s="22">
        <v>11</v>
      </c>
      <c r="E218" s="16">
        <v>3</v>
      </c>
      <c r="F218" s="22">
        <v>7</v>
      </c>
      <c r="G218" s="16">
        <v>5</v>
      </c>
      <c r="H218" s="22">
        <v>2</v>
      </c>
      <c r="I218" s="16">
        <v>53</v>
      </c>
      <c r="J218" s="22">
        <v>22</v>
      </c>
      <c r="K218" s="16">
        <v>12</v>
      </c>
      <c r="L218" s="22">
        <v>12</v>
      </c>
      <c r="M218" s="16"/>
      <c r="N218" s="16"/>
      <c r="O218" s="16"/>
      <c r="P218" s="16"/>
      <c r="Q218" s="16"/>
      <c r="R218" s="22"/>
      <c r="S218" s="16">
        <f>C218+D218+E218+F218+G218+H218+I218+J218+K218+L218</f>
        <v>136</v>
      </c>
    </row>
    <row r="219" spans="1:19" ht="12.75">
      <c r="A219" s="104" t="s">
        <v>244</v>
      </c>
      <c r="B219" s="79">
        <v>2014</v>
      </c>
      <c r="C219" s="16">
        <v>3</v>
      </c>
      <c r="D219" s="22">
        <v>15</v>
      </c>
      <c r="E219" s="16">
        <v>2</v>
      </c>
      <c r="F219" s="22">
        <v>4</v>
      </c>
      <c r="G219" s="16">
        <v>2</v>
      </c>
      <c r="H219" s="22">
        <v>2</v>
      </c>
      <c r="I219" s="16">
        <v>22</v>
      </c>
      <c r="J219" s="22">
        <v>7</v>
      </c>
      <c r="K219" s="16">
        <v>4</v>
      </c>
      <c r="L219" s="22">
        <v>6</v>
      </c>
      <c r="M219" s="16"/>
      <c r="N219" s="16"/>
      <c r="O219" s="16"/>
      <c r="P219" s="16"/>
      <c r="Q219" s="16"/>
      <c r="R219" s="22"/>
      <c r="S219" s="16">
        <f>C219+D219+E219+F219+G219+H219+I219+J219+K219+L219</f>
        <v>67</v>
      </c>
    </row>
    <row r="220" spans="1:19" ht="12.75">
      <c r="A220" s="104" t="s">
        <v>245</v>
      </c>
      <c r="B220" s="80" t="s">
        <v>203</v>
      </c>
      <c r="C220" s="16">
        <f aca="true" t="shared" si="78" ref="C220:L220">C218-C219</f>
        <v>6</v>
      </c>
      <c r="D220" s="22">
        <f t="shared" si="78"/>
        <v>-4</v>
      </c>
      <c r="E220" s="16">
        <f t="shared" si="78"/>
        <v>1</v>
      </c>
      <c r="F220" s="22">
        <f t="shared" si="78"/>
        <v>3</v>
      </c>
      <c r="G220" s="16">
        <f t="shared" si="78"/>
        <v>3</v>
      </c>
      <c r="H220" s="22">
        <f t="shared" si="78"/>
        <v>0</v>
      </c>
      <c r="I220" s="16">
        <f t="shared" si="78"/>
        <v>31</v>
      </c>
      <c r="J220" s="22">
        <f t="shared" si="78"/>
        <v>15</v>
      </c>
      <c r="K220" s="16">
        <f t="shared" si="78"/>
        <v>8</v>
      </c>
      <c r="L220" s="16">
        <f t="shared" si="78"/>
        <v>6</v>
      </c>
      <c r="M220" s="16"/>
      <c r="N220" s="16"/>
      <c r="O220" s="16"/>
      <c r="P220" s="16"/>
      <c r="Q220" s="16"/>
      <c r="R220" s="22"/>
      <c r="S220" s="16">
        <f>S218-S219</f>
        <v>69</v>
      </c>
    </row>
    <row r="221" spans="1:19" ht="13.5" thickBot="1">
      <c r="A221" s="105"/>
      <c r="B221" s="81" t="s">
        <v>5</v>
      </c>
      <c r="C221" s="33">
        <f>C220/C219</f>
        <v>2</v>
      </c>
      <c r="D221" s="19">
        <f aca="true" t="shared" si="79" ref="D221:L221">D220/D219</f>
        <v>-0.26666666666666666</v>
      </c>
      <c r="E221" s="33">
        <f>E220/E219</f>
        <v>0.5</v>
      </c>
      <c r="F221" s="19">
        <f t="shared" si="79"/>
        <v>0.75</v>
      </c>
      <c r="G221" s="33">
        <f t="shared" si="79"/>
        <v>1.5</v>
      </c>
      <c r="H221" s="33">
        <f t="shared" si="79"/>
        <v>0</v>
      </c>
      <c r="I221" s="19">
        <f t="shared" si="79"/>
        <v>1.4090909090909092</v>
      </c>
      <c r="J221" s="33">
        <f t="shared" si="79"/>
        <v>2.142857142857143</v>
      </c>
      <c r="K221" s="33">
        <f t="shared" si="79"/>
        <v>2</v>
      </c>
      <c r="L221" s="19">
        <f t="shared" si="79"/>
        <v>1</v>
      </c>
      <c r="M221" s="19"/>
      <c r="N221" s="19"/>
      <c r="O221" s="19"/>
      <c r="P221" s="19"/>
      <c r="Q221" s="19"/>
      <c r="R221" s="31"/>
      <c r="S221" s="19">
        <f>S220/S219</f>
        <v>1.0298507462686568</v>
      </c>
    </row>
    <row r="222" spans="1:19" ht="12.75">
      <c r="A222" s="106"/>
      <c r="B222" s="79">
        <v>2015</v>
      </c>
      <c r="C222" s="16">
        <v>27</v>
      </c>
      <c r="D222" s="22">
        <v>42</v>
      </c>
      <c r="E222" s="16">
        <v>23</v>
      </c>
      <c r="F222" s="22">
        <v>24</v>
      </c>
      <c r="G222" s="16">
        <v>15</v>
      </c>
      <c r="H222" s="22">
        <v>16</v>
      </c>
      <c r="I222" s="16">
        <v>137</v>
      </c>
      <c r="J222" s="22">
        <v>58</v>
      </c>
      <c r="K222" s="16">
        <v>10</v>
      </c>
      <c r="L222" s="16">
        <v>51</v>
      </c>
      <c r="M222" s="16"/>
      <c r="N222" s="16"/>
      <c r="O222" s="16"/>
      <c r="P222" s="16"/>
      <c r="Q222" s="16"/>
      <c r="R222" s="22"/>
      <c r="S222" s="16">
        <f>C222+D222+E222+F222+G222+H222+I222+J222+K222+L222</f>
        <v>403</v>
      </c>
    </row>
    <row r="223" spans="1:19" ht="12.75">
      <c r="A223" s="107" t="s">
        <v>246</v>
      </c>
      <c r="B223" s="79">
        <v>2014</v>
      </c>
      <c r="C223" s="16">
        <v>39</v>
      </c>
      <c r="D223" s="22">
        <v>103</v>
      </c>
      <c r="E223" s="16">
        <v>25</v>
      </c>
      <c r="F223" s="22">
        <v>43</v>
      </c>
      <c r="G223" s="16">
        <v>26</v>
      </c>
      <c r="H223" s="22">
        <v>9</v>
      </c>
      <c r="I223" s="16">
        <v>212</v>
      </c>
      <c r="J223" s="22">
        <v>71</v>
      </c>
      <c r="K223" s="16">
        <v>42</v>
      </c>
      <c r="L223" s="16">
        <v>47</v>
      </c>
      <c r="M223" s="16"/>
      <c r="N223" s="16"/>
      <c r="O223" s="16"/>
      <c r="P223" s="16"/>
      <c r="Q223" s="16"/>
      <c r="R223" s="22"/>
      <c r="S223" s="16">
        <f>C223+D223+E223+F223+G223+H223+I223+J223+K223+L223</f>
        <v>617</v>
      </c>
    </row>
    <row r="224" spans="1:19" ht="12.75">
      <c r="A224" s="106"/>
      <c r="B224" s="80" t="s">
        <v>203</v>
      </c>
      <c r="C224" s="16">
        <f aca="true" t="shared" si="80" ref="C224:L224">C222-C223</f>
        <v>-12</v>
      </c>
      <c r="D224" s="22">
        <f t="shared" si="80"/>
        <v>-61</v>
      </c>
      <c r="E224" s="16">
        <f t="shared" si="80"/>
        <v>-2</v>
      </c>
      <c r="F224" s="22">
        <f t="shared" si="80"/>
        <v>-19</v>
      </c>
      <c r="G224" s="16">
        <f t="shared" si="80"/>
        <v>-11</v>
      </c>
      <c r="H224" s="22">
        <f t="shared" si="80"/>
        <v>7</v>
      </c>
      <c r="I224" s="16">
        <f t="shared" si="80"/>
        <v>-75</v>
      </c>
      <c r="J224" s="22">
        <f t="shared" si="80"/>
        <v>-13</v>
      </c>
      <c r="K224" s="16">
        <f t="shared" si="80"/>
        <v>-32</v>
      </c>
      <c r="L224" s="16">
        <f t="shared" si="80"/>
        <v>4</v>
      </c>
      <c r="M224" s="16"/>
      <c r="N224" s="16"/>
      <c r="O224" s="16"/>
      <c r="P224" s="16"/>
      <c r="Q224" s="16"/>
      <c r="R224" s="22"/>
      <c r="S224" s="16">
        <f>S222-S223</f>
        <v>-214</v>
      </c>
    </row>
    <row r="225" spans="1:19" ht="13.5" thickBot="1">
      <c r="A225" s="105"/>
      <c r="B225" s="81" t="s">
        <v>5</v>
      </c>
      <c r="C225" s="19">
        <f aca="true" t="shared" si="81" ref="C225:L225">C224/C223</f>
        <v>-0.3076923076923077</v>
      </c>
      <c r="D225" s="31">
        <f t="shared" si="81"/>
        <v>-0.5922330097087378</v>
      </c>
      <c r="E225" s="19">
        <f t="shared" si="81"/>
        <v>-0.08</v>
      </c>
      <c r="F225" s="31">
        <f t="shared" si="81"/>
        <v>-0.4418604651162791</v>
      </c>
      <c r="G225" s="33">
        <f>G224/G223</f>
        <v>-0.4230769230769231</v>
      </c>
      <c r="H225" s="31">
        <f t="shared" si="81"/>
        <v>0.7777777777777778</v>
      </c>
      <c r="I225" s="19">
        <f t="shared" si="81"/>
        <v>-0.35377358490566035</v>
      </c>
      <c r="J225" s="31">
        <f t="shared" si="81"/>
        <v>-0.18309859154929578</v>
      </c>
      <c r="K225" s="19">
        <f t="shared" si="81"/>
        <v>-0.7619047619047619</v>
      </c>
      <c r="L225" s="19">
        <f t="shared" si="81"/>
        <v>0.0851063829787234</v>
      </c>
      <c r="M225" s="19"/>
      <c r="N225" s="19"/>
      <c r="O225" s="19"/>
      <c r="P225" s="19"/>
      <c r="Q225" s="19"/>
      <c r="R225" s="31"/>
      <c r="S225" s="19">
        <f>S224/S223</f>
        <v>-0.34683954619124796</v>
      </c>
    </row>
    <row r="226" spans="1:19" ht="12.75">
      <c r="A226" s="106"/>
      <c r="B226" s="79">
        <v>2015</v>
      </c>
      <c r="C226" s="16">
        <v>21</v>
      </c>
      <c r="D226" s="22">
        <v>61</v>
      </c>
      <c r="E226" s="16">
        <v>23</v>
      </c>
      <c r="F226" s="22">
        <v>40</v>
      </c>
      <c r="G226" s="16">
        <v>32</v>
      </c>
      <c r="H226" s="22">
        <v>10</v>
      </c>
      <c r="I226" s="16">
        <v>215</v>
      </c>
      <c r="J226" s="22">
        <v>221</v>
      </c>
      <c r="K226" s="16">
        <v>24</v>
      </c>
      <c r="L226" s="22">
        <v>65</v>
      </c>
      <c r="M226" s="16"/>
      <c r="N226" s="16"/>
      <c r="O226" s="16"/>
      <c r="P226" s="16"/>
      <c r="Q226" s="16"/>
      <c r="R226" s="22"/>
      <c r="S226" s="16">
        <f>C226+D226+E226+F226+G226+H226+I226+J226+K226+L226</f>
        <v>712</v>
      </c>
    </row>
    <row r="227" spans="1:19" ht="12.75">
      <c r="A227" s="104" t="s">
        <v>247</v>
      </c>
      <c r="B227" s="79">
        <v>2014</v>
      </c>
      <c r="C227" s="16">
        <v>34</v>
      </c>
      <c r="D227" s="22">
        <v>105</v>
      </c>
      <c r="E227" s="16">
        <v>36</v>
      </c>
      <c r="F227" s="22">
        <v>57</v>
      </c>
      <c r="G227" s="16">
        <v>31</v>
      </c>
      <c r="H227" s="22">
        <v>10</v>
      </c>
      <c r="I227" s="16">
        <v>372</v>
      </c>
      <c r="J227" s="22">
        <v>244</v>
      </c>
      <c r="K227" s="16">
        <v>45</v>
      </c>
      <c r="L227" s="22">
        <v>71</v>
      </c>
      <c r="M227" s="16"/>
      <c r="N227" s="16"/>
      <c r="O227" s="16"/>
      <c r="P227" s="16"/>
      <c r="Q227" s="16"/>
      <c r="R227" s="22"/>
      <c r="S227" s="16">
        <f>C227+D227+E227+F227+G227+H227+I227+J227+K227+L227</f>
        <v>1005</v>
      </c>
    </row>
    <row r="228" spans="1:19" ht="12.75">
      <c r="A228" s="104" t="s">
        <v>248</v>
      </c>
      <c r="B228" s="80" t="s">
        <v>203</v>
      </c>
      <c r="C228" s="16">
        <f aca="true" t="shared" si="82" ref="C228:L228">C226-C227</f>
        <v>-13</v>
      </c>
      <c r="D228" s="22">
        <f t="shared" si="82"/>
        <v>-44</v>
      </c>
      <c r="E228" s="16">
        <f t="shared" si="82"/>
        <v>-13</v>
      </c>
      <c r="F228" s="22">
        <f t="shared" si="82"/>
        <v>-17</v>
      </c>
      <c r="G228" s="16">
        <f t="shared" si="82"/>
        <v>1</v>
      </c>
      <c r="H228" s="22">
        <f t="shared" si="82"/>
        <v>0</v>
      </c>
      <c r="I228" s="16">
        <f t="shared" si="82"/>
        <v>-157</v>
      </c>
      <c r="J228" s="22">
        <f t="shared" si="82"/>
        <v>-23</v>
      </c>
      <c r="K228" s="16">
        <f t="shared" si="82"/>
        <v>-21</v>
      </c>
      <c r="L228" s="16">
        <f t="shared" si="82"/>
        <v>-6</v>
      </c>
      <c r="M228" s="16"/>
      <c r="N228" s="16"/>
      <c r="O228" s="16"/>
      <c r="P228" s="16"/>
      <c r="Q228" s="16"/>
      <c r="R228" s="22"/>
      <c r="S228" s="16">
        <f>S226-S227</f>
        <v>-293</v>
      </c>
    </row>
    <row r="229" spans="1:19" ht="13.5" thickBot="1">
      <c r="A229" s="105"/>
      <c r="B229" s="81" t="s">
        <v>5</v>
      </c>
      <c r="C229" s="19">
        <f aca="true" t="shared" si="83" ref="C229:L229">C228/C227</f>
        <v>-0.38235294117647056</v>
      </c>
      <c r="D229" s="31">
        <f t="shared" si="83"/>
        <v>-0.41904761904761906</v>
      </c>
      <c r="E229" s="19">
        <f t="shared" si="83"/>
        <v>-0.3611111111111111</v>
      </c>
      <c r="F229" s="19">
        <f t="shared" si="83"/>
        <v>-0.2982456140350877</v>
      </c>
      <c r="G229" s="19">
        <f t="shared" si="83"/>
        <v>0.03225806451612903</v>
      </c>
      <c r="H229" s="19">
        <f>H228/H227</f>
        <v>0</v>
      </c>
      <c r="I229" s="19">
        <f>I228/I227</f>
        <v>-0.4220430107526882</v>
      </c>
      <c r="J229" s="31">
        <f t="shared" si="83"/>
        <v>-0.0942622950819672</v>
      </c>
      <c r="K229" s="19">
        <f t="shared" si="83"/>
        <v>-0.4666666666666667</v>
      </c>
      <c r="L229" s="19">
        <f t="shared" si="83"/>
        <v>-0.08450704225352113</v>
      </c>
      <c r="M229" s="19"/>
      <c r="N229" s="19"/>
      <c r="O229" s="19"/>
      <c r="P229" s="19"/>
      <c r="Q229" s="19"/>
      <c r="R229" s="31"/>
      <c r="S229" s="19">
        <f>S228/S227</f>
        <v>-0.2915422885572139</v>
      </c>
    </row>
    <row r="230" spans="1:19" ht="12.75">
      <c r="A230" s="106"/>
      <c r="B230" s="79">
        <v>2015</v>
      </c>
      <c r="C230" s="16">
        <v>6</v>
      </c>
      <c r="D230" s="22">
        <v>3</v>
      </c>
      <c r="E230" s="16">
        <v>3</v>
      </c>
      <c r="F230" s="22">
        <v>7</v>
      </c>
      <c r="G230" s="16">
        <v>0</v>
      </c>
      <c r="H230" s="22">
        <v>0</v>
      </c>
      <c r="I230" s="16">
        <v>31</v>
      </c>
      <c r="J230" s="22">
        <v>15</v>
      </c>
      <c r="K230" s="16">
        <v>1</v>
      </c>
      <c r="L230" s="22">
        <v>7</v>
      </c>
      <c r="M230" s="16"/>
      <c r="N230" s="16"/>
      <c r="O230" s="16"/>
      <c r="P230" s="16"/>
      <c r="Q230" s="16"/>
      <c r="R230" s="22"/>
      <c r="S230" s="16">
        <f>C230+D230+E230+F230+G230+H230+I230+J230+K230+L230</f>
        <v>73</v>
      </c>
    </row>
    <row r="231" spans="1:19" ht="12.75">
      <c r="A231" s="104" t="s">
        <v>249</v>
      </c>
      <c r="B231" s="79">
        <v>2014</v>
      </c>
      <c r="C231" s="16">
        <v>3</v>
      </c>
      <c r="D231" s="22">
        <v>8</v>
      </c>
      <c r="E231" s="16">
        <v>5</v>
      </c>
      <c r="F231" s="22">
        <v>5</v>
      </c>
      <c r="G231" s="16">
        <v>0</v>
      </c>
      <c r="H231" s="22">
        <v>1</v>
      </c>
      <c r="I231" s="16">
        <v>31</v>
      </c>
      <c r="J231" s="22">
        <v>10</v>
      </c>
      <c r="K231" s="16">
        <v>0</v>
      </c>
      <c r="L231" s="22">
        <v>6</v>
      </c>
      <c r="M231" s="16"/>
      <c r="N231" s="16"/>
      <c r="O231" s="16"/>
      <c r="P231" s="16"/>
      <c r="Q231" s="16"/>
      <c r="R231" s="22"/>
      <c r="S231" s="16">
        <f>C231+D231+E231+F231+G231+H231+I231+J231+K231+L231</f>
        <v>69</v>
      </c>
    </row>
    <row r="232" spans="1:19" ht="12.75">
      <c r="A232" s="104" t="s">
        <v>250</v>
      </c>
      <c r="B232" s="80" t="s">
        <v>203</v>
      </c>
      <c r="C232" s="16">
        <f aca="true" t="shared" si="84" ref="C232:I232">C230-C231</f>
        <v>3</v>
      </c>
      <c r="D232" s="22">
        <f t="shared" si="84"/>
        <v>-5</v>
      </c>
      <c r="E232" s="16">
        <f t="shared" si="84"/>
        <v>-2</v>
      </c>
      <c r="F232" s="22">
        <f t="shared" si="84"/>
        <v>2</v>
      </c>
      <c r="G232" s="16">
        <f t="shared" si="84"/>
        <v>0</v>
      </c>
      <c r="H232" s="22">
        <f t="shared" si="84"/>
        <v>-1</v>
      </c>
      <c r="I232" s="16">
        <f t="shared" si="84"/>
        <v>0</v>
      </c>
      <c r="J232" s="22">
        <f>J230-J231</f>
        <v>5</v>
      </c>
      <c r="K232" s="16">
        <f>K230-K231</f>
        <v>1</v>
      </c>
      <c r="L232" s="16">
        <f>L230-L231</f>
        <v>1</v>
      </c>
      <c r="M232" s="16"/>
      <c r="N232" s="16"/>
      <c r="O232" s="16"/>
      <c r="P232" s="16"/>
      <c r="Q232" s="16"/>
      <c r="R232" s="22"/>
      <c r="S232" s="16">
        <f>S230-S231</f>
        <v>4</v>
      </c>
    </row>
    <row r="233" spans="1:19" ht="13.5" thickBot="1">
      <c r="A233" s="105"/>
      <c r="B233" s="81" t="s">
        <v>5</v>
      </c>
      <c r="C233" s="33">
        <f>C232/C231</f>
        <v>1</v>
      </c>
      <c r="D233" s="33">
        <f aca="true" t="shared" si="85" ref="D233:L233">D232/D231</f>
        <v>-0.625</v>
      </c>
      <c r="E233" s="33">
        <f t="shared" si="85"/>
        <v>-0.4</v>
      </c>
      <c r="F233" s="33">
        <f>F232/F231</f>
        <v>0.4</v>
      </c>
      <c r="G233" s="33">
        <v>0</v>
      </c>
      <c r="H233" s="33">
        <f t="shared" si="85"/>
        <v>-1</v>
      </c>
      <c r="I233" s="19">
        <f t="shared" si="85"/>
        <v>0</v>
      </c>
      <c r="J233" s="19">
        <f t="shared" si="85"/>
        <v>0.5</v>
      </c>
      <c r="K233" s="33">
        <v>0</v>
      </c>
      <c r="L233" s="33">
        <f t="shared" si="85"/>
        <v>0.16666666666666666</v>
      </c>
      <c r="M233" s="19"/>
      <c r="N233" s="19"/>
      <c r="O233" s="19"/>
      <c r="P233" s="19"/>
      <c r="Q233" s="19"/>
      <c r="R233" s="31"/>
      <c r="S233" s="19">
        <f>S232/S231</f>
        <v>0.057971014492753624</v>
      </c>
    </row>
    <row r="234" spans="1:19" ht="12.75">
      <c r="A234" s="109"/>
      <c r="B234" s="283"/>
      <c r="C234" s="44"/>
      <c r="D234" s="44"/>
      <c r="E234" s="44"/>
      <c r="F234" s="44"/>
      <c r="G234" s="44"/>
      <c r="H234" s="44"/>
      <c r="I234" s="44"/>
      <c r="J234" s="284"/>
      <c r="K234" s="44"/>
      <c r="L234" s="44"/>
      <c r="M234" s="44"/>
      <c r="N234" s="44"/>
      <c r="O234" s="44"/>
      <c r="P234" s="44"/>
      <c r="Q234" s="44"/>
      <c r="R234" s="44"/>
      <c r="S234" s="44"/>
    </row>
    <row r="235" spans="1:19" ht="13.5" thickBot="1">
      <c r="A235" s="108" t="s">
        <v>255</v>
      </c>
      <c r="B235" s="21"/>
      <c r="C235" s="21"/>
      <c r="D235" s="21"/>
      <c r="E235" s="21"/>
      <c r="F235" s="21"/>
      <c r="G235" s="21"/>
      <c r="H235" s="21"/>
      <c r="I235" s="21"/>
      <c r="J235" s="45"/>
      <c r="K235" s="21"/>
      <c r="L235" s="21"/>
      <c r="M235" s="21"/>
      <c r="N235" s="21"/>
      <c r="O235" s="21"/>
      <c r="P235" s="21"/>
      <c r="Q235" s="21"/>
      <c r="R235" s="21"/>
      <c r="S235" s="21"/>
    </row>
    <row r="236" spans="1:19" ht="21" thickBot="1">
      <c r="A236" s="101"/>
      <c r="B236" s="78"/>
      <c r="C236" s="26" t="s">
        <v>78</v>
      </c>
      <c r="D236" s="23" t="s">
        <v>79</v>
      </c>
      <c r="E236" s="23" t="s">
        <v>80</v>
      </c>
      <c r="F236" s="23" t="s">
        <v>81</v>
      </c>
      <c r="G236" s="24" t="s">
        <v>82</v>
      </c>
      <c r="H236" s="46" t="s">
        <v>83</v>
      </c>
      <c r="I236" s="23"/>
      <c r="J236" s="24"/>
      <c r="K236" s="28"/>
      <c r="L236" s="29"/>
      <c r="M236" s="28"/>
      <c r="N236" s="28"/>
      <c r="O236" s="28"/>
      <c r="P236" s="28"/>
      <c r="Q236" s="28"/>
      <c r="R236" s="29"/>
      <c r="S236" s="28" t="s">
        <v>30</v>
      </c>
    </row>
    <row r="237" spans="1:19" ht="12.75">
      <c r="A237" s="102"/>
      <c r="B237" s="79">
        <v>2015</v>
      </c>
      <c r="C237" s="16">
        <f aca="true" t="shared" si="86" ref="C237:H238">C241+C245+C253+C257+C261+C265+C269</f>
        <v>127</v>
      </c>
      <c r="D237" s="16">
        <f t="shared" si="86"/>
        <v>1414</v>
      </c>
      <c r="E237" s="16">
        <f t="shared" si="86"/>
        <v>204</v>
      </c>
      <c r="F237" s="16">
        <f t="shared" si="86"/>
        <v>147</v>
      </c>
      <c r="G237" s="30">
        <f t="shared" si="86"/>
        <v>157</v>
      </c>
      <c r="H237" s="16">
        <f t="shared" si="86"/>
        <v>252</v>
      </c>
      <c r="I237" s="16"/>
      <c r="J237" s="16"/>
      <c r="K237" s="16"/>
      <c r="L237" s="16"/>
      <c r="M237" s="16"/>
      <c r="N237" s="16"/>
      <c r="O237" s="16"/>
      <c r="P237" s="16"/>
      <c r="Q237" s="16"/>
      <c r="R237" s="30"/>
      <c r="S237" s="16">
        <f>S241+S245+S253+S257+S261+S265+S269</f>
        <v>2301</v>
      </c>
    </row>
    <row r="238" spans="1:19" ht="12.75">
      <c r="A238" s="245" t="s">
        <v>40</v>
      </c>
      <c r="B238" s="79">
        <v>2014</v>
      </c>
      <c r="C238" s="16">
        <f t="shared" si="86"/>
        <v>151</v>
      </c>
      <c r="D238" s="16">
        <f t="shared" si="86"/>
        <v>1573</v>
      </c>
      <c r="E238" s="16">
        <f t="shared" si="86"/>
        <v>252</v>
      </c>
      <c r="F238" s="16">
        <f t="shared" si="86"/>
        <v>151</v>
      </c>
      <c r="G238" s="30">
        <f t="shared" si="86"/>
        <v>174</v>
      </c>
      <c r="H238" s="16">
        <f t="shared" si="86"/>
        <v>277</v>
      </c>
      <c r="I238" s="16"/>
      <c r="J238" s="16"/>
      <c r="K238" s="16"/>
      <c r="L238" s="16"/>
      <c r="M238" s="16"/>
      <c r="N238" s="16"/>
      <c r="O238" s="16"/>
      <c r="P238" s="16"/>
      <c r="Q238" s="16"/>
      <c r="R238" s="30"/>
      <c r="S238" s="16">
        <f>S242+S246+S254+S258+S262+S266+S270</f>
        <v>2578</v>
      </c>
    </row>
    <row r="239" spans="1:19" ht="12.75">
      <c r="A239" s="102"/>
      <c r="B239" s="80" t="s">
        <v>203</v>
      </c>
      <c r="C239" s="16">
        <f aca="true" t="shared" si="87" ref="C239:H239">C237-C238</f>
        <v>-24</v>
      </c>
      <c r="D239" s="16">
        <f t="shared" si="87"/>
        <v>-159</v>
      </c>
      <c r="E239" s="16">
        <f t="shared" si="87"/>
        <v>-48</v>
      </c>
      <c r="F239" s="16">
        <f t="shared" si="87"/>
        <v>-4</v>
      </c>
      <c r="G239" s="22">
        <f t="shared" si="87"/>
        <v>-17</v>
      </c>
      <c r="H239" s="16">
        <f t="shared" si="87"/>
        <v>-25</v>
      </c>
      <c r="I239" s="16"/>
      <c r="J239" s="22"/>
      <c r="K239" s="16"/>
      <c r="L239" s="22"/>
      <c r="M239" s="16"/>
      <c r="N239" s="16"/>
      <c r="O239" s="16"/>
      <c r="P239" s="16"/>
      <c r="Q239" s="16"/>
      <c r="R239" s="22"/>
      <c r="S239" s="16">
        <f>S237-S238</f>
        <v>-277</v>
      </c>
    </row>
    <row r="240" spans="1:19" ht="13.5" thickBot="1">
      <c r="A240" s="103"/>
      <c r="B240" s="81" t="s">
        <v>5</v>
      </c>
      <c r="C240" s="19">
        <f aca="true" t="shared" si="88" ref="C240:H240">C239/C238</f>
        <v>-0.15894039735099338</v>
      </c>
      <c r="D240" s="19">
        <f t="shared" si="88"/>
        <v>-0.1010807374443738</v>
      </c>
      <c r="E240" s="19">
        <f t="shared" si="88"/>
        <v>-0.19047619047619047</v>
      </c>
      <c r="F240" s="19">
        <f t="shared" si="88"/>
        <v>-0.026490066225165563</v>
      </c>
      <c r="G240" s="31">
        <f t="shared" si="88"/>
        <v>-0.09770114942528736</v>
      </c>
      <c r="H240" s="19">
        <f t="shared" si="88"/>
        <v>-0.09025270758122744</v>
      </c>
      <c r="I240" s="19"/>
      <c r="J240" s="31"/>
      <c r="K240" s="19"/>
      <c r="L240" s="31"/>
      <c r="M240" s="19"/>
      <c r="N240" s="19"/>
      <c r="O240" s="19"/>
      <c r="P240" s="19"/>
      <c r="Q240" s="19"/>
      <c r="R240" s="31"/>
      <c r="S240" s="19">
        <f>S239/S238</f>
        <v>-0.10744763382467029</v>
      </c>
    </row>
    <row r="241" spans="1:19" ht="12.75">
      <c r="A241" s="102"/>
      <c r="B241" s="79">
        <v>2015</v>
      </c>
      <c r="C241" s="16">
        <v>6</v>
      </c>
      <c r="D241" s="16">
        <v>12</v>
      </c>
      <c r="E241" s="16">
        <v>5</v>
      </c>
      <c r="F241" s="16">
        <v>9</v>
      </c>
      <c r="G241" s="22">
        <v>9</v>
      </c>
      <c r="H241" s="16">
        <v>7</v>
      </c>
      <c r="I241" s="16"/>
      <c r="J241" s="22"/>
      <c r="K241" s="16"/>
      <c r="L241" s="22"/>
      <c r="M241" s="16"/>
      <c r="N241" s="16"/>
      <c r="O241" s="16"/>
      <c r="P241" s="16"/>
      <c r="Q241" s="16"/>
      <c r="R241" s="22"/>
      <c r="S241" s="16">
        <f>C241+D241+E241+F241+G241+H241</f>
        <v>48</v>
      </c>
    </row>
    <row r="242" spans="1:19" ht="12.75">
      <c r="A242" s="104" t="s">
        <v>240</v>
      </c>
      <c r="B242" s="79">
        <v>2014</v>
      </c>
      <c r="C242" s="16">
        <v>4</v>
      </c>
      <c r="D242" s="16">
        <v>30</v>
      </c>
      <c r="E242" s="16">
        <v>7</v>
      </c>
      <c r="F242" s="16">
        <v>3</v>
      </c>
      <c r="G242" s="22">
        <v>3</v>
      </c>
      <c r="H242" s="16">
        <v>8</v>
      </c>
      <c r="I242" s="16"/>
      <c r="J242" s="22"/>
      <c r="K242" s="16"/>
      <c r="L242" s="22"/>
      <c r="M242" s="16"/>
      <c r="N242" s="16"/>
      <c r="O242" s="16"/>
      <c r="P242" s="16"/>
      <c r="Q242" s="16"/>
      <c r="R242" s="22"/>
      <c r="S242" s="16">
        <f>C242+D242+E242+F242+G242+H242</f>
        <v>55</v>
      </c>
    </row>
    <row r="243" spans="1:19" ht="12.75">
      <c r="A243" s="104" t="s">
        <v>241</v>
      </c>
      <c r="B243" s="80" t="s">
        <v>203</v>
      </c>
      <c r="C243" s="16">
        <f aca="true" t="shared" si="89" ref="C243:H243">C241-C242</f>
        <v>2</v>
      </c>
      <c r="D243" s="16">
        <f t="shared" si="89"/>
        <v>-18</v>
      </c>
      <c r="E243" s="16">
        <f t="shared" si="89"/>
        <v>-2</v>
      </c>
      <c r="F243" s="16">
        <f t="shared" si="89"/>
        <v>6</v>
      </c>
      <c r="G243" s="22">
        <f t="shared" si="89"/>
        <v>6</v>
      </c>
      <c r="H243" s="16">
        <f t="shared" si="89"/>
        <v>-1</v>
      </c>
      <c r="I243" s="16"/>
      <c r="J243" s="22"/>
      <c r="K243" s="16"/>
      <c r="L243" s="22"/>
      <c r="M243" s="16"/>
      <c r="N243" s="16"/>
      <c r="O243" s="16"/>
      <c r="P243" s="16"/>
      <c r="Q243" s="16"/>
      <c r="R243" s="22"/>
      <c r="S243" s="16">
        <f>S241-S242</f>
        <v>-7</v>
      </c>
    </row>
    <row r="244" spans="1:19" ht="13.5" thickBot="1">
      <c r="A244" s="105"/>
      <c r="B244" s="81" t="s">
        <v>5</v>
      </c>
      <c r="C244" s="33">
        <f aca="true" t="shared" si="90" ref="C244:H244">C243/C242</f>
        <v>0.5</v>
      </c>
      <c r="D244" s="33">
        <f t="shared" si="90"/>
        <v>-0.6</v>
      </c>
      <c r="E244" s="33">
        <f t="shared" si="90"/>
        <v>-0.2857142857142857</v>
      </c>
      <c r="F244" s="19">
        <f>F243/F242</f>
        <v>2</v>
      </c>
      <c r="G244" s="33">
        <f t="shared" si="90"/>
        <v>2</v>
      </c>
      <c r="H244" s="19">
        <f t="shared" si="90"/>
        <v>-0.125</v>
      </c>
      <c r="I244" s="19"/>
      <c r="J244" s="31"/>
      <c r="K244" s="19"/>
      <c r="L244" s="31"/>
      <c r="M244" s="19"/>
      <c r="N244" s="19"/>
      <c r="O244" s="19"/>
      <c r="P244" s="19"/>
      <c r="Q244" s="19"/>
      <c r="R244" s="31"/>
      <c r="S244" s="19">
        <f>S243/S242</f>
        <v>-0.12727272727272726</v>
      </c>
    </row>
    <row r="245" spans="1:19" ht="12.75">
      <c r="A245" s="106"/>
      <c r="B245" s="79">
        <v>2015</v>
      </c>
      <c r="C245" s="16">
        <v>0</v>
      </c>
      <c r="D245" s="16">
        <v>1</v>
      </c>
      <c r="E245" s="16">
        <v>0</v>
      </c>
      <c r="F245" s="16">
        <v>0</v>
      </c>
      <c r="G245" s="22">
        <v>0</v>
      </c>
      <c r="H245" s="16">
        <v>0</v>
      </c>
      <c r="I245" s="16"/>
      <c r="J245" s="22"/>
      <c r="K245" s="16"/>
      <c r="L245" s="22"/>
      <c r="M245" s="16"/>
      <c r="N245" s="16"/>
      <c r="O245" s="16"/>
      <c r="P245" s="16"/>
      <c r="Q245" s="16"/>
      <c r="R245" s="22"/>
      <c r="S245" s="16">
        <f>C245+D245+E245+F245+G245+H245</f>
        <v>1</v>
      </c>
    </row>
    <row r="246" spans="1:19" ht="12.75">
      <c r="A246" s="104" t="s">
        <v>242</v>
      </c>
      <c r="B246" s="79">
        <v>2014</v>
      </c>
      <c r="C246" s="16">
        <v>0</v>
      </c>
      <c r="D246" s="16">
        <v>0</v>
      </c>
      <c r="E246" s="16">
        <v>0</v>
      </c>
      <c r="F246" s="16">
        <v>0</v>
      </c>
      <c r="G246" s="22">
        <v>0</v>
      </c>
      <c r="H246" s="16">
        <v>0</v>
      </c>
      <c r="I246" s="16"/>
      <c r="J246" s="22"/>
      <c r="K246" s="16"/>
      <c r="L246" s="22"/>
      <c r="M246" s="16"/>
      <c r="N246" s="16"/>
      <c r="O246" s="16"/>
      <c r="P246" s="16"/>
      <c r="Q246" s="16"/>
      <c r="R246" s="22"/>
      <c r="S246" s="16">
        <f>C246+D246+E246+F246+G246+H246</f>
        <v>0</v>
      </c>
    </row>
    <row r="247" spans="1:19" ht="12.75">
      <c r="A247" s="104" t="s">
        <v>243</v>
      </c>
      <c r="B247" s="80" t="s">
        <v>203</v>
      </c>
      <c r="C247" s="16">
        <f aca="true" t="shared" si="91" ref="C247:H247">C245-C246</f>
        <v>0</v>
      </c>
      <c r="D247" s="16">
        <f t="shared" si="91"/>
        <v>1</v>
      </c>
      <c r="E247" s="16">
        <f t="shared" si="91"/>
        <v>0</v>
      </c>
      <c r="F247" s="16">
        <f t="shared" si="91"/>
        <v>0</v>
      </c>
      <c r="G247" s="22">
        <f t="shared" si="91"/>
        <v>0</v>
      </c>
      <c r="H247" s="16">
        <f t="shared" si="91"/>
        <v>0</v>
      </c>
      <c r="I247" s="16"/>
      <c r="J247" s="22"/>
      <c r="K247" s="16"/>
      <c r="L247" s="22"/>
      <c r="M247" s="16"/>
      <c r="N247" s="16"/>
      <c r="O247" s="16"/>
      <c r="P247" s="16"/>
      <c r="Q247" s="16"/>
      <c r="R247" s="22"/>
      <c r="S247" s="16">
        <f>S245-S246</f>
        <v>1</v>
      </c>
    </row>
    <row r="248" spans="1:19" ht="13.5" thickBot="1">
      <c r="A248" s="105"/>
      <c r="B248" s="81" t="s">
        <v>5</v>
      </c>
      <c r="C248" s="19">
        <v>0</v>
      </c>
      <c r="D248" s="19">
        <v>0</v>
      </c>
      <c r="E248" s="19">
        <v>0</v>
      </c>
      <c r="F248" s="19">
        <v>0</v>
      </c>
      <c r="G248" s="19">
        <v>0</v>
      </c>
      <c r="H248" s="19">
        <v>0</v>
      </c>
      <c r="I248" s="19"/>
      <c r="J248" s="31"/>
      <c r="K248" s="19"/>
      <c r="L248" s="31"/>
      <c r="M248" s="19"/>
      <c r="N248" s="19"/>
      <c r="O248" s="19"/>
      <c r="P248" s="19"/>
      <c r="Q248" s="19"/>
      <c r="R248" s="31"/>
      <c r="S248" s="19">
        <v>0</v>
      </c>
    </row>
    <row r="249" spans="1:19" ht="12.75">
      <c r="A249" s="106"/>
      <c r="B249" s="79">
        <v>2015</v>
      </c>
      <c r="C249" s="16">
        <v>0</v>
      </c>
      <c r="D249" s="16">
        <v>0</v>
      </c>
      <c r="E249" s="16">
        <v>0</v>
      </c>
      <c r="F249" s="16">
        <v>0</v>
      </c>
      <c r="G249" s="22">
        <v>0</v>
      </c>
      <c r="H249" s="16">
        <v>0</v>
      </c>
      <c r="I249" s="16"/>
      <c r="J249" s="22"/>
      <c r="K249" s="16"/>
      <c r="L249" s="22"/>
      <c r="M249" s="16"/>
      <c r="N249" s="16"/>
      <c r="O249" s="16"/>
      <c r="P249" s="16"/>
      <c r="Q249" s="16"/>
      <c r="R249" s="22"/>
      <c r="S249" s="16">
        <v>0</v>
      </c>
    </row>
    <row r="250" spans="1:19" ht="12.75">
      <c r="A250" s="282" t="s">
        <v>315</v>
      </c>
      <c r="B250" s="79">
        <v>2014</v>
      </c>
      <c r="C250" s="16">
        <v>0</v>
      </c>
      <c r="D250" s="16">
        <v>0</v>
      </c>
      <c r="E250" s="16">
        <v>0</v>
      </c>
      <c r="F250" s="16">
        <v>0</v>
      </c>
      <c r="G250" s="22">
        <v>0</v>
      </c>
      <c r="H250" s="16">
        <v>0</v>
      </c>
      <c r="I250" s="16"/>
      <c r="J250" s="22"/>
      <c r="K250" s="16"/>
      <c r="L250" s="22"/>
      <c r="M250" s="16"/>
      <c r="N250" s="16"/>
      <c r="O250" s="16"/>
      <c r="P250" s="16"/>
      <c r="Q250" s="16"/>
      <c r="R250" s="22"/>
      <c r="S250" s="16">
        <v>0</v>
      </c>
    </row>
    <row r="251" spans="1:19" ht="12.75">
      <c r="A251" s="282" t="s">
        <v>316</v>
      </c>
      <c r="B251" s="80" t="s">
        <v>203</v>
      </c>
      <c r="C251" s="16">
        <v>0</v>
      </c>
      <c r="D251" s="16">
        <v>0</v>
      </c>
      <c r="E251" s="16">
        <v>0</v>
      </c>
      <c r="F251" s="16">
        <v>0</v>
      </c>
      <c r="G251" s="22">
        <v>0</v>
      </c>
      <c r="H251" s="16">
        <v>0</v>
      </c>
      <c r="I251" s="16"/>
      <c r="J251" s="22"/>
      <c r="K251" s="16"/>
      <c r="L251" s="22"/>
      <c r="M251" s="16"/>
      <c r="N251" s="16"/>
      <c r="O251" s="16"/>
      <c r="P251" s="16"/>
      <c r="Q251" s="16"/>
      <c r="R251" s="22"/>
      <c r="S251" s="16">
        <v>0</v>
      </c>
    </row>
    <row r="252" spans="1:19" ht="13.5" thickBot="1">
      <c r="A252" s="105"/>
      <c r="B252" s="81" t="s">
        <v>5</v>
      </c>
      <c r="C252" s="19">
        <v>0</v>
      </c>
      <c r="D252" s="19">
        <v>0</v>
      </c>
      <c r="E252" s="19">
        <v>0</v>
      </c>
      <c r="F252" s="19">
        <v>0</v>
      </c>
      <c r="G252" s="19">
        <v>0</v>
      </c>
      <c r="H252" s="19">
        <v>0</v>
      </c>
      <c r="I252" s="19"/>
      <c r="J252" s="31"/>
      <c r="K252" s="19"/>
      <c r="L252" s="31"/>
      <c r="M252" s="19"/>
      <c r="N252" s="19"/>
      <c r="O252" s="19"/>
      <c r="P252" s="19"/>
      <c r="Q252" s="19"/>
      <c r="R252" s="31"/>
      <c r="S252" s="19">
        <v>0</v>
      </c>
    </row>
    <row r="253" spans="1:19" ht="12.75">
      <c r="A253" s="106"/>
      <c r="B253" s="79">
        <v>2015</v>
      </c>
      <c r="C253" s="16">
        <v>13</v>
      </c>
      <c r="D253" s="16">
        <v>133</v>
      </c>
      <c r="E253" s="16">
        <v>17</v>
      </c>
      <c r="F253" s="16">
        <v>22</v>
      </c>
      <c r="G253" s="22">
        <v>28</v>
      </c>
      <c r="H253" s="16">
        <v>34</v>
      </c>
      <c r="I253" s="16"/>
      <c r="J253" s="22"/>
      <c r="K253" s="16"/>
      <c r="L253" s="22"/>
      <c r="M253" s="16"/>
      <c r="N253" s="16"/>
      <c r="O253" s="16"/>
      <c r="P253" s="16"/>
      <c r="Q253" s="16"/>
      <c r="R253" s="22"/>
      <c r="S253" s="16">
        <f>C253+D253+E253+F253+G253+H253</f>
        <v>247</v>
      </c>
    </row>
    <row r="254" spans="1:19" ht="12.75">
      <c r="A254" s="104" t="s">
        <v>143</v>
      </c>
      <c r="B254" s="79">
        <v>2014</v>
      </c>
      <c r="C254" s="16">
        <v>18</v>
      </c>
      <c r="D254" s="16">
        <v>160</v>
      </c>
      <c r="E254" s="16">
        <v>38</v>
      </c>
      <c r="F254" s="16">
        <v>22</v>
      </c>
      <c r="G254" s="22">
        <v>17</v>
      </c>
      <c r="H254" s="16">
        <v>28</v>
      </c>
      <c r="I254" s="16"/>
      <c r="J254" s="22"/>
      <c r="K254" s="16"/>
      <c r="L254" s="22"/>
      <c r="M254" s="16"/>
      <c r="N254" s="16"/>
      <c r="O254" s="16"/>
      <c r="P254" s="16"/>
      <c r="Q254" s="16"/>
      <c r="R254" s="22"/>
      <c r="S254" s="16">
        <f>C254+D254+E254+F254+G254+H254</f>
        <v>283</v>
      </c>
    </row>
    <row r="255" spans="1:19" ht="12.75">
      <c r="A255" s="106"/>
      <c r="B255" s="80" t="s">
        <v>203</v>
      </c>
      <c r="C255" s="16">
        <f aca="true" t="shared" si="92" ref="C255:H255">C253-C254</f>
        <v>-5</v>
      </c>
      <c r="D255" s="16">
        <f t="shared" si="92"/>
        <v>-27</v>
      </c>
      <c r="E255" s="16">
        <f t="shared" si="92"/>
        <v>-21</v>
      </c>
      <c r="F255" s="16">
        <f t="shared" si="92"/>
        <v>0</v>
      </c>
      <c r="G255" s="22">
        <f t="shared" si="92"/>
        <v>11</v>
      </c>
      <c r="H255" s="16">
        <f t="shared" si="92"/>
        <v>6</v>
      </c>
      <c r="I255" s="16"/>
      <c r="J255" s="22"/>
      <c r="K255" s="16"/>
      <c r="L255" s="22"/>
      <c r="M255" s="16"/>
      <c r="N255" s="16"/>
      <c r="O255" s="16"/>
      <c r="P255" s="16"/>
      <c r="Q255" s="16"/>
      <c r="R255" s="22"/>
      <c r="S255" s="16">
        <f>S253-S254</f>
        <v>-36</v>
      </c>
    </row>
    <row r="256" spans="1:19" ht="13.5" thickBot="1">
      <c r="A256" s="105"/>
      <c r="B256" s="81" t="s">
        <v>5</v>
      </c>
      <c r="C256" s="19">
        <f aca="true" t="shared" si="93" ref="C256:H256">C255/C254</f>
        <v>-0.2777777777777778</v>
      </c>
      <c r="D256" s="19">
        <f t="shared" si="93"/>
        <v>-0.16875</v>
      </c>
      <c r="E256" s="19">
        <f>E255/E254</f>
        <v>-0.5526315789473685</v>
      </c>
      <c r="F256" s="19">
        <f t="shared" si="93"/>
        <v>0</v>
      </c>
      <c r="G256" s="19">
        <f>G255/G254</f>
        <v>0.6470588235294118</v>
      </c>
      <c r="H256" s="19">
        <f t="shared" si="93"/>
        <v>0.21428571428571427</v>
      </c>
      <c r="I256" s="19"/>
      <c r="J256" s="31"/>
      <c r="K256" s="19"/>
      <c r="L256" s="31"/>
      <c r="M256" s="19"/>
      <c r="N256" s="19"/>
      <c r="O256" s="19"/>
      <c r="P256" s="19"/>
      <c r="Q256" s="19"/>
      <c r="R256" s="31"/>
      <c r="S256" s="19">
        <f>S255/S254</f>
        <v>-0.127208480565371</v>
      </c>
    </row>
    <row r="257" spans="1:19" ht="12.75">
      <c r="A257" s="106"/>
      <c r="B257" s="79">
        <v>2015</v>
      </c>
      <c r="C257" s="16">
        <v>20</v>
      </c>
      <c r="D257" s="16">
        <v>64</v>
      </c>
      <c r="E257" s="16">
        <v>19</v>
      </c>
      <c r="F257" s="16">
        <v>27</v>
      </c>
      <c r="G257" s="22">
        <v>14</v>
      </c>
      <c r="H257" s="16">
        <v>17</v>
      </c>
      <c r="I257" s="16"/>
      <c r="J257" s="22"/>
      <c r="K257" s="16"/>
      <c r="L257" s="22"/>
      <c r="M257" s="16"/>
      <c r="N257" s="16"/>
      <c r="O257" s="16"/>
      <c r="P257" s="16"/>
      <c r="Q257" s="16"/>
      <c r="R257" s="22"/>
      <c r="S257" s="16">
        <f>C257+D257+E257+F257+G257+H257</f>
        <v>161</v>
      </c>
    </row>
    <row r="258" spans="1:19" ht="12.75">
      <c r="A258" s="104" t="s">
        <v>244</v>
      </c>
      <c r="B258" s="79">
        <v>2014</v>
      </c>
      <c r="C258" s="16">
        <v>6</v>
      </c>
      <c r="D258" s="16">
        <v>37</v>
      </c>
      <c r="E258" s="16">
        <v>24</v>
      </c>
      <c r="F258" s="16">
        <v>3</v>
      </c>
      <c r="G258" s="22">
        <v>16</v>
      </c>
      <c r="H258" s="16">
        <v>7</v>
      </c>
      <c r="I258" s="16"/>
      <c r="J258" s="22"/>
      <c r="K258" s="16"/>
      <c r="L258" s="22"/>
      <c r="M258" s="16"/>
      <c r="N258" s="16"/>
      <c r="O258" s="16"/>
      <c r="P258" s="16"/>
      <c r="Q258" s="16"/>
      <c r="R258" s="22"/>
      <c r="S258" s="16">
        <f>C258+D258+E258+F258+G258+H258</f>
        <v>93</v>
      </c>
    </row>
    <row r="259" spans="1:19" ht="12.75">
      <c r="A259" s="104" t="s">
        <v>245</v>
      </c>
      <c r="B259" s="80" t="s">
        <v>203</v>
      </c>
      <c r="C259" s="16">
        <f aca="true" t="shared" si="94" ref="C259:H259">C257-C258</f>
        <v>14</v>
      </c>
      <c r="D259" s="16">
        <f t="shared" si="94"/>
        <v>27</v>
      </c>
      <c r="E259" s="16">
        <f t="shared" si="94"/>
        <v>-5</v>
      </c>
      <c r="F259" s="16">
        <f t="shared" si="94"/>
        <v>24</v>
      </c>
      <c r="G259" s="22">
        <f t="shared" si="94"/>
        <v>-2</v>
      </c>
      <c r="H259" s="16">
        <f t="shared" si="94"/>
        <v>10</v>
      </c>
      <c r="I259" s="16"/>
      <c r="J259" s="22"/>
      <c r="K259" s="16"/>
      <c r="L259" s="22"/>
      <c r="M259" s="16"/>
      <c r="N259" s="16"/>
      <c r="O259" s="16"/>
      <c r="P259" s="16"/>
      <c r="Q259" s="16"/>
      <c r="R259" s="22"/>
      <c r="S259" s="16">
        <f>S257-S258</f>
        <v>68</v>
      </c>
    </row>
    <row r="260" spans="1:19" ht="13.5" thickBot="1">
      <c r="A260" s="105"/>
      <c r="B260" s="81" t="s">
        <v>5</v>
      </c>
      <c r="C260" s="19">
        <f aca="true" t="shared" si="95" ref="C260:H260">C259/C258</f>
        <v>2.3333333333333335</v>
      </c>
      <c r="D260" s="19">
        <f t="shared" si="95"/>
        <v>0.7297297297297297</v>
      </c>
      <c r="E260" s="19">
        <f t="shared" si="95"/>
        <v>-0.20833333333333334</v>
      </c>
      <c r="F260" s="19">
        <f t="shared" si="95"/>
        <v>8</v>
      </c>
      <c r="G260" s="19">
        <f t="shared" si="95"/>
        <v>-0.125</v>
      </c>
      <c r="H260" s="19">
        <f t="shared" si="95"/>
        <v>1.4285714285714286</v>
      </c>
      <c r="I260" s="19"/>
      <c r="J260" s="31"/>
      <c r="K260" s="19"/>
      <c r="L260" s="31"/>
      <c r="M260" s="19"/>
      <c r="N260" s="19"/>
      <c r="O260" s="19"/>
      <c r="P260" s="19"/>
      <c r="Q260" s="19"/>
      <c r="R260" s="31"/>
      <c r="S260" s="19">
        <f>S259/S258</f>
        <v>0.7311827956989247</v>
      </c>
    </row>
    <row r="261" spans="1:19" ht="12.75">
      <c r="A261" s="106"/>
      <c r="B261" s="79">
        <v>2015</v>
      </c>
      <c r="C261" s="16">
        <v>41</v>
      </c>
      <c r="D261" s="16">
        <v>227</v>
      </c>
      <c r="E261" s="16">
        <v>36</v>
      </c>
      <c r="F261" s="16">
        <v>35</v>
      </c>
      <c r="G261" s="22">
        <v>40</v>
      </c>
      <c r="H261" s="16">
        <v>87</v>
      </c>
      <c r="I261" s="16"/>
      <c r="J261" s="22"/>
      <c r="K261" s="16"/>
      <c r="L261" s="22"/>
      <c r="M261" s="16"/>
      <c r="N261" s="16"/>
      <c r="O261" s="16"/>
      <c r="P261" s="16"/>
      <c r="Q261" s="16"/>
      <c r="R261" s="22"/>
      <c r="S261" s="16">
        <f>C261+D261+E261+F261+G261+H261</f>
        <v>466</v>
      </c>
    </row>
    <row r="262" spans="1:19" ht="12.75">
      <c r="A262" s="107" t="s">
        <v>246</v>
      </c>
      <c r="B262" s="79">
        <v>2014</v>
      </c>
      <c r="C262" s="16">
        <v>52</v>
      </c>
      <c r="D262" s="16">
        <v>291</v>
      </c>
      <c r="E262" s="16">
        <v>77</v>
      </c>
      <c r="F262" s="16">
        <v>47</v>
      </c>
      <c r="G262" s="22">
        <v>52</v>
      </c>
      <c r="H262" s="16">
        <v>98</v>
      </c>
      <c r="I262" s="16"/>
      <c r="J262" s="22"/>
      <c r="K262" s="16"/>
      <c r="L262" s="22"/>
      <c r="M262" s="16"/>
      <c r="N262" s="16"/>
      <c r="O262" s="16"/>
      <c r="P262" s="16"/>
      <c r="Q262" s="16"/>
      <c r="R262" s="22"/>
      <c r="S262" s="16">
        <f>C262+D262+E262+F262+G262+H262</f>
        <v>617</v>
      </c>
    </row>
    <row r="263" spans="1:19" ht="12.75">
      <c r="A263" s="106"/>
      <c r="B263" s="80" t="s">
        <v>203</v>
      </c>
      <c r="C263" s="16">
        <f aca="true" t="shared" si="96" ref="C263:H263">C261-C262</f>
        <v>-11</v>
      </c>
      <c r="D263" s="16">
        <f t="shared" si="96"/>
        <v>-64</v>
      </c>
      <c r="E263" s="16">
        <f t="shared" si="96"/>
        <v>-41</v>
      </c>
      <c r="F263" s="16">
        <f t="shared" si="96"/>
        <v>-12</v>
      </c>
      <c r="G263" s="22">
        <f t="shared" si="96"/>
        <v>-12</v>
      </c>
      <c r="H263" s="16">
        <f t="shared" si="96"/>
        <v>-11</v>
      </c>
      <c r="I263" s="16"/>
      <c r="J263" s="22"/>
      <c r="K263" s="16"/>
      <c r="L263" s="22"/>
      <c r="M263" s="16"/>
      <c r="N263" s="16"/>
      <c r="O263" s="16"/>
      <c r="P263" s="16"/>
      <c r="Q263" s="16"/>
      <c r="R263" s="22"/>
      <c r="S263" s="16">
        <f>S261-S262</f>
        <v>-151</v>
      </c>
    </row>
    <row r="264" spans="1:19" ht="13.5" thickBot="1">
      <c r="A264" s="105"/>
      <c r="B264" s="81" t="s">
        <v>5</v>
      </c>
      <c r="C264" s="19">
        <f aca="true" t="shared" si="97" ref="C264:H264">C263/C262</f>
        <v>-0.21153846153846154</v>
      </c>
      <c r="D264" s="19">
        <f t="shared" si="97"/>
        <v>-0.21993127147766323</v>
      </c>
      <c r="E264" s="19">
        <f t="shared" si="97"/>
        <v>-0.5324675324675324</v>
      </c>
      <c r="F264" s="19">
        <f t="shared" si="97"/>
        <v>-0.2553191489361702</v>
      </c>
      <c r="G264" s="31">
        <f t="shared" si="97"/>
        <v>-0.23076923076923078</v>
      </c>
      <c r="H264" s="19">
        <f t="shared" si="97"/>
        <v>-0.11224489795918367</v>
      </c>
      <c r="I264" s="19"/>
      <c r="J264" s="31"/>
      <c r="K264" s="19"/>
      <c r="L264" s="31"/>
      <c r="M264" s="19"/>
      <c r="N264" s="19"/>
      <c r="O264" s="19"/>
      <c r="P264" s="19"/>
      <c r="Q264" s="19"/>
      <c r="R264" s="31"/>
      <c r="S264" s="19">
        <f>S263/S262</f>
        <v>-0.24473257698541329</v>
      </c>
    </row>
    <row r="265" spans="1:19" ht="12.75">
      <c r="A265" s="106"/>
      <c r="B265" s="79">
        <v>2015</v>
      </c>
      <c r="C265" s="16">
        <v>41</v>
      </c>
      <c r="D265" s="16">
        <v>845</v>
      </c>
      <c r="E265" s="16">
        <v>107</v>
      </c>
      <c r="F265" s="16">
        <v>48</v>
      </c>
      <c r="G265" s="22">
        <v>54</v>
      </c>
      <c r="H265" s="16">
        <v>88</v>
      </c>
      <c r="I265" s="16"/>
      <c r="J265" s="22"/>
      <c r="K265" s="16"/>
      <c r="L265" s="22"/>
      <c r="M265" s="16"/>
      <c r="N265" s="16"/>
      <c r="O265" s="16"/>
      <c r="P265" s="16"/>
      <c r="Q265" s="16"/>
      <c r="R265" s="22"/>
      <c r="S265" s="16">
        <f>C265+D265+E265+F265+G265+H265</f>
        <v>1183</v>
      </c>
    </row>
    <row r="266" spans="1:19" ht="12.75">
      <c r="A266" s="104" t="s">
        <v>247</v>
      </c>
      <c r="B266" s="79">
        <v>2014</v>
      </c>
      <c r="C266" s="16">
        <v>54</v>
      </c>
      <c r="D266" s="16">
        <v>872</v>
      </c>
      <c r="E266" s="16">
        <v>92</v>
      </c>
      <c r="F266" s="16">
        <v>59</v>
      </c>
      <c r="G266" s="22">
        <v>74</v>
      </c>
      <c r="H266" s="16">
        <v>116</v>
      </c>
      <c r="I266" s="16"/>
      <c r="J266" s="22"/>
      <c r="K266" s="16"/>
      <c r="L266" s="22"/>
      <c r="M266" s="16"/>
      <c r="N266" s="16"/>
      <c r="O266" s="16"/>
      <c r="P266" s="16"/>
      <c r="Q266" s="16"/>
      <c r="R266" s="22"/>
      <c r="S266" s="16">
        <f>C266+D266+E266+F266+G266+H266</f>
        <v>1267</v>
      </c>
    </row>
    <row r="267" spans="1:19" ht="12.75">
      <c r="A267" s="104" t="s">
        <v>248</v>
      </c>
      <c r="B267" s="80" t="s">
        <v>203</v>
      </c>
      <c r="C267" s="16">
        <f aca="true" t="shared" si="98" ref="C267:H267">C265-C266</f>
        <v>-13</v>
      </c>
      <c r="D267" s="16">
        <f t="shared" si="98"/>
        <v>-27</v>
      </c>
      <c r="E267" s="16">
        <f t="shared" si="98"/>
        <v>15</v>
      </c>
      <c r="F267" s="16">
        <f t="shared" si="98"/>
        <v>-11</v>
      </c>
      <c r="G267" s="22">
        <f t="shared" si="98"/>
        <v>-20</v>
      </c>
      <c r="H267" s="16">
        <f t="shared" si="98"/>
        <v>-28</v>
      </c>
      <c r="I267" s="16"/>
      <c r="J267" s="22"/>
      <c r="K267" s="16"/>
      <c r="L267" s="22"/>
      <c r="M267" s="16"/>
      <c r="N267" s="16"/>
      <c r="O267" s="16"/>
      <c r="P267" s="16"/>
      <c r="Q267" s="16"/>
      <c r="R267" s="22"/>
      <c r="S267" s="16">
        <f>S265-S266</f>
        <v>-84</v>
      </c>
    </row>
    <row r="268" spans="1:19" ht="13.5" thickBot="1">
      <c r="A268" s="105"/>
      <c r="B268" s="81" t="s">
        <v>5</v>
      </c>
      <c r="C268" s="19">
        <f aca="true" t="shared" si="99" ref="C268:H268">C267/C266</f>
        <v>-0.24074074074074073</v>
      </c>
      <c r="D268" s="19">
        <f t="shared" si="99"/>
        <v>-0.03096330275229358</v>
      </c>
      <c r="E268" s="19">
        <f t="shared" si="99"/>
        <v>0.16304347826086957</v>
      </c>
      <c r="F268" s="19">
        <f t="shared" si="99"/>
        <v>-0.1864406779661017</v>
      </c>
      <c r="G268" s="31">
        <f t="shared" si="99"/>
        <v>-0.2702702702702703</v>
      </c>
      <c r="H268" s="19">
        <f t="shared" si="99"/>
        <v>-0.2413793103448276</v>
      </c>
      <c r="I268" s="19"/>
      <c r="J268" s="31"/>
      <c r="K268" s="19"/>
      <c r="L268" s="31"/>
      <c r="M268" s="19"/>
      <c r="N268" s="19"/>
      <c r="O268" s="19"/>
      <c r="P268" s="19"/>
      <c r="Q268" s="19"/>
      <c r="R268" s="31"/>
      <c r="S268" s="19">
        <f>S267/S266</f>
        <v>-0.06629834254143646</v>
      </c>
    </row>
    <row r="269" spans="1:19" ht="12.75">
      <c r="A269" s="106" t="s">
        <v>256</v>
      </c>
      <c r="B269" s="79">
        <v>2015</v>
      </c>
      <c r="C269" s="16">
        <v>6</v>
      </c>
      <c r="D269" s="16">
        <v>132</v>
      </c>
      <c r="E269" s="16">
        <v>20</v>
      </c>
      <c r="F269" s="16">
        <v>6</v>
      </c>
      <c r="G269" s="22">
        <v>12</v>
      </c>
      <c r="H269" s="16">
        <v>19</v>
      </c>
      <c r="I269" s="16"/>
      <c r="J269" s="22"/>
      <c r="K269" s="16"/>
      <c r="L269" s="22"/>
      <c r="M269" s="16"/>
      <c r="N269" s="16"/>
      <c r="O269" s="16"/>
      <c r="P269" s="16"/>
      <c r="Q269" s="16"/>
      <c r="R269" s="22"/>
      <c r="S269" s="16">
        <f>C269+D269+E269+F269+G269+H269</f>
        <v>195</v>
      </c>
    </row>
    <row r="270" spans="1:19" ht="12.75">
      <c r="A270" s="104" t="s">
        <v>249</v>
      </c>
      <c r="B270" s="79">
        <v>2014</v>
      </c>
      <c r="C270" s="16">
        <v>17</v>
      </c>
      <c r="D270" s="16">
        <v>183</v>
      </c>
      <c r="E270" s="16">
        <v>14</v>
      </c>
      <c r="F270" s="16">
        <v>17</v>
      </c>
      <c r="G270" s="22">
        <v>12</v>
      </c>
      <c r="H270" s="16">
        <v>20</v>
      </c>
      <c r="I270" s="16"/>
      <c r="J270" s="22"/>
      <c r="K270" s="16"/>
      <c r="L270" s="22"/>
      <c r="M270" s="16"/>
      <c r="N270" s="16"/>
      <c r="O270" s="16"/>
      <c r="P270" s="16"/>
      <c r="Q270" s="16"/>
      <c r="R270" s="22"/>
      <c r="S270" s="16">
        <f>C270+D270+E270+F270+G270+H270</f>
        <v>263</v>
      </c>
    </row>
    <row r="271" spans="1:19" ht="12.75">
      <c r="A271" s="104" t="s">
        <v>250</v>
      </c>
      <c r="B271" s="80" t="s">
        <v>203</v>
      </c>
      <c r="C271" s="16">
        <f aca="true" t="shared" si="100" ref="C271:H271">C269-C270</f>
        <v>-11</v>
      </c>
      <c r="D271" s="16">
        <f t="shared" si="100"/>
        <v>-51</v>
      </c>
      <c r="E271" s="16">
        <f t="shared" si="100"/>
        <v>6</v>
      </c>
      <c r="F271" s="16">
        <f t="shared" si="100"/>
        <v>-11</v>
      </c>
      <c r="G271" s="22">
        <f t="shared" si="100"/>
        <v>0</v>
      </c>
      <c r="H271" s="16">
        <f t="shared" si="100"/>
        <v>-1</v>
      </c>
      <c r="I271" s="16"/>
      <c r="J271" s="22"/>
      <c r="K271" s="16"/>
      <c r="L271" s="22"/>
      <c r="M271" s="16"/>
      <c r="N271" s="16"/>
      <c r="O271" s="16"/>
      <c r="P271" s="16"/>
      <c r="Q271" s="16"/>
      <c r="R271" s="22"/>
      <c r="S271" s="16">
        <f>S269-S270</f>
        <v>-68</v>
      </c>
    </row>
    <row r="272" spans="1:19" ht="13.5" thickBot="1">
      <c r="A272" s="105"/>
      <c r="B272" s="81" t="s">
        <v>5</v>
      </c>
      <c r="C272" s="19">
        <f aca="true" t="shared" si="101" ref="C272:H272">C271/C270</f>
        <v>-0.6470588235294118</v>
      </c>
      <c r="D272" s="19">
        <f t="shared" si="101"/>
        <v>-0.2786885245901639</v>
      </c>
      <c r="E272" s="19">
        <f t="shared" si="101"/>
        <v>0.42857142857142855</v>
      </c>
      <c r="F272" s="19">
        <f t="shared" si="101"/>
        <v>-0.6470588235294118</v>
      </c>
      <c r="G272" s="31">
        <f t="shared" si="101"/>
        <v>0</v>
      </c>
      <c r="H272" s="19">
        <f t="shared" si="101"/>
        <v>-0.05</v>
      </c>
      <c r="I272" s="19"/>
      <c r="J272" s="31"/>
      <c r="K272" s="19"/>
      <c r="L272" s="31"/>
      <c r="M272" s="19"/>
      <c r="N272" s="19"/>
      <c r="O272" s="19"/>
      <c r="P272" s="19"/>
      <c r="Q272" s="19"/>
      <c r="R272" s="31"/>
      <c r="S272" s="19">
        <f>S271/S270</f>
        <v>-0.2585551330798479</v>
      </c>
    </row>
    <row r="273" spans="1:19" ht="12.75">
      <c r="A273" s="109"/>
      <c r="B273" s="283"/>
      <c r="C273" s="44"/>
      <c r="D273" s="44"/>
      <c r="E273" s="44"/>
      <c r="F273" s="44"/>
      <c r="G273" s="44"/>
      <c r="H273" s="44"/>
      <c r="I273" s="44"/>
      <c r="J273" s="44"/>
      <c r="K273" s="44"/>
      <c r="L273" s="44"/>
      <c r="M273" s="44"/>
      <c r="N273" s="44"/>
      <c r="O273" s="44"/>
      <c r="P273" s="44"/>
      <c r="Q273" s="44"/>
      <c r="R273" s="44"/>
      <c r="S273" s="44"/>
    </row>
    <row r="274" spans="1:19" ht="13.5" thickBot="1">
      <c r="A274" s="108" t="s">
        <v>257</v>
      </c>
      <c r="B274" s="21"/>
      <c r="C274" s="21"/>
      <c r="D274" s="21"/>
      <c r="E274" s="21"/>
      <c r="F274" s="21"/>
      <c r="G274" s="21"/>
      <c r="H274" s="21"/>
      <c r="I274" s="21"/>
      <c r="J274" s="21"/>
      <c r="K274" s="21"/>
      <c r="L274" s="21"/>
      <c r="M274" s="21"/>
      <c r="N274" s="21"/>
      <c r="O274" s="21"/>
      <c r="P274" s="21"/>
      <c r="Q274" s="21"/>
      <c r="R274" s="21"/>
      <c r="S274" s="21"/>
    </row>
    <row r="275" spans="1:19" ht="21" thickBot="1">
      <c r="A275" s="101"/>
      <c r="B275" s="78"/>
      <c r="C275" s="26" t="s">
        <v>84</v>
      </c>
      <c r="D275" s="25" t="s">
        <v>85</v>
      </c>
      <c r="E275" s="26" t="s">
        <v>86</v>
      </c>
      <c r="F275" s="24" t="s">
        <v>87</v>
      </c>
      <c r="G275" s="23" t="s">
        <v>88</v>
      </c>
      <c r="H275" s="24" t="s">
        <v>89</v>
      </c>
      <c r="I275" s="23" t="s">
        <v>90</v>
      </c>
      <c r="J275" s="24" t="s">
        <v>91</v>
      </c>
      <c r="K275" s="26" t="s">
        <v>92</v>
      </c>
      <c r="L275" s="24" t="s">
        <v>93</v>
      </c>
      <c r="M275" s="46" t="s">
        <v>94</v>
      </c>
      <c r="N275" s="24" t="s">
        <v>95</v>
      </c>
      <c r="O275" s="23" t="s">
        <v>96</v>
      </c>
      <c r="P275" s="26" t="s">
        <v>97</v>
      </c>
      <c r="Q275" s="26" t="s">
        <v>98</v>
      </c>
      <c r="R275" s="26" t="s">
        <v>99</v>
      </c>
      <c r="S275" s="28" t="s">
        <v>30</v>
      </c>
    </row>
    <row r="276" spans="1:19" ht="12.75">
      <c r="A276" s="102"/>
      <c r="B276" s="79">
        <v>2015</v>
      </c>
      <c r="C276" s="16">
        <f aca="true" t="shared" si="102" ref="C276:S277">C280+C284+C292+C296+C300+C304+C308</f>
        <v>1024</v>
      </c>
      <c r="D276" s="16">
        <f t="shared" si="102"/>
        <v>762</v>
      </c>
      <c r="E276" s="16">
        <f t="shared" si="102"/>
        <v>531</v>
      </c>
      <c r="F276" s="16">
        <f t="shared" si="102"/>
        <v>120</v>
      </c>
      <c r="G276" s="16">
        <f t="shared" si="102"/>
        <v>204</v>
      </c>
      <c r="H276" s="16">
        <f t="shared" si="102"/>
        <v>149</v>
      </c>
      <c r="I276" s="16">
        <f t="shared" si="102"/>
        <v>456</v>
      </c>
      <c r="J276" s="16">
        <f t="shared" si="102"/>
        <v>334</v>
      </c>
      <c r="K276" s="16">
        <f t="shared" si="102"/>
        <v>230</v>
      </c>
      <c r="L276" s="16">
        <f t="shared" si="102"/>
        <v>115</v>
      </c>
      <c r="M276" s="16">
        <f t="shared" si="102"/>
        <v>74</v>
      </c>
      <c r="N276" s="15">
        <f t="shared" si="102"/>
        <v>281</v>
      </c>
      <c r="O276" s="16">
        <f t="shared" si="102"/>
        <v>365</v>
      </c>
      <c r="P276" s="16">
        <f t="shared" si="102"/>
        <v>473</v>
      </c>
      <c r="Q276" s="16">
        <f t="shared" si="102"/>
        <v>520</v>
      </c>
      <c r="R276" s="16">
        <f t="shared" si="102"/>
        <v>594</v>
      </c>
      <c r="S276" s="16">
        <f t="shared" si="102"/>
        <v>6232</v>
      </c>
    </row>
    <row r="277" spans="1:19" ht="12.75">
      <c r="A277" s="245" t="s">
        <v>40</v>
      </c>
      <c r="B277" s="79">
        <v>2014</v>
      </c>
      <c r="C277" s="16">
        <f t="shared" si="102"/>
        <v>1305</v>
      </c>
      <c r="D277" s="16">
        <f t="shared" si="102"/>
        <v>944</v>
      </c>
      <c r="E277" s="16">
        <f t="shared" si="102"/>
        <v>609</v>
      </c>
      <c r="F277" s="16">
        <f t="shared" si="102"/>
        <v>194</v>
      </c>
      <c r="G277" s="16">
        <f t="shared" si="102"/>
        <v>178</v>
      </c>
      <c r="H277" s="16">
        <f t="shared" si="102"/>
        <v>239</v>
      </c>
      <c r="I277" s="16">
        <f t="shared" si="102"/>
        <v>500</v>
      </c>
      <c r="J277" s="16">
        <f t="shared" si="102"/>
        <v>365</v>
      </c>
      <c r="K277" s="16">
        <f t="shared" si="102"/>
        <v>337</v>
      </c>
      <c r="L277" s="16">
        <f t="shared" si="102"/>
        <v>150</v>
      </c>
      <c r="M277" s="16">
        <f t="shared" si="102"/>
        <v>78</v>
      </c>
      <c r="N277" s="15">
        <f t="shared" si="102"/>
        <v>356</v>
      </c>
      <c r="O277" s="16">
        <f t="shared" si="102"/>
        <v>317</v>
      </c>
      <c r="P277" s="16">
        <f t="shared" si="102"/>
        <v>562</v>
      </c>
      <c r="Q277" s="16">
        <f t="shared" si="102"/>
        <v>522</v>
      </c>
      <c r="R277" s="16">
        <f t="shared" si="102"/>
        <v>704</v>
      </c>
      <c r="S277" s="16">
        <f t="shared" si="102"/>
        <v>7360</v>
      </c>
    </row>
    <row r="278" spans="1:19" ht="12.75">
      <c r="A278" s="102"/>
      <c r="B278" s="80" t="s">
        <v>203</v>
      </c>
      <c r="C278" s="16">
        <f aca="true" t="shared" si="103" ref="C278:S278">C276-C277</f>
        <v>-281</v>
      </c>
      <c r="D278" s="22">
        <f t="shared" si="103"/>
        <v>-182</v>
      </c>
      <c r="E278" s="16">
        <f t="shared" si="103"/>
        <v>-78</v>
      </c>
      <c r="F278" s="22">
        <f t="shared" si="103"/>
        <v>-74</v>
      </c>
      <c r="G278" s="16">
        <f t="shared" si="103"/>
        <v>26</v>
      </c>
      <c r="H278" s="22">
        <f t="shared" si="103"/>
        <v>-90</v>
      </c>
      <c r="I278" s="16">
        <f t="shared" si="103"/>
        <v>-44</v>
      </c>
      <c r="J278" s="22">
        <f>J276-J277</f>
        <v>-31</v>
      </c>
      <c r="K278" s="16">
        <f t="shared" si="103"/>
        <v>-107</v>
      </c>
      <c r="L278" s="22">
        <f t="shared" si="103"/>
        <v>-35</v>
      </c>
      <c r="M278" s="16">
        <f t="shared" si="103"/>
        <v>-4</v>
      </c>
      <c r="N278" s="22">
        <f t="shared" si="103"/>
        <v>-75</v>
      </c>
      <c r="O278" s="16">
        <f t="shared" si="103"/>
        <v>48</v>
      </c>
      <c r="P278" s="16">
        <f t="shared" si="103"/>
        <v>-89</v>
      </c>
      <c r="Q278" s="16">
        <f t="shared" si="103"/>
        <v>-2</v>
      </c>
      <c r="R278" s="16">
        <f t="shared" si="103"/>
        <v>-110</v>
      </c>
      <c r="S278" s="16">
        <f t="shared" si="103"/>
        <v>-1128</v>
      </c>
    </row>
    <row r="279" spans="1:19" ht="13.5" thickBot="1">
      <c r="A279" s="103"/>
      <c r="B279" s="81" t="s">
        <v>5</v>
      </c>
      <c r="C279" s="19">
        <f aca="true" t="shared" si="104" ref="C279:S279">C278/C277</f>
        <v>-0.2153256704980843</v>
      </c>
      <c r="D279" s="31">
        <f t="shared" si="104"/>
        <v>-0.19279661016949154</v>
      </c>
      <c r="E279" s="19">
        <f t="shared" si="104"/>
        <v>-0.12807881773399016</v>
      </c>
      <c r="F279" s="31">
        <f t="shared" si="104"/>
        <v>-0.38144329896907214</v>
      </c>
      <c r="G279" s="19">
        <f t="shared" si="104"/>
        <v>0.14606741573033707</v>
      </c>
      <c r="H279" s="31">
        <f t="shared" si="104"/>
        <v>-0.37656903765690375</v>
      </c>
      <c r="I279" s="19">
        <f t="shared" si="104"/>
        <v>-0.088</v>
      </c>
      <c r="J279" s="31">
        <f>J278/J277</f>
        <v>-0.08493150684931507</v>
      </c>
      <c r="K279" s="19">
        <f t="shared" si="104"/>
        <v>-0.31750741839762614</v>
      </c>
      <c r="L279" s="31">
        <f t="shared" si="104"/>
        <v>-0.23333333333333334</v>
      </c>
      <c r="M279" s="19">
        <f t="shared" si="104"/>
        <v>-0.05128205128205128</v>
      </c>
      <c r="N279" s="31">
        <f t="shared" si="104"/>
        <v>-0.21067415730337077</v>
      </c>
      <c r="O279" s="19">
        <f t="shared" si="104"/>
        <v>0.15141955835962145</v>
      </c>
      <c r="P279" s="19">
        <f t="shared" si="104"/>
        <v>-0.1583629893238434</v>
      </c>
      <c r="Q279" s="19">
        <f t="shared" si="104"/>
        <v>-0.0038314176245210726</v>
      </c>
      <c r="R279" s="304">
        <f t="shared" si="104"/>
        <v>-0.15625</v>
      </c>
      <c r="S279" s="19">
        <f t="shared" si="104"/>
        <v>-0.1532608695652174</v>
      </c>
    </row>
    <row r="280" spans="1:19" ht="12.75">
      <c r="A280" s="102"/>
      <c r="B280" s="79">
        <v>2015</v>
      </c>
      <c r="C280" s="16">
        <v>7</v>
      </c>
      <c r="D280" s="22">
        <v>8</v>
      </c>
      <c r="E280" s="16">
        <v>4</v>
      </c>
      <c r="F280" s="22">
        <v>2</v>
      </c>
      <c r="G280" s="16">
        <v>3</v>
      </c>
      <c r="H280" s="22">
        <v>4</v>
      </c>
      <c r="I280" s="16">
        <v>9</v>
      </c>
      <c r="J280" s="22">
        <v>9</v>
      </c>
      <c r="K280" s="16">
        <v>5</v>
      </c>
      <c r="L280" s="22">
        <v>1</v>
      </c>
      <c r="M280" s="16">
        <v>1</v>
      </c>
      <c r="N280" s="22">
        <v>7</v>
      </c>
      <c r="O280" s="16">
        <v>2</v>
      </c>
      <c r="P280" s="16">
        <v>4</v>
      </c>
      <c r="Q280" s="16">
        <v>2</v>
      </c>
      <c r="R280" s="16">
        <v>2</v>
      </c>
      <c r="S280" s="16">
        <f>C280+D280+E280+F280+G280+H280+I280+J280+K280+L280+M280+N280+O280+P280+Q280+R280</f>
        <v>70</v>
      </c>
    </row>
    <row r="281" spans="1:19" ht="12.75">
      <c r="A281" s="104" t="s">
        <v>240</v>
      </c>
      <c r="B281" s="79">
        <v>2014</v>
      </c>
      <c r="C281" s="16">
        <v>3</v>
      </c>
      <c r="D281" s="22">
        <v>8</v>
      </c>
      <c r="E281" s="16">
        <v>8</v>
      </c>
      <c r="F281" s="22">
        <v>5</v>
      </c>
      <c r="G281" s="16">
        <v>7</v>
      </c>
      <c r="H281" s="22">
        <v>1</v>
      </c>
      <c r="I281" s="16">
        <v>4</v>
      </c>
      <c r="J281" s="22">
        <v>6</v>
      </c>
      <c r="K281" s="16">
        <v>0</v>
      </c>
      <c r="L281" s="22">
        <v>0</v>
      </c>
      <c r="M281" s="16">
        <v>0</v>
      </c>
      <c r="N281" s="22">
        <v>7</v>
      </c>
      <c r="O281" s="16">
        <v>1</v>
      </c>
      <c r="P281" s="16">
        <v>4</v>
      </c>
      <c r="Q281" s="16">
        <v>4</v>
      </c>
      <c r="R281" s="16">
        <v>5</v>
      </c>
      <c r="S281" s="16">
        <f>C281+D281+E281+F281+G281+H281+I281+J281+K281+L281+M281+N281+O281+P281+Q281+R281</f>
        <v>63</v>
      </c>
    </row>
    <row r="282" spans="1:19" ht="12.75">
      <c r="A282" s="104" t="s">
        <v>241</v>
      </c>
      <c r="B282" s="80" t="s">
        <v>203</v>
      </c>
      <c r="C282" s="16">
        <f aca="true" t="shared" si="105" ref="C282:S282">C280-C281</f>
        <v>4</v>
      </c>
      <c r="D282" s="22">
        <f t="shared" si="105"/>
        <v>0</v>
      </c>
      <c r="E282" s="16">
        <f t="shared" si="105"/>
        <v>-4</v>
      </c>
      <c r="F282" s="22">
        <f t="shared" si="105"/>
        <v>-3</v>
      </c>
      <c r="G282" s="16">
        <f t="shared" si="105"/>
        <v>-4</v>
      </c>
      <c r="H282" s="22">
        <f t="shared" si="105"/>
        <v>3</v>
      </c>
      <c r="I282" s="16">
        <f t="shared" si="105"/>
        <v>5</v>
      </c>
      <c r="J282" s="22">
        <f>J280-J281</f>
        <v>3</v>
      </c>
      <c r="K282" s="16">
        <f t="shared" si="105"/>
        <v>5</v>
      </c>
      <c r="L282" s="22">
        <f t="shared" si="105"/>
        <v>1</v>
      </c>
      <c r="M282" s="16">
        <f t="shared" si="105"/>
        <v>1</v>
      </c>
      <c r="N282" s="22">
        <f t="shared" si="105"/>
        <v>0</v>
      </c>
      <c r="O282" s="16">
        <f t="shared" si="105"/>
        <v>1</v>
      </c>
      <c r="P282" s="16">
        <f t="shared" si="105"/>
        <v>0</v>
      </c>
      <c r="Q282" s="16">
        <f t="shared" si="105"/>
        <v>-2</v>
      </c>
      <c r="R282" s="16">
        <f t="shared" si="105"/>
        <v>-3</v>
      </c>
      <c r="S282" s="16">
        <f t="shared" si="105"/>
        <v>7</v>
      </c>
    </row>
    <row r="283" spans="1:19" ht="13.5" thickBot="1">
      <c r="A283" s="105"/>
      <c r="B283" s="81" t="s">
        <v>5</v>
      </c>
      <c r="C283" s="19">
        <f aca="true" t="shared" si="106" ref="C283:R283">C282/C281</f>
        <v>1.3333333333333333</v>
      </c>
      <c r="D283" s="19">
        <f t="shared" si="106"/>
        <v>0</v>
      </c>
      <c r="E283" s="19">
        <f t="shared" si="106"/>
        <v>-0.5</v>
      </c>
      <c r="F283" s="19">
        <f t="shared" si="106"/>
        <v>-0.6</v>
      </c>
      <c r="G283" s="19">
        <f t="shared" si="106"/>
        <v>-0.5714285714285714</v>
      </c>
      <c r="H283" s="19">
        <f t="shared" si="106"/>
        <v>3</v>
      </c>
      <c r="I283" s="19">
        <f t="shared" si="106"/>
        <v>1.25</v>
      </c>
      <c r="J283" s="19">
        <f t="shared" si="106"/>
        <v>0.5</v>
      </c>
      <c r="K283" s="19">
        <v>0</v>
      </c>
      <c r="L283" s="19">
        <v>0</v>
      </c>
      <c r="M283" s="19">
        <v>0</v>
      </c>
      <c r="N283" s="19">
        <f t="shared" si="106"/>
        <v>0</v>
      </c>
      <c r="O283" s="19">
        <f t="shared" si="106"/>
        <v>1</v>
      </c>
      <c r="P283" s="19">
        <f t="shared" si="106"/>
        <v>0</v>
      </c>
      <c r="Q283" s="19">
        <f t="shared" si="106"/>
        <v>-0.5</v>
      </c>
      <c r="R283" s="19">
        <f t="shared" si="106"/>
        <v>-0.6</v>
      </c>
      <c r="S283" s="19">
        <f>S282/S281</f>
        <v>0.1111111111111111</v>
      </c>
    </row>
    <row r="284" spans="1:19" ht="12.75">
      <c r="A284" s="106"/>
      <c r="B284" s="79">
        <v>2015</v>
      </c>
      <c r="C284" s="16">
        <v>0</v>
      </c>
      <c r="D284" s="22">
        <v>0</v>
      </c>
      <c r="E284" s="16">
        <v>0</v>
      </c>
      <c r="F284" s="22">
        <v>0</v>
      </c>
      <c r="G284" s="16">
        <v>0</v>
      </c>
      <c r="H284" s="22">
        <v>0</v>
      </c>
      <c r="I284" s="16">
        <v>0</v>
      </c>
      <c r="J284" s="22">
        <v>0</v>
      </c>
      <c r="K284" s="16">
        <v>1</v>
      </c>
      <c r="L284" s="22">
        <v>0</v>
      </c>
      <c r="M284" s="16">
        <v>0</v>
      </c>
      <c r="N284" s="22">
        <v>0</v>
      </c>
      <c r="O284" s="16">
        <v>2</v>
      </c>
      <c r="P284" s="16">
        <v>0</v>
      </c>
      <c r="Q284" s="16">
        <v>1</v>
      </c>
      <c r="R284" s="16">
        <v>0</v>
      </c>
      <c r="S284" s="16">
        <f>C284+D284+E284+F284+G284+H284+I284+J284+K284+L284+M284+N284+O284+P284+Q284+R284</f>
        <v>4</v>
      </c>
    </row>
    <row r="285" spans="1:19" ht="12.75">
      <c r="A285" s="104" t="s">
        <v>242</v>
      </c>
      <c r="B285" s="79">
        <v>2014</v>
      </c>
      <c r="C285" s="16">
        <v>0</v>
      </c>
      <c r="D285" s="22">
        <v>0</v>
      </c>
      <c r="E285" s="16">
        <v>0</v>
      </c>
      <c r="F285" s="22">
        <v>0</v>
      </c>
      <c r="G285" s="16">
        <v>0</v>
      </c>
      <c r="H285" s="22">
        <v>1</v>
      </c>
      <c r="I285" s="16">
        <v>0</v>
      </c>
      <c r="J285" s="22">
        <v>0</v>
      </c>
      <c r="K285" s="16">
        <v>0</v>
      </c>
      <c r="L285" s="22">
        <v>0</v>
      </c>
      <c r="M285" s="16">
        <v>0</v>
      </c>
      <c r="N285" s="22">
        <v>0</v>
      </c>
      <c r="O285" s="16">
        <v>1</v>
      </c>
      <c r="P285" s="16">
        <v>0</v>
      </c>
      <c r="Q285" s="16">
        <v>0</v>
      </c>
      <c r="R285" s="16">
        <v>1</v>
      </c>
      <c r="S285" s="16">
        <f>C285+D285+E285+F285+G285+H285+I285+J285+K285+L285+M285+N285+O285+P285+Q285+R285</f>
        <v>3</v>
      </c>
    </row>
    <row r="286" spans="1:19" ht="12.75">
      <c r="A286" s="104" t="s">
        <v>243</v>
      </c>
      <c r="B286" s="80" t="s">
        <v>203</v>
      </c>
      <c r="C286" s="16">
        <f aca="true" t="shared" si="107" ref="C286:S286">C284-C285</f>
        <v>0</v>
      </c>
      <c r="D286" s="22">
        <f t="shared" si="107"/>
        <v>0</v>
      </c>
      <c r="E286" s="16">
        <f t="shared" si="107"/>
        <v>0</v>
      </c>
      <c r="F286" s="22">
        <f t="shared" si="107"/>
        <v>0</v>
      </c>
      <c r="G286" s="16">
        <f t="shared" si="107"/>
        <v>0</v>
      </c>
      <c r="H286" s="22">
        <f t="shared" si="107"/>
        <v>-1</v>
      </c>
      <c r="I286" s="16">
        <f t="shared" si="107"/>
        <v>0</v>
      </c>
      <c r="J286" s="22">
        <f>J284-J285</f>
        <v>0</v>
      </c>
      <c r="K286" s="16">
        <f t="shared" si="107"/>
        <v>1</v>
      </c>
      <c r="L286" s="22">
        <f t="shared" si="107"/>
        <v>0</v>
      </c>
      <c r="M286" s="16">
        <f t="shared" si="107"/>
        <v>0</v>
      </c>
      <c r="N286" s="22">
        <f t="shared" si="107"/>
        <v>0</v>
      </c>
      <c r="O286" s="16">
        <f t="shared" si="107"/>
        <v>1</v>
      </c>
      <c r="P286" s="16">
        <f t="shared" si="107"/>
        <v>0</v>
      </c>
      <c r="Q286" s="16">
        <f t="shared" si="107"/>
        <v>1</v>
      </c>
      <c r="R286" s="16">
        <f t="shared" si="107"/>
        <v>-1</v>
      </c>
      <c r="S286" s="16">
        <f t="shared" si="107"/>
        <v>1</v>
      </c>
    </row>
    <row r="287" spans="1:19" ht="13.5" thickBot="1">
      <c r="A287" s="105"/>
      <c r="B287" s="81" t="s">
        <v>5</v>
      </c>
      <c r="C287" s="19">
        <v>0</v>
      </c>
      <c r="D287" s="19">
        <v>0</v>
      </c>
      <c r="E287" s="19">
        <v>0</v>
      </c>
      <c r="F287" s="19">
        <v>0</v>
      </c>
      <c r="G287" s="19">
        <v>0</v>
      </c>
      <c r="H287" s="19">
        <f>H286/H285</f>
        <v>-1</v>
      </c>
      <c r="I287" s="19">
        <v>0</v>
      </c>
      <c r="J287" s="19">
        <v>0</v>
      </c>
      <c r="K287" s="19">
        <v>0</v>
      </c>
      <c r="L287" s="19">
        <v>0</v>
      </c>
      <c r="M287" s="19">
        <v>0</v>
      </c>
      <c r="N287" s="19">
        <v>0</v>
      </c>
      <c r="O287" s="19">
        <f>O286/O285</f>
        <v>1</v>
      </c>
      <c r="P287" s="19">
        <v>0</v>
      </c>
      <c r="Q287" s="19">
        <v>0</v>
      </c>
      <c r="R287" s="19">
        <f>R286/R285</f>
        <v>-1</v>
      </c>
      <c r="S287" s="19">
        <f>S286/S285</f>
        <v>0.3333333333333333</v>
      </c>
    </row>
    <row r="288" spans="1:19" ht="12.75">
      <c r="A288" s="106"/>
      <c r="B288" s="79">
        <v>2015</v>
      </c>
      <c r="C288" s="16">
        <v>0</v>
      </c>
      <c r="D288" s="22">
        <v>0</v>
      </c>
      <c r="E288" s="16">
        <v>0</v>
      </c>
      <c r="F288" s="22">
        <v>0</v>
      </c>
      <c r="G288" s="16">
        <v>0</v>
      </c>
      <c r="H288" s="22">
        <v>0</v>
      </c>
      <c r="I288" s="16">
        <v>0</v>
      </c>
      <c r="J288" s="22">
        <v>0</v>
      </c>
      <c r="K288" s="16">
        <v>0</v>
      </c>
      <c r="L288" s="22">
        <v>0</v>
      </c>
      <c r="M288" s="16">
        <v>0</v>
      </c>
      <c r="N288" s="22">
        <v>0</v>
      </c>
      <c r="O288" s="16">
        <v>0</v>
      </c>
      <c r="P288" s="16">
        <v>0</v>
      </c>
      <c r="Q288" s="16">
        <v>0</v>
      </c>
      <c r="R288" s="16">
        <v>0</v>
      </c>
      <c r="S288" s="16">
        <f>C288+D288+E288+F288+G288+H288+I288+J288+K288+L288+M288+N288+O288+P288+Q288+R288</f>
        <v>0</v>
      </c>
    </row>
    <row r="289" spans="1:19" ht="12.75">
      <c r="A289" s="104" t="s">
        <v>315</v>
      </c>
      <c r="B289" s="79">
        <v>2014</v>
      </c>
      <c r="C289" s="16">
        <v>0</v>
      </c>
      <c r="D289" s="22">
        <v>0</v>
      </c>
      <c r="E289" s="16">
        <v>0</v>
      </c>
      <c r="F289" s="22">
        <v>0</v>
      </c>
      <c r="G289" s="16">
        <v>0</v>
      </c>
      <c r="H289" s="22">
        <v>0</v>
      </c>
      <c r="I289" s="16">
        <v>0</v>
      </c>
      <c r="J289" s="22">
        <v>0</v>
      </c>
      <c r="K289" s="16">
        <v>0</v>
      </c>
      <c r="L289" s="22">
        <v>0</v>
      </c>
      <c r="M289" s="16">
        <v>0</v>
      </c>
      <c r="N289" s="22">
        <v>0</v>
      </c>
      <c r="O289" s="16">
        <v>0</v>
      </c>
      <c r="P289" s="16">
        <v>0</v>
      </c>
      <c r="Q289" s="16">
        <v>0</v>
      </c>
      <c r="R289" s="16">
        <v>0</v>
      </c>
      <c r="S289" s="16">
        <f>C289+D289+E289+F289+G289+H289+I289+J289+K289+L289+M289+N289+O289+P289+Q289+R289</f>
        <v>0</v>
      </c>
    </row>
    <row r="290" spans="1:19" ht="12.75">
      <c r="A290" s="282" t="s">
        <v>316</v>
      </c>
      <c r="B290" s="80" t="s">
        <v>203</v>
      </c>
      <c r="C290" s="16">
        <f aca="true" t="shared" si="108" ref="C290:R290">C288-C289</f>
        <v>0</v>
      </c>
      <c r="D290" s="16">
        <f t="shared" si="108"/>
        <v>0</v>
      </c>
      <c r="E290" s="16">
        <f t="shared" si="108"/>
        <v>0</v>
      </c>
      <c r="F290" s="16">
        <f t="shared" si="108"/>
        <v>0</v>
      </c>
      <c r="G290" s="16">
        <f t="shared" si="108"/>
        <v>0</v>
      </c>
      <c r="H290" s="16">
        <f t="shared" si="108"/>
        <v>0</v>
      </c>
      <c r="I290" s="16">
        <f t="shared" si="108"/>
        <v>0</v>
      </c>
      <c r="J290" s="16">
        <f t="shared" si="108"/>
        <v>0</v>
      </c>
      <c r="K290" s="16">
        <f>K288-K289</f>
        <v>0</v>
      </c>
      <c r="L290" s="16">
        <f t="shared" si="108"/>
        <v>0</v>
      </c>
      <c r="M290" s="16">
        <f t="shared" si="108"/>
        <v>0</v>
      </c>
      <c r="N290" s="16">
        <f t="shared" si="108"/>
        <v>0</v>
      </c>
      <c r="O290" s="16">
        <f t="shared" si="108"/>
        <v>0</v>
      </c>
      <c r="P290" s="16">
        <f t="shared" si="108"/>
        <v>0</v>
      </c>
      <c r="Q290" s="16">
        <f t="shared" si="108"/>
        <v>0</v>
      </c>
      <c r="R290" s="16">
        <f t="shared" si="108"/>
        <v>0</v>
      </c>
      <c r="S290" s="16">
        <f>S288-S289</f>
        <v>0</v>
      </c>
    </row>
    <row r="291" spans="1:19" ht="13.5" thickBot="1">
      <c r="A291" s="105"/>
      <c r="B291" s="81" t="s">
        <v>5</v>
      </c>
      <c r="C291" s="19">
        <v>0</v>
      </c>
      <c r="D291" s="31">
        <v>0</v>
      </c>
      <c r="E291" s="19">
        <v>0</v>
      </c>
      <c r="F291" s="31">
        <v>0</v>
      </c>
      <c r="G291" s="33">
        <v>0</v>
      </c>
      <c r="H291" s="19">
        <v>0</v>
      </c>
      <c r="I291" s="19">
        <v>0</v>
      </c>
      <c r="J291" s="31">
        <v>0</v>
      </c>
      <c r="K291" s="19">
        <v>0</v>
      </c>
      <c r="L291" s="19">
        <v>0</v>
      </c>
      <c r="M291" s="19">
        <v>0</v>
      </c>
      <c r="N291" s="31">
        <v>0</v>
      </c>
      <c r="O291" s="19">
        <v>0</v>
      </c>
      <c r="P291" s="19">
        <v>0</v>
      </c>
      <c r="Q291" s="19">
        <v>0</v>
      </c>
      <c r="R291" s="303">
        <v>0</v>
      </c>
      <c r="S291" s="19">
        <v>0</v>
      </c>
    </row>
    <row r="292" spans="1:19" ht="12.75">
      <c r="A292" s="106"/>
      <c r="B292" s="79">
        <v>2015</v>
      </c>
      <c r="C292" s="16">
        <v>92</v>
      </c>
      <c r="D292" s="22">
        <v>79</v>
      </c>
      <c r="E292" s="16">
        <v>50</v>
      </c>
      <c r="F292" s="22">
        <v>22</v>
      </c>
      <c r="G292" s="16">
        <v>29</v>
      </c>
      <c r="H292" s="22">
        <v>7</v>
      </c>
      <c r="I292" s="16">
        <v>40</v>
      </c>
      <c r="J292" s="22">
        <v>40</v>
      </c>
      <c r="K292" s="16">
        <v>17</v>
      </c>
      <c r="L292" s="22">
        <v>9</v>
      </c>
      <c r="M292" s="16">
        <v>3</v>
      </c>
      <c r="N292" s="22">
        <v>24</v>
      </c>
      <c r="O292" s="16">
        <v>23</v>
      </c>
      <c r="P292" s="16">
        <v>60</v>
      </c>
      <c r="Q292" s="16">
        <v>29</v>
      </c>
      <c r="R292" s="16">
        <v>57</v>
      </c>
      <c r="S292" s="16">
        <f>C292+D292+E292+F292+G292+H292+I292+J292+K292+L292+M292+N292+O292+P292+Q292+R292</f>
        <v>581</v>
      </c>
    </row>
    <row r="293" spans="1:19" ht="12.75">
      <c r="A293" s="104" t="s">
        <v>143</v>
      </c>
      <c r="B293" s="79">
        <v>2014</v>
      </c>
      <c r="C293" s="16">
        <v>111</v>
      </c>
      <c r="D293" s="22">
        <v>130</v>
      </c>
      <c r="E293" s="16">
        <v>63</v>
      </c>
      <c r="F293" s="22">
        <v>20</v>
      </c>
      <c r="G293" s="16">
        <v>20</v>
      </c>
      <c r="H293" s="22">
        <v>25</v>
      </c>
      <c r="I293" s="16">
        <v>53</v>
      </c>
      <c r="J293" s="22">
        <v>49</v>
      </c>
      <c r="K293" s="16">
        <v>31</v>
      </c>
      <c r="L293" s="22">
        <v>11</v>
      </c>
      <c r="M293" s="16">
        <v>5</v>
      </c>
      <c r="N293" s="22">
        <v>25</v>
      </c>
      <c r="O293" s="16">
        <v>25</v>
      </c>
      <c r="P293" s="16">
        <v>92</v>
      </c>
      <c r="Q293" s="16">
        <v>37</v>
      </c>
      <c r="R293" s="16">
        <v>60</v>
      </c>
      <c r="S293" s="16">
        <f>C293+D293+E293+F293+G293+H293+I293+J293+K293+L293+M293+N293+O293+P293+Q293+R293</f>
        <v>757</v>
      </c>
    </row>
    <row r="294" spans="1:19" ht="12.75">
      <c r="A294" s="106"/>
      <c r="B294" s="80" t="s">
        <v>203</v>
      </c>
      <c r="C294" s="16">
        <f aca="true" t="shared" si="109" ref="C294:R294">C292-C293</f>
        <v>-19</v>
      </c>
      <c r="D294" s="16">
        <f t="shared" si="109"/>
        <v>-51</v>
      </c>
      <c r="E294" s="16">
        <f t="shared" si="109"/>
        <v>-13</v>
      </c>
      <c r="F294" s="16">
        <f t="shared" si="109"/>
        <v>2</v>
      </c>
      <c r="G294" s="16">
        <f t="shared" si="109"/>
        <v>9</v>
      </c>
      <c r="H294" s="16">
        <f t="shared" si="109"/>
        <v>-18</v>
      </c>
      <c r="I294" s="16">
        <f t="shared" si="109"/>
        <v>-13</v>
      </c>
      <c r="J294" s="16">
        <f t="shared" si="109"/>
        <v>-9</v>
      </c>
      <c r="K294" s="16">
        <f t="shared" si="109"/>
        <v>-14</v>
      </c>
      <c r="L294" s="16">
        <f t="shared" si="109"/>
        <v>-2</v>
      </c>
      <c r="M294" s="16">
        <f t="shared" si="109"/>
        <v>-2</v>
      </c>
      <c r="N294" s="16">
        <f t="shared" si="109"/>
        <v>-1</v>
      </c>
      <c r="O294" s="16">
        <f t="shared" si="109"/>
        <v>-2</v>
      </c>
      <c r="P294" s="16">
        <f t="shared" si="109"/>
        <v>-32</v>
      </c>
      <c r="Q294" s="16">
        <f t="shared" si="109"/>
        <v>-8</v>
      </c>
      <c r="R294" s="16">
        <f t="shared" si="109"/>
        <v>-3</v>
      </c>
      <c r="S294" s="16">
        <f>S292-S293</f>
        <v>-176</v>
      </c>
    </row>
    <row r="295" spans="1:19" ht="13.5" thickBot="1">
      <c r="A295" s="105"/>
      <c r="B295" s="81" t="s">
        <v>5</v>
      </c>
      <c r="C295" s="19">
        <f aca="true" t="shared" si="110" ref="C295:S295">C294/C293</f>
        <v>-0.17117117117117117</v>
      </c>
      <c r="D295" s="31">
        <f t="shared" si="110"/>
        <v>-0.3923076923076923</v>
      </c>
      <c r="E295" s="19">
        <f t="shared" si="110"/>
        <v>-0.20634920634920634</v>
      </c>
      <c r="F295" s="31">
        <f t="shared" si="110"/>
        <v>0.1</v>
      </c>
      <c r="G295" s="33">
        <f t="shared" si="110"/>
        <v>0.45</v>
      </c>
      <c r="H295" s="19">
        <f t="shared" si="110"/>
        <v>-0.72</v>
      </c>
      <c r="I295" s="19">
        <f t="shared" si="110"/>
        <v>-0.24528301886792453</v>
      </c>
      <c r="J295" s="31">
        <f>J294/J293</f>
        <v>-0.1836734693877551</v>
      </c>
      <c r="K295" s="19">
        <f t="shared" si="110"/>
        <v>-0.45161290322580644</v>
      </c>
      <c r="L295" s="19">
        <f>L294/L293</f>
        <v>-0.18181818181818182</v>
      </c>
      <c r="M295" s="19">
        <f t="shared" si="110"/>
        <v>-0.4</v>
      </c>
      <c r="N295" s="31">
        <f t="shared" si="110"/>
        <v>-0.04</v>
      </c>
      <c r="O295" s="19">
        <f t="shared" si="110"/>
        <v>-0.08</v>
      </c>
      <c r="P295" s="19">
        <f t="shared" si="110"/>
        <v>-0.34782608695652173</v>
      </c>
      <c r="Q295" s="19">
        <f t="shared" si="110"/>
        <v>-0.21621621621621623</v>
      </c>
      <c r="R295" s="303">
        <f t="shared" si="110"/>
        <v>-0.05</v>
      </c>
      <c r="S295" s="19">
        <f t="shared" si="110"/>
        <v>-0.23249669749009247</v>
      </c>
    </row>
    <row r="296" spans="1:19" ht="12.75">
      <c r="A296" s="106"/>
      <c r="B296" s="79">
        <v>2015</v>
      </c>
      <c r="C296" s="16">
        <v>24</v>
      </c>
      <c r="D296" s="22">
        <v>15</v>
      </c>
      <c r="E296" s="16">
        <v>12</v>
      </c>
      <c r="F296" s="22">
        <v>4</v>
      </c>
      <c r="G296" s="16">
        <v>7</v>
      </c>
      <c r="H296" s="22">
        <v>5</v>
      </c>
      <c r="I296" s="16">
        <v>12</v>
      </c>
      <c r="J296" s="22">
        <v>13</v>
      </c>
      <c r="K296" s="16">
        <v>8</v>
      </c>
      <c r="L296" s="22">
        <v>8</v>
      </c>
      <c r="M296" s="16">
        <v>4</v>
      </c>
      <c r="N296" s="22">
        <v>10</v>
      </c>
      <c r="O296" s="16">
        <v>7</v>
      </c>
      <c r="P296" s="16">
        <v>5</v>
      </c>
      <c r="Q296" s="16">
        <v>22</v>
      </c>
      <c r="R296" s="16">
        <v>9</v>
      </c>
      <c r="S296" s="16">
        <f>C296+D296+E296+F296+G296+H296+I296+J296+K296+L296+M296+N296+O296+P296+Q296+R296</f>
        <v>165</v>
      </c>
    </row>
    <row r="297" spans="1:19" ht="12.75">
      <c r="A297" s="104" t="s">
        <v>244</v>
      </c>
      <c r="B297" s="79">
        <v>2014</v>
      </c>
      <c r="C297" s="16">
        <v>17</v>
      </c>
      <c r="D297" s="22">
        <v>9</v>
      </c>
      <c r="E297" s="16">
        <v>19</v>
      </c>
      <c r="F297" s="22">
        <v>3</v>
      </c>
      <c r="G297" s="16">
        <v>9</v>
      </c>
      <c r="H297" s="22">
        <v>6</v>
      </c>
      <c r="I297" s="16">
        <v>7</v>
      </c>
      <c r="J297" s="22">
        <v>14</v>
      </c>
      <c r="K297" s="16">
        <v>6</v>
      </c>
      <c r="L297" s="22">
        <v>11</v>
      </c>
      <c r="M297" s="16">
        <v>2</v>
      </c>
      <c r="N297" s="22">
        <v>18</v>
      </c>
      <c r="O297" s="16">
        <v>14</v>
      </c>
      <c r="P297" s="16">
        <v>22</v>
      </c>
      <c r="Q297" s="16">
        <v>19</v>
      </c>
      <c r="R297" s="16">
        <v>18</v>
      </c>
      <c r="S297" s="16">
        <f>C297+D297+E297+F297+G297+H297+I297+J297+K297+L297+M297+N297+O297+P297+Q297+R297</f>
        <v>194</v>
      </c>
    </row>
    <row r="298" spans="1:19" ht="12.75">
      <c r="A298" s="104" t="s">
        <v>245</v>
      </c>
      <c r="B298" s="80" t="s">
        <v>203</v>
      </c>
      <c r="C298" s="16">
        <f aca="true" t="shared" si="111" ref="C298:S298">C296-C297</f>
        <v>7</v>
      </c>
      <c r="D298" s="22">
        <f t="shared" si="111"/>
        <v>6</v>
      </c>
      <c r="E298" s="16">
        <f t="shared" si="111"/>
        <v>-7</v>
      </c>
      <c r="F298" s="22">
        <f t="shared" si="111"/>
        <v>1</v>
      </c>
      <c r="G298" s="16">
        <f t="shared" si="111"/>
        <v>-2</v>
      </c>
      <c r="H298" s="22">
        <f>H296-H297</f>
        <v>-1</v>
      </c>
      <c r="I298" s="16">
        <f>I296-I297</f>
        <v>5</v>
      </c>
      <c r="J298" s="22">
        <f>J296-J297</f>
        <v>-1</v>
      </c>
      <c r="K298" s="16">
        <f t="shared" si="111"/>
        <v>2</v>
      </c>
      <c r="L298" s="22">
        <f t="shared" si="111"/>
        <v>-3</v>
      </c>
      <c r="M298" s="16">
        <f t="shared" si="111"/>
        <v>2</v>
      </c>
      <c r="N298" s="22">
        <f t="shared" si="111"/>
        <v>-8</v>
      </c>
      <c r="O298" s="16">
        <f t="shared" si="111"/>
        <v>-7</v>
      </c>
      <c r="P298" s="16">
        <f t="shared" si="111"/>
        <v>-17</v>
      </c>
      <c r="Q298" s="16">
        <f t="shared" si="111"/>
        <v>3</v>
      </c>
      <c r="R298" s="16">
        <f t="shared" si="111"/>
        <v>-9</v>
      </c>
      <c r="S298" s="16">
        <f t="shared" si="111"/>
        <v>-29</v>
      </c>
    </row>
    <row r="299" spans="1:19" ht="13.5" thickBot="1">
      <c r="A299" s="105"/>
      <c r="B299" s="81" t="s">
        <v>5</v>
      </c>
      <c r="C299" s="19">
        <f aca="true" t="shared" si="112" ref="C299:S299">C298/C297</f>
        <v>0.4117647058823529</v>
      </c>
      <c r="D299" s="19">
        <f t="shared" si="112"/>
        <v>0.6666666666666666</v>
      </c>
      <c r="E299" s="19">
        <f t="shared" si="112"/>
        <v>-0.3684210526315789</v>
      </c>
      <c r="F299" s="19">
        <f t="shared" si="112"/>
        <v>0.3333333333333333</v>
      </c>
      <c r="G299" s="19">
        <f t="shared" si="112"/>
        <v>-0.2222222222222222</v>
      </c>
      <c r="H299" s="31">
        <f t="shared" si="112"/>
        <v>-0.16666666666666666</v>
      </c>
      <c r="I299" s="19">
        <f t="shared" si="112"/>
        <v>0.7142857142857143</v>
      </c>
      <c r="J299" s="19">
        <f t="shared" si="112"/>
        <v>-0.07142857142857142</v>
      </c>
      <c r="K299" s="19">
        <f t="shared" si="112"/>
        <v>0.3333333333333333</v>
      </c>
      <c r="L299" s="19">
        <f t="shared" si="112"/>
        <v>-0.2727272727272727</v>
      </c>
      <c r="M299" s="19">
        <f t="shared" si="112"/>
        <v>1</v>
      </c>
      <c r="N299" s="19">
        <f t="shared" si="112"/>
        <v>-0.4444444444444444</v>
      </c>
      <c r="O299" s="19">
        <f t="shared" si="112"/>
        <v>-0.5</v>
      </c>
      <c r="P299" s="19">
        <f t="shared" si="112"/>
        <v>-0.7727272727272727</v>
      </c>
      <c r="Q299" s="19">
        <f t="shared" si="112"/>
        <v>0.15789473684210525</v>
      </c>
      <c r="R299" s="19">
        <f t="shared" si="112"/>
        <v>-0.5</v>
      </c>
      <c r="S299" s="19">
        <f t="shared" si="112"/>
        <v>-0.14948453608247422</v>
      </c>
    </row>
    <row r="300" spans="1:19" ht="12.75">
      <c r="A300" s="106"/>
      <c r="B300" s="79">
        <v>2015</v>
      </c>
      <c r="C300" s="16">
        <v>91</v>
      </c>
      <c r="D300" s="22">
        <v>151</v>
      </c>
      <c r="E300" s="16">
        <v>99</v>
      </c>
      <c r="F300" s="22">
        <v>30</v>
      </c>
      <c r="G300" s="16">
        <v>46</v>
      </c>
      <c r="H300" s="22">
        <v>24</v>
      </c>
      <c r="I300" s="16">
        <v>62</v>
      </c>
      <c r="J300" s="22">
        <v>83</v>
      </c>
      <c r="K300" s="16">
        <v>27</v>
      </c>
      <c r="L300" s="22">
        <v>30</v>
      </c>
      <c r="M300" s="16">
        <v>12</v>
      </c>
      <c r="N300" s="22">
        <v>64</v>
      </c>
      <c r="O300" s="16">
        <v>55</v>
      </c>
      <c r="P300" s="16">
        <v>66</v>
      </c>
      <c r="Q300" s="16">
        <v>86</v>
      </c>
      <c r="R300" s="16">
        <v>101</v>
      </c>
      <c r="S300" s="16">
        <f>C300+D300+E300+F300+G300+H300+I300+J300+K300+L300+M300+N300+O300+P300+Q300+R300</f>
        <v>1027</v>
      </c>
    </row>
    <row r="301" spans="1:19" ht="12.75">
      <c r="A301" s="107" t="s">
        <v>246</v>
      </c>
      <c r="B301" s="79">
        <v>2014</v>
      </c>
      <c r="C301" s="16">
        <v>136</v>
      </c>
      <c r="D301" s="22">
        <v>184</v>
      </c>
      <c r="E301" s="16">
        <v>92</v>
      </c>
      <c r="F301" s="22">
        <v>62</v>
      </c>
      <c r="G301" s="16">
        <v>56</v>
      </c>
      <c r="H301" s="22">
        <v>65</v>
      </c>
      <c r="I301" s="16">
        <v>110</v>
      </c>
      <c r="J301" s="22">
        <v>85</v>
      </c>
      <c r="K301" s="16">
        <v>49</v>
      </c>
      <c r="L301" s="22">
        <v>39</v>
      </c>
      <c r="M301" s="16">
        <v>28</v>
      </c>
      <c r="N301" s="22">
        <v>111</v>
      </c>
      <c r="O301" s="16">
        <v>71</v>
      </c>
      <c r="P301" s="16">
        <v>85</v>
      </c>
      <c r="Q301" s="16">
        <v>123</v>
      </c>
      <c r="R301" s="16">
        <v>158</v>
      </c>
      <c r="S301" s="16">
        <f>C301+D301+E301+F301+G301+H301+I301+J301+K301+L301+M301+N301+O301+P301+Q301+R301</f>
        <v>1454</v>
      </c>
    </row>
    <row r="302" spans="1:19" ht="12.75">
      <c r="A302" s="106"/>
      <c r="B302" s="80" t="s">
        <v>203</v>
      </c>
      <c r="C302" s="16">
        <f aca="true" t="shared" si="113" ref="C302:S302">C300-C301</f>
        <v>-45</v>
      </c>
      <c r="D302" s="22">
        <f t="shared" si="113"/>
        <v>-33</v>
      </c>
      <c r="E302" s="16">
        <f t="shared" si="113"/>
        <v>7</v>
      </c>
      <c r="F302" s="22">
        <f t="shared" si="113"/>
        <v>-32</v>
      </c>
      <c r="G302" s="16">
        <f t="shared" si="113"/>
        <v>-10</v>
      </c>
      <c r="H302" s="22">
        <f t="shared" si="113"/>
        <v>-41</v>
      </c>
      <c r="I302" s="16">
        <f t="shared" si="113"/>
        <v>-48</v>
      </c>
      <c r="J302" s="22">
        <f>J300-J301</f>
        <v>-2</v>
      </c>
      <c r="K302" s="16">
        <f t="shared" si="113"/>
        <v>-22</v>
      </c>
      <c r="L302" s="22">
        <f>L300-L301</f>
        <v>-9</v>
      </c>
      <c r="M302" s="16">
        <f t="shared" si="113"/>
        <v>-16</v>
      </c>
      <c r="N302" s="22">
        <f t="shared" si="113"/>
        <v>-47</v>
      </c>
      <c r="O302" s="16">
        <f t="shared" si="113"/>
        <v>-16</v>
      </c>
      <c r="P302" s="16">
        <f t="shared" si="113"/>
        <v>-19</v>
      </c>
      <c r="Q302" s="16">
        <f t="shared" si="113"/>
        <v>-37</v>
      </c>
      <c r="R302" s="16">
        <f t="shared" si="113"/>
        <v>-57</v>
      </c>
      <c r="S302" s="16">
        <f t="shared" si="113"/>
        <v>-427</v>
      </c>
    </row>
    <row r="303" spans="1:19" ht="13.5" thickBot="1">
      <c r="A303" s="105"/>
      <c r="B303" s="81" t="s">
        <v>5</v>
      </c>
      <c r="C303" s="19">
        <f aca="true" t="shared" si="114" ref="C303:S303">C302/C301</f>
        <v>-0.33088235294117646</v>
      </c>
      <c r="D303" s="31">
        <f t="shared" si="114"/>
        <v>-0.1793478260869565</v>
      </c>
      <c r="E303" s="19">
        <f t="shared" si="114"/>
        <v>0.07608695652173914</v>
      </c>
      <c r="F303" s="31">
        <f t="shared" si="114"/>
        <v>-0.5161290322580645</v>
      </c>
      <c r="G303" s="19">
        <f t="shared" si="114"/>
        <v>-0.17857142857142858</v>
      </c>
      <c r="H303" s="31">
        <f t="shared" si="114"/>
        <v>-0.6307692307692307</v>
      </c>
      <c r="I303" s="19">
        <f t="shared" si="114"/>
        <v>-0.43636363636363634</v>
      </c>
      <c r="J303" s="31">
        <f>J302/J301</f>
        <v>-0.023529411764705882</v>
      </c>
      <c r="K303" s="19">
        <f t="shared" si="114"/>
        <v>-0.4489795918367347</v>
      </c>
      <c r="L303" s="31">
        <f t="shared" si="114"/>
        <v>-0.23076923076923078</v>
      </c>
      <c r="M303" s="19">
        <f t="shared" si="114"/>
        <v>-0.5714285714285714</v>
      </c>
      <c r="N303" s="31">
        <f t="shared" si="114"/>
        <v>-0.42342342342342343</v>
      </c>
      <c r="O303" s="19">
        <f t="shared" si="114"/>
        <v>-0.22535211267605634</v>
      </c>
      <c r="P303" s="19">
        <f t="shared" si="114"/>
        <v>-0.2235294117647059</v>
      </c>
      <c r="Q303" s="19">
        <f t="shared" si="114"/>
        <v>-0.3008130081300813</v>
      </c>
      <c r="R303" s="19">
        <f t="shared" si="114"/>
        <v>-0.36075949367088606</v>
      </c>
      <c r="S303" s="19">
        <f t="shared" si="114"/>
        <v>-0.2936726272352132</v>
      </c>
    </row>
    <row r="304" spans="1:19" ht="12.75">
      <c r="A304" s="106"/>
      <c r="B304" s="79">
        <v>2015</v>
      </c>
      <c r="C304" s="16">
        <v>671</v>
      </c>
      <c r="D304" s="22">
        <v>340</v>
      </c>
      <c r="E304" s="16">
        <v>252</v>
      </c>
      <c r="F304" s="22">
        <v>52</v>
      </c>
      <c r="G304" s="16">
        <v>106</v>
      </c>
      <c r="H304" s="22">
        <v>81</v>
      </c>
      <c r="I304" s="16">
        <v>294</v>
      </c>
      <c r="J304" s="22">
        <v>161</v>
      </c>
      <c r="K304" s="16">
        <v>151</v>
      </c>
      <c r="L304" s="22">
        <v>55</v>
      </c>
      <c r="M304" s="16">
        <v>41</v>
      </c>
      <c r="N304" s="22">
        <v>126</v>
      </c>
      <c r="O304" s="16">
        <v>221</v>
      </c>
      <c r="P304" s="47">
        <v>273</v>
      </c>
      <c r="Q304" s="16">
        <v>307</v>
      </c>
      <c r="R304" s="16">
        <v>351</v>
      </c>
      <c r="S304" s="16">
        <f>C304+D304+E304+F304+G304+H304+I304+J304+K304+L304+M304+N304+O304+P304+Q304+R304</f>
        <v>3482</v>
      </c>
    </row>
    <row r="305" spans="1:19" ht="12.75">
      <c r="A305" s="104" t="s">
        <v>247</v>
      </c>
      <c r="B305" s="79">
        <v>2014</v>
      </c>
      <c r="C305" s="16">
        <v>888</v>
      </c>
      <c r="D305" s="22">
        <v>436</v>
      </c>
      <c r="E305" s="16">
        <v>334</v>
      </c>
      <c r="F305" s="22">
        <v>85</v>
      </c>
      <c r="G305" s="16">
        <v>58</v>
      </c>
      <c r="H305" s="22">
        <v>106</v>
      </c>
      <c r="I305" s="16">
        <v>252</v>
      </c>
      <c r="J305" s="22">
        <v>176</v>
      </c>
      <c r="K305" s="16">
        <v>212</v>
      </c>
      <c r="L305" s="22">
        <v>71</v>
      </c>
      <c r="M305" s="16">
        <v>32</v>
      </c>
      <c r="N305" s="22">
        <v>143</v>
      </c>
      <c r="O305" s="16">
        <v>168</v>
      </c>
      <c r="P305" s="16">
        <v>297</v>
      </c>
      <c r="Q305" s="16">
        <v>247</v>
      </c>
      <c r="R305" s="16">
        <v>388</v>
      </c>
      <c r="S305" s="16">
        <f>C305+D305+E305+F305+G305+H305+I305+J305+K305+L305+M305+N305+O305+P305+Q305+R305</f>
        <v>3893</v>
      </c>
    </row>
    <row r="306" spans="1:19" ht="12.75">
      <c r="A306" s="104" t="s">
        <v>248</v>
      </c>
      <c r="B306" s="80" t="s">
        <v>203</v>
      </c>
      <c r="C306" s="16">
        <f aca="true" t="shared" si="115" ref="C306:S306">C304-C305</f>
        <v>-217</v>
      </c>
      <c r="D306" s="22">
        <f t="shared" si="115"/>
        <v>-96</v>
      </c>
      <c r="E306" s="16">
        <f t="shared" si="115"/>
        <v>-82</v>
      </c>
      <c r="F306" s="22">
        <f t="shared" si="115"/>
        <v>-33</v>
      </c>
      <c r="G306" s="16">
        <f t="shared" si="115"/>
        <v>48</v>
      </c>
      <c r="H306" s="22">
        <f t="shared" si="115"/>
        <v>-25</v>
      </c>
      <c r="I306" s="16">
        <f t="shared" si="115"/>
        <v>42</v>
      </c>
      <c r="J306" s="22">
        <f>J304-J305</f>
        <v>-15</v>
      </c>
      <c r="K306" s="16">
        <f t="shared" si="115"/>
        <v>-61</v>
      </c>
      <c r="L306" s="22">
        <f t="shared" si="115"/>
        <v>-16</v>
      </c>
      <c r="M306" s="16">
        <f t="shared" si="115"/>
        <v>9</v>
      </c>
      <c r="N306" s="22">
        <f t="shared" si="115"/>
        <v>-17</v>
      </c>
      <c r="O306" s="16">
        <f t="shared" si="115"/>
        <v>53</v>
      </c>
      <c r="P306" s="16">
        <f t="shared" si="115"/>
        <v>-24</v>
      </c>
      <c r="Q306" s="16">
        <f t="shared" si="115"/>
        <v>60</v>
      </c>
      <c r="R306" s="16">
        <f t="shared" si="115"/>
        <v>-37</v>
      </c>
      <c r="S306" s="16">
        <f t="shared" si="115"/>
        <v>-411</v>
      </c>
    </row>
    <row r="307" spans="1:19" ht="13.5" thickBot="1">
      <c r="A307" s="105"/>
      <c r="B307" s="81" t="s">
        <v>5</v>
      </c>
      <c r="C307" s="19">
        <f aca="true" t="shared" si="116" ref="C307:R307">C306/C305</f>
        <v>-0.24436936936936937</v>
      </c>
      <c r="D307" s="19">
        <f t="shared" si="116"/>
        <v>-0.22018348623853212</v>
      </c>
      <c r="E307" s="19">
        <f t="shared" si="116"/>
        <v>-0.24550898203592814</v>
      </c>
      <c r="F307" s="19">
        <f t="shared" si="116"/>
        <v>-0.38823529411764707</v>
      </c>
      <c r="G307" s="19">
        <f t="shared" si="116"/>
        <v>0.8275862068965517</v>
      </c>
      <c r="H307" s="19">
        <f t="shared" si="116"/>
        <v>-0.2358490566037736</v>
      </c>
      <c r="I307" s="19">
        <f t="shared" si="116"/>
        <v>0.16666666666666666</v>
      </c>
      <c r="J307" s="19">
        <f t="shared" si="116"/>
        <v>-0.08522727272727272</v>
      </c>
      <c r="K307" s="19">
        <f t="shared" si="116"/>
        <v>-0.28773584905660377</v>
      </c>
      <c r="L307" s="19">
        <f t="shared" si="116"/>
        <v>-0.22535211267605634</v>
      </c>
      <c r="M307" s="19">
        <f t="shared" si="116"/>
        <v>0.28125</v>
      </c>
      <c r="N307" s="19">
        <f t="shared" si="116"/>
        <v>-0.11888111888111888</v>
      </c>
      <c r="O307" s="19">
        <f t="shared" si="116"/>
        <v>0.31547619047619047</v>
      </c>
      <c r="P307" s="19">
        <f>P306/P305</f>
        <v>-0.08080808080808081</v>
      </c>
      <c r="Q307" s="19">
        <f t="shared" si="116"/>
        <v>0.242914979757085</v>
      </c>
      <c r="R307" s="19">
        <f t="shared" si="116"/>
        <v>-0.09536082474226804</v>
      </c>
      <c r="S307" s="19">
        <f>S306/S305</f>
        <v>-0.10557410737220653</v>
      </c>
    </row>
    <row r="308" spans="1:19" ht="12.75">
      <c r="A308" s="106"/>
      <c r="B308" s="79">
        <v>2015</v>
      </c>
      <c r="C308" s="16">
        <v>139</v>
      </c>
      <c r="D308" s="22">
        <v>169</v>
      </c>
      <c r="E308" s="16">
        <v>114</v>
      </c>
      <c r="F308" s="22">
        <v>10</v>
      </c>
      <c r="G308" s="16">
        <v>13</v>
      </c>
      <c r="H308" s="22">
        <v>28</v>
      </c>
      <c r="I308" s="16">
        <v>39</v>
      </c>
      <c r="J308" s="22">
        <v>28</v>
      </c>
      <c r="K308" s="16">
        <v>21</v>
      </c>
      <c r="L308" s="22">
        <v>12</v>
      </c>
      <c r="M308" s="16">
        <v>13</v>
      </c>
      <c r="N308" s="22">
        <v>50</v>
      </c>
      <c r="O308" s="16">
        <v>55</v>
      </c>
      <c r="P308" s="16">
        <v>65</v>
      </c>
      <c r="Q308" s="16">
        <v>73</v>
      </c>
      <c r="R308" s="16">
        <v>74</v>
      </c>
      <c r="S308" s="16">
        <f>C308+D308+E308+F308+G308+H308+I308+J308+K308+L308+M308+N308+O308+P308+Q308+R308</f>
        <v>903</v>
      </c>
    </row>
    <row r="309" spans="1:19" ht="12.75">
      <c r="A309" s="104" t="s">
        <v>249</v>
      </c>
      <c r="B309" s="79">
        <v>2014</v>
      </c>
      <c r="C309" s="16">
        <v>150</v>
      </c>
      <c r="D309" s="22">
        <v>177</v>
      </c>
      <c r="E309" s="16">
        <v>93</v>
      </c>
      <c r="F309" s="22">
        <v>19</v>
      </c>
      <c r="G309" s="16">
        <v>28</v>
      </c>
      <c r="H309" s="22">
        <v>35</v>
      </c>
      <c r="I309" s="16">
        <v>74</v>
      </c>
      <c r="J309" s="22">
        <v>35</v>
      </c>
      <c r="K309" s="16">
        <v>39</v>
      </c>
      <c r="L309" s="22">
        <v>18</v>
      </c>
      <c r="M309" s="16">
        <v>11</v>
      </c>
      <c r="N309" s="22">
        <v>52</v>
      </c>
      <c r="O309" s="16">
        <v>37</v>
      </c>
      <c r="P309" s="16">
        <v>62</v>
      </c>
      <c r="Q309" s="16">
        <v>92</v>
      </c>
      <c r="R309" s="16">
        <v>74</v>
      </c>
      <c r="S309" s="16">
        <f>C309+D309+E309+F309+G309+H309+I309+J309+K309+L309+M309+N309+O309+P309+Q309+R309</f>
        <v>996</v>
      </c>
    </row>
    <row r="310" spans="1:19" ht="12.75">
      <c r="A310" s="104" t="s">
        <v>250</v>
      </c>
      <c r="B310" s="80" t="s">
        <v>203</v>
      </c>
      <c r="C310" s="16">
        <f aca="true" t="shared" si="117" ref="C310:S310">C308-C309</f>
        <v>-11</v>
      </c>
      <c r="D310" s="22">
        <f t="shared" si="117"/>
        <v>-8</v>
      </c>
      <c r="E310" s="16">
        <f t="shared" si="117"/>
        <v>21</v>
      </c>
      <c r="F310" s="22">
        <f t="shared" si="117"/>
        <v>-9</v>
      </c>
      <c r="G310" s="16">
        <f t="shared" si="117"/>
        <v>-15</v>
      </c>
      <c r="H310" s="22">
        <f t="shared" si="117"/>
        <v>-7</v>
      </c>
      <c r="I310" s="16">
        <f t="shared" si="117"/>
        <v>-35</v>
      </c>
      <c r="J310" s="22">
        <f>J308-J309</f>
        <v>-7</v>
      </c>
      <c r="K310" s="16">
        <f t="shared" si="117"/>
        <v>-18</v>
      </c>
      <c r="L310" s="22">
        <f t="shared" si="117"/>
        <v>-6</v>
      </c>
      <c r="M310" s="16">
        <f t="shared" si="117"/>
        <v>2</v>
      </c>
      <c r="N310" s="22">
        <f t="shared" si="117"/>
        <v>-2</v>
      </c>
      <c r="O310" s="16">
        <f t="shared" si="117"/>
        <v>18</v>
      </c>
      <c r="P310" s="16">
        <f t="shared" si="117"/>
        <v>3</v>
      </c>
      <c r="Q310" s="16">
        <f t="shared" si="117"/>
        <v>-19</v>
      </c>
      <c r="R310" s="16">
        <f t="shared" si="117"/>
        <v>0</v>
      </c>
      <c r="S310" s="16">
        <f t="shared" si="117"/>
        <v>-93</v>
      </c>
    </row>
    <row r="311" spans="1:19" ht="13.5" thickBot="1">
      <c r="A311" s="105"/>
      <c r="B311" s="81" t="s">
        <v>5</v>
      </c>
      <c r="C311" s="19">
        <f aca="true" t="shared" si="118" ref="C311:S311">C310/C309</f>
        <v>-0.07333333333333333</v>
      </c>
      <c r="D311" s="31">
        <f t="shared" si="118"/>
        <v>-0.04519774011299435</v>
      </c>
      <c r="E311" s="19">
        <f t="shared" si="118"/>
        <v>0.22580645161290322</v>
      </c>
      <c r="F311" s="31">
        <f t="shared" si="118"/>
        <v>-0.47368421052631576</v>
      </c>
      <c r="G311" s="19">
        <f t="shared" si="118"/>
        <v>-0.5357142857142857</v>
      </c>
      <c r="H311" s="31">
        <f t="shared" si="118"/>
        <v>-0.2</v>
      </c>
      <c r="I311" s="19">
        <f t="shared" si="118"/>
        <v>-0.47297297297297297</v>
      </c>
      <c r="J311" s="31">
        <f>J310/J309</f>
        <v>-0.2</v>
      </c>
      <c r="K311" s="19">
        <f t="shared" si="118"/>
        <v>-0.46153846153846156</v>
      </c>
      <c r="L311" s="31">
        <f t="shared" si="118"/>
        <v>-0.3333333333333333</v>
      </c>
      <c r="M311" s="19">
        <f t="shared" si="118"/>
        <v>0.18181818181818182</v>
      </c>
      <c r="N311" s="31">
        <f t="shared" si="118"/>
        <v>-0.038461538461538464</v>
      </c>
      <c r="O311" s="19">
        <f t="shared" si="118"/>
        <v>0.4864864864864865</v>
      </c>
      <c r="P311" s="19">
        <f t="shared" si="118"/>
        <v>0.04838709677419355</v>
      </c>
      <c r="Q311" s="19">
        <f t="shared" si="118"/>
        <v>-0.20652173913043478</v>
      </c>
      <c r="R311" s="19">
        <f t="shared" si="118"/>
        <v>0</v>
      </c>
      <c r="S311" s="19">
        <f t="shared" si="118"/>
        <v>-0.09337349397590361</v>
      </c>
    </row>
    <row r="312" spans="1:19" ht="12.75">
      <c r="A312" s="109"/>
      <c r="B312" s="283"/>
      <c r="C312" s="44"/>
      <c r="D312" s="44"/>
      <c r="E312" s="44"/>
      <c r="F312" s="44"/>
      <c r="G312" s="44"/>
      <c r="H312" s="44"/>
      <c r="I312" s="44"/>
      <c r="J312" s="44"/>
      <c r="K312" s="44"/>
      <c r="L312" s="44"/>
      <c r="M312" s="44"/>
      <c r="N312" s="44"/>
      <c r="O312" s="44"/>
      <c r="P312" s="44"/>
      <c r="Q312" s="44"/>
      <c r="R312" s="44"/>
      <c r="S312" s="44"/>
    </row>
    <row r="313" spans="1:19" ht="13.5" thickBot="1">
      <c r="A313" s="108" t="s">
        <v>258</v>
      </c>
      <c r="B313" s="21"/>
      <c r="C313" s="21"/>
      <c r="D313" s="21"/>
      <c r="E313" s="21"/>
      <c r="F313" s="21"/>
      <c r="G313" s="21"/>
      <c r="H313" s="21"/>
      <c r="I313" s="21"/>
      <c r="J313" s="21"/>
      <c r="K313" s="21"/>
      <c r="L313" s="21"/>
      <c r="M313" s="21"/>
      <c r="N313" s="21"/>
      <c r="O313" s="21"/>
      <c r="P313" s="21"/>
      <c r="Q313" s="21"/>
      <c r="R313" s="21"/>
      <c r="S313" s="21"/>
    </row>
    <row r="314" spans="1:19" ht="21" thickBot="1">
      <c r="A314" s="101"/>
      <c r="B314" s="78"/>
      <c r="C314" s="26" t="s">
        <v>101</v>
      </c>
      <c r="D314" s="23" t="s">
        <v>100</v>
      </c>
      <c r="E314" s="25" t="s">
        <v>102</v>
      </c>
      <c r="F314" s="25" t="s">
        <v>320</v>
      </c>
      <c r="G314" s="26" t="s">
        <v>103</v>
      </c>
      <c r="H314" s="25" t="s">
        <v>104</v>
      </c>
      <c r="I314" s="26" t="s">
        <v>105</v>
      </c>
      <c r="J314" s="24" t="s">
        <v>106</v>
      </c>
      <c r="K314" s="23" t="s">
        <v>107</v>
      </c>
      <c r="L314" s="29"/>
      <c r="M314" s="28"/>
      <c r="N314" s="28"/>
      <c r="O314" s="28"/>
      <c r="P314" s="28"/>
      <c r="Q314" s="28"/>
      <c r="R314" s="29"/>
      <c r="S314" s="48" t="s">
        <v>30</v>
      </c>
    </row>
    <row r="315" spans="1:19" ht="12.75">
      <c r="A315" s="102"/>
      <c r="B315" s="79">
        <v>2015</v>
      </c>
      <c r="C315" s="16">
        <f aca="true" t="shared" si="119" ref="C315:K316">C319+C323+C331+C335+C339+C343+C347</f>
        <v>785</v>
      </c>
      <c r="D315" s="16">
        <f t="shared" si="119"/>
        <v>35</v>
      </c>
      <c r="E315" s="16">
        <f t="shared" si="119"/>
        <v>421</v>
      </c>
      <c r="F315" s="16">
        <f t="shared" si="119"/>
        <v>382</v>
      </c>
      <c r="G315" s="16">
        <f t="shared" si="119"/>
        <v>131</v>
      </c>
      <c r="H315" s="16">
        <f t="shared" si="119"/>
        <v>212</v>
      </c>
      <c r="I315" s="16">
        <f t="shared" si="119"/>
        <v>155</v>
      </c>
      <c r="J315" s="16">
        <f t="shared" si="119"/>
        <v>318</v>
      </c>
      <c r="K315" s="16">
        <f t="shared" si="119"/>
        <v>175</v>
      </c>
      <c r="L315" s="16"/>
      <c r="M315" s="16"/>
      <c r="N315" s="16"/>
      <c r="O315" s="16"/>
      <c r="P315" s="16"/>
      <c r="Q315" s="16"/>
      <c r="R315" s="30"/>
      <c r="S315" s="16">
        <f>S319+S323+S331+S335+S339+S343+S347</f>
        <v>2614</v>
      </c>
    </row>
    <row r="316" spans="1:19" ht="12.75">
      <c r="A316" s="245" t="s">
        <v>40</v>
      </c>
      <c r="B316" s="79">
        <v>2014</v>
      </c>
      <c r="C316" s="16">
        <f t="shared" si="119"/>
        <v>721</v>
      </c>
      <c r="D316" s="16">
        <f t="shared" si="119"/>
        <v>31</v>
      </c>
      <c r="E316" s="16">
        <f t="shared" si="119"/>
        <v>423</v>
      </c>
      <c r="F316" s="16">
        <f t="shared" si="119"/>
        <v>442</v>
      </c>
      <c r="G316" s="16">
        <f>G320+G324+G332+G336+G340+G344+G348</f>
        <v>174</v>
      </c>
      <c r="H316" s="16">
        <f t="shared" si="119"/>
        <v>162</v>
      </c>
      <c r="I316" s="16">
        <f t="shared" si="119"/>
        <v>156</v>
      </c>
      <c r="J316" s="16">
        <f t="shared" si="119"/>
        <v>306</v>
      </c>
      <c r="K316" s="16">
        <f t="shared" si="119"/>
        <v>188</v>
      </c>
      <c r="L316" s="16"/>
      <c r="M316" s="16"/>
      <c r="N316" s="16"/>
      <c r="O316" s="16"/>
      <c r="P316" s="16"/>
      <c r="Q316" s="16"/>
      <c r="R316" s="30"/>
      <c r="S316" s="16">
        <f>S320+S324+S332+S336+S340+S344+S348</f>
        <v>2603</v>
      </c>
    </row>
    <row r="317" spans="1:19" ht="12.75">
      <c r="A317" s="102"/>
      <c r="B317" s="80" t="s">
        <v>203</v>
      </c>
      <c r="C317" s="16">
        <f aca="true" t="shared" si="120" ref="C317:K317">C315-C316</f>
        <v>64</v>
      </c>
      <c r="D317" s="22">
        <f t="shared" si="120"/>
        <v>4</v>
      </c>
      <c r="E317" s="16">
        <f t="shared" si="120"/>
        <v>-2</v>
      </c>
      <c r="F317" s="22">
        <f t="shared" si="120"/>
        <v>-60</v>
      </c>
      <c r="G317" s="16">
        <f t="shared" si="120"/>
        <v>-43</v>
      </c>
      <c r="H317" s="22">
        <f t="shared" si="120"/>
        <v>50</v>
      </c>
      <c r="I317" s="16">
        <f t="shared" si="120"/>
        <v>-1</v>
      </c>
      <c r="J317" s="22">
        <f>J315-J316</f>
        <v>12</v>
      </c>
      <c r="K317" s="16">
        <f t="shared" si="120"/>
        <v>-13</v>
      </c>
      <c r="L317" s="22"/>
      <c r="M317" s="16"/>
      <c r="N317" s="16"/>
      <c r="O317" s="16"/>
      <c r="P317" s="16"/>
      <c r="Q317" s="16"/>
      <c r="R317" s="22"/>
      <c r="S317" s="16">
        <f>S315-S316</f>
        <v>11</v>
      </c>
    </row>
    <row r="318" spans="1:19" ht="13.5" thickBot="1">
      <c r="A318" s="103"/>
      <c r="B318" s="81" t="s">
        <v>5</v>
      </c>
      <c r="C318" s="19">
        <f aca="true" t="shared" si="121" ref="C318:K318">C317/C316</f>
        <v>0.08876560332871013</v>
      </c>
      <c r="D318" s="31">
        <f t="shared" si="121"/>
        <v>0.12903225806451613</v>
      </c>
      <c r="E318" s="19">
        <f t="shared" si="121"/>
        <v>-0.004728132387706856</v>
      </c>
      <c r="F318" s="31">
        <f t="shared" si="121"/>
        <v>-0.13574660633484162</v>
      </c>
      <c r="G318" s="19">
        <f t="shared" si="121"/>
        <v>-0.2471264367816092</v>
      </c>
      <c r="H318" s="31">
        <f t="shared" si="121"/>
        <v>0.30864197530864196</v>
      </c>
      <c r="I318" s="19">
        <f t="shared" si="121"/>
        <v>-0.00641025641025641</v>
      </c>
      <c r="J318" s="31">
        <f>J317/J316</f>
        <v>0.0392156862745098</v>
      </c>
      <c r="K318" s="19">
        <f t="shared" si="121"/>
        <v>-0.06914893617021277</v>
      </c>
      <c r="L318" s="31"/>
      <c r="M318" s="19"/>
      <c r="N318" s="19"/>
      <c r="O318" s="19"/>
      <c r="P318" s="19"/>
      <c r="Q318" s="19"/>
      <c r="R318" s="31"/>
      <c r="S318" s="19">
        <f>S317/S316</f>
        <v>0.0042258932001536685</v>
      </c>
    </row>
    <row r="319" spans="1:19" ht="12.75">
      <c r="A319" s="102"/>
      <c r="B319" s="79">
        <v>2015</v>
      </c>
      <c r="C319" s="16">
        <v>3</v>
      </c>
      <c r="D319" s="22">
        <v>0</v>
      </c>
      <c r="E319" s="16">
        <v>7</v>
      </c>
      <c r="F319" s="22">
        <v>4</v>
      </c>
      <c r="G319" s="16">
        <v>0</v>
      </c>
      <c r="H319" s="22">
        <v>1</v>
      </c>
      <c r="I319" s="16">
        <v>3</v>
      </c>
      <c r="J319" s="22">
        <v>11</v>
      </c>
      <c r="K319" s="16">
        <v>14</v>
      </c>
      <c r="L319" s="22"/>
      <c r="M319" s="16"/>
      <c r="N319" s="16"/>
      <c r="O319" s="16"/>
      <c r="P319" s="16"/>
      <c r="Q319" s="16"/>
      <c r="R319" s="22"/>
      <c r="S319" s="16">
        <f>C319+D319+E319+F319+G319+H319+I319+J319+K319</f>
        <v>43</v>
      </c>
    </row>
    <row r="320" spans="1:19" ht="12.75">
      <c r="A320" s="104" t="s">
        <v>240</v>
      </c>
      <c r="B320" s="79">
        <v>2014</v>
      </c>
      <c r="C320" s="16">
        <v>16</v>
      </c>
      <c r="D320" s="22">
        <v>0</v>
      </c>
      <c r="E320" s="16">
        <v>5</v>
      </c>
      <c r="F320" s="22">
        <v>8</v>
      </c>
      <c r="G320" s="16">
        <v>1</v>
      </c>
      <c r="H320" s="22">
        <v>3</v>
      </c>
      <c r="I320" s="16">
        <v>7</v>
      </c>
      <c r="J320" s="22">
        <v>10</v>
      </c>
      <c r="K320" s="16">
        <v>13</v>
      </c>
      <c r="L320" s="22"/>
      <c r="M320" s="16"/>
      <c r="N320" s="16"/>
      <c r="O320" s="16"/>
      <c r="P320" s="16"/>
      <c r="Q320" s="16"/>
      <c r="R320" s="22"/>
      <c r="S320" s="16">
        <f>C320+D320+E320+F320+G320+H320+I320+J320+K320</f>
        <v>63</v>
      </c>
    </row>
    <row r="321" spans="1:19" ht="12.75">
      <c r="A321" s="104" t="s">
        <v>241</v>
      </c>
      <c r="B321" s="80" t="s">
        <v>203</v>
      </c>
      <c r="C321" s="16">
        <f aca="true" t="shared" si="122" ref="C321:K321">C319-C320</f>
        <v>-13</v>
      </c>
      <c r="D321" s="22">
        <f t="shared" si="122"/>
        <v>0</v>
      </c>
      <c r="E321" s="16">
        <f t="shared" si="122"/>
        <v>2</v>
      </c>
      <c r="F321" s="22">
        <f t="shared" si="122"/>
        <v>-4</v>
      </c>
      <c r="G321" s="16">
        <f t="shared" si="122"/>
        <v>-1</v>
      </c>
      <c r="H321" s="22">
        <f t="shared" si="122"/>
        <v>-2</v>
      </c>
      <c r="I321" s="16">
        <f t="shared" si="122"/>
        <v>-4</v>
      </c>
      <c r="J321" s="22">
        <f>J319-J320</f>
        <v>1</v>
      </c>
      <c r="K321" s="16">
        <f t="shared" si="122"/>
        <v>1</v>
      </c>
      <c r="L321" s="22"/>
      <c r="M321" s="16"/>
      <c r="N321" s="16"/>
      <c r="O321" s="16"/>
      <c r="P321" s="16"/>
      <c r="Q321" s="16"/>
      <c r="R321" s="22"/>
      <c r="S321" s="16">
        <f>S319-S320</f>
        <v>-20</v>
      </c>
    </row>
    <row r="322" spans="1:19" ht="13.5" thickBot="1">
      <c r="A322" s="105"/>
      <c r="B322" s="81" t="s">
        <v>5</v>
      </c>
      <c r="C322" s="33">
        <f aca="true" t="shared" si="123" ref="C322:K322">C321/C320</f>
        <v>-0.8125</v>
      </c>
      <c r="D322" s="33">
        <v>0</v>
      </c>
      <c r="E322" s="33">
        <f t="shared" si="123"/>
        <v>0.4</v>
      </c>
      <c r="F322" s="33">
        <f t="shared" si="123"/>
        <v>-0.5</v>
      </c>
      <c r="G322" s="33">
        <f>G321/G320</f>
        <v>-1</v>
      </c>
      <c r="H322" s="33">
        <f>H321/H320</f>
        <v>-0.6666666666666666</v>
      </c>
      <c r="I322" s="33">
        <f t="shared" si="123"/>
        <v>-0.5714285714285714</v>
      </c>
      <c r="J322" s="33">
        <f t="shared" si="123"/>
        <v>0.1</v>
      </c>
      <c r="K322" s="33">
        <f t="shared" si="123"/>
        <v>0.07692307692307693</v>
      </c>
      <c r="L322" s="31"/>
      <c r="M322" s="19"/>
      <c r="N322" s="19"/>
      <c r="O322" s="19"/>
      <c r="P322" s="19"/>
      <c r="Q322" s="19"/>
      <c r="R322" s="31"/>
      <c r="S322" s="19">
        <f>S321/S320</f>
        <v>-0.31746031746031744</v>
      </c>
    </row>
    <row r="323" spans="1:19" ht="12.75">
      <c r="A323" s="106"/>
      <c r="B323" s="79">
        <v>2015</v>
      </c>
      <c r="C323" s="16">
        <v>2</v>
      </c>
      <c r="D323" s="22">
        <v>0</v>
      </c>
      <c r="E323" s="16">
        <v>1</v>
      </c>
      <c r="F323" s="22">
        <v>0</v>
      </c>
      <c r="G323" s="16">
        <v>1</v>
      </c>
      <c r="H323" s="22">
        <v>1</v>
      </c>
      <c r="I323" s="16">
        <v>1</v>
      </c>
      <c r="J323" s="22">
        <v>0</v>
      </c>
      <c r="K323" s="16">
        <v>3</v>
      </c>
      <c r="L323" s="22"/>
      <c r="M323" s="16"/>
      <c r="N323" s="16"/>
      <c r="O323" s="16"/>
      <c r="P323" s="16"/>
      <c r="Q323" s="16"/>
      <c r="R323" s="22"/>
      <c r="S323" s="16">
        <f>C323+D323+E323+F323+G323+H323+I323+J323+K323</f>
        <v>9</v>
      </c>
    </row>
    <row r="324" spans="1:19" ht="12.75">
      <c r="A324" s="104" t="s">
        <v>242</v>
      </c>
      <c r="B324" s="79">
        <v>2014</v>
      </c>
      <c r="C324" s="16">
        <v>0</v>
      </c>
      <c r="D324" s="22">
        <v>0</v>
      </c>
      <c r="E324" s="16">
        <v>0</v>
      </c>
      <c r="F324" s="22">
        <v>0</v>
      </c>
      <c r="G324" s="16">
        <v>0</v>
      </c>
      <c r="H324" s="22">
        <v>0</v>
      </c>
      <c r="I324" s="16">
        <v>0</v>
      </c>
      <c r="J324" s="22">
        <v>0</v>
      </c>
      <c r="K324" s="16">
        <v>1</v>
      </c>
      <c r="L324" s="22"/>
      <c r="M324" s="16"/>
      <c r="N324" s="16"/>
      <c r="O324" s="16"/>
      <c r="P324" s="16"/>
      <c r="Q324" s="16"/>
      <c r="R324" s="22"/>
      <c r="S324" s="16">
        <f>C324+D324+E324+F324+G324+H324+I324+J324+K324</f>
        <v>1</v>
      </c>
    </row>
    <row r="325" spans="1:19" ht="12.75">
      <c r="A325" s="104" t="s">
        <v>243</v>
      </c>
      <c r="B325" s="80" t="s">
        <v>203</v>
      </c>
      <c r="C325" s="16">
        <f aca="true" t="shared" si="124" ref="C325:K325">C323-C324</f>
        <v>2</v>
      </c>
      <c r="D325" s="22">
        <f t="shared" si="124"/>
        <v>0</v>
      </c>
      <c r="E325" s="16">
        <f t="shared" si="124"/>
        <v>1</v>
      </c>
      <c r="F325" s="22">
        <f t="shared" si="124"/>
        <v>0</v>
      </c>
      <c r="G325" s="16">
        <f t="shared" si="124"/>
        <v>1</v>
      </c>
      <c r="H325" s="22">
        <f t="shared" si="124"/>
        <v>1</v>
      </c>
      <c r="I325" s="16">
        <f t="shared" si="124"/>
        <v>1</v>
      </c>
      <c r="J325" s="22">
        <f>J323-J324</f>
        <v>0</v>
      </c>
      <c r="K325" s="16">
        <f t="shared" si="124"/>
        <v>2</v>
      </c>
      <c r="L325" s="22"/>
      <c r="M325" s="16"/>
      <c r="N325" s="16"/>
      <c r="O325" s="16"/>
      <c r="P325" s="16"/>
      <c r="Q325" s="16"/>
      <c r="R325" s="22"/>
      <c r="S325" s="16">
        <f>S323-S324</f>
        <v>8</v>
      </c>
    </row>
    <row r="326" spans="1:19" ht="13.5" thickBot="1">
      <c r="A326" s="105"/>
      <c r="B326" s="81" t="s">
        <v>5</v>
      </c>
      <c r="C326" s="33">
        <v>0</v>
      </c>
      <c r="D326" s="33">
        <v>0</v>
      </c>
      <c r="E326" s="33">
        <v>0</v>
      </c>
      <c r="F326" s="33">
        <v>0</v>
      </c>
      <c r="G326" s="33">
        <v>0</v>
      </c>
      <c r="H326" s="33">
        <v>0</v>
      </c>
      <c r="I326" s="33">
        <v>0</v>
      </c>
      <c r="J326" s="33">
        <v>0</v>
      </c>
      <c r="K326" s="33">
        <f>K325/K324</f>
        <v>2</v>
      </c>
      <c r="L326" s="31"/>
      <c r="M326" s="19"/>
      <c r="N326" s="19"/>
      <c r="O326" s="19"/>
      <c r="P326" s="19"/>
      <c r="Q326" s="19"/>
      <c r="R326" s="31"/>
      <c r="S326" s="19">
        <f>S325/S324</f>
        <v>8</v>
      </c>
    </row>
    <row r="327" spans="1:19" ht="12.75">
      <c r="A327" s="106"/>
      <c r="B327" s="79">
        <v>2015</v>
      </c>
      <c r="C327" s="16">
        <v>0</v>
      </c>
      <c r="D327" s="22">
        <v>0</v>
      </c>
      <c r="E327" s="16">
        <v>0</v>
      </c>
      <c r="F327" s="22">
        <v>0</v>
      </c>
      <c r="G327" s="16">
        <v>0</v>
      </c>
      <c r="H327" s="22">
        <v>0</v>
      </c>
      <c r="I327" s="16">
        <v>0</v>
      </c>
      <c r="J327" s="22">
        <v>0</v>
      </c>
      <c r="K327" s="16">
        <v>0</v>
      </c>
      <c r="L327" s="22"/>
      <c r="M327" s="16"/>
      <c r="N327" s="16"/>
      <c r="O327" s="16"/>
      <c r="P327" s="16"/>
      <c r="Q327" s="16"/>
      <c r="R327" s="22"/>
      <c r="S327" s="16">
        <f>C327+D327+E327+F327+G327+H327+I327+J327+K327</f>
        <v>0</v>
      </c>
    </row>
    <row r="328" spans="1:19" ht="12.75">
      <c r="A328" s="282" t="s">
        <v>319</v>
      </c>
      <c r="B328" s="79">
        <v>2014</v>
      </c>
      <c r="C328" s="16">
        <v>0</v>
      </c>
      <c r="D328" s="22">
        <v>0</v>
      </c>
      <c r="E328" s="16">
        <v>0</v>
      </c>
      <c r="F328" s="22">
        <v>0</v>
      </c>
      <c r="G328" s="16">
        <v>0</v>
      </c>
      <c r="H328" s="22">
        <v>0</v>
      </c>
      <c r="I328" s="16">
        <v>0</v>
      </c>
      <c r="J328" s="22">
        <v>0</v>
      </c>
      <c r="K328" s="16">
        <v>0</v>
      </c>
      <c r="L328" s="22"/>
      <c r="M328" s="16"/>
      <c r="N328" s="16"/>
      <c r="O328" s="16"/>
      <c r="P328" s="16"/>
      <c r="Q328" s="16"/>
      <c r="R328" s="22"/>
      <c r="S328" s="16">
        <f>C328+D328+E328+F328+G328+H328+I328+J328+K328</f>
        <v>0</v>
      </c>
    </row>
    <row r="329" spans="1:19" ht="12.75">
      <c r="A329" s="282" t="s">
        <v>316</v>
      </c>
      <c r="B329" s="80" t="s">
        <v>203</v>
      </c>
      <c r="C329" s="16">
        <f aca="true" t="shared" si="125" ref="C329:I329">C327-C328</f>
        <v>0</v>
      </c>
      <c r="D329" s="22">
        <f t="shared" si="125"/>
        <v>0</v>
      </c>
      <c r="E329" s="16">
        <f t="shared" si="125"/>
        <v>0</v>
      </c>
      <c r="F329" s="22">
        <f t="shared" si="125"/>
        <v>0</v>
      </c>
      <c r="G329" s="16">
        <f t="shared" si="125"/>
        <v>0</v>
      </c>
      <c r="H329" s="22">
        <f t="shared" si="125"/>
        <v>0</v>
      </c>
      <c r="I329" s="16">
        <f t="shared" si="125"/>
        <v>0</v>
      </c>
      <c r="J329" s="22">
        <f>J327-J328</f>
        <v>0</v>
      </c>
      <c r="K329" s="16">
        <f>K327-K328</f>
        <v>0</v>
      </c>
      <c r="L329" s="22"/>
      <c r="M329" s="16"/>
      <c r="N329" s="16"/>
      <c r="O329" s="16"/>
      <c r="P329" s="16"/>
      <c r="Q329" s="16"/>
      <c r="R329" s="22"/>
      <c r="S329" s="16">
        <f>S327-S328</f>
        <v>0</v>
      </c>
    </row>
    <row r="330" spans="1:19" ht="13.5" thickBot="1">
      <c r="A330" s="105"/>
      <c r="B330" s="81" t="s">
        <v>5</v>
      </c>
      <c r="C330" s="33">
        <v>0</v>
      </c>
      <c r="D330" s="33">
        <v>0</v>
      </c>
      <c r="E330" s="19">
        <v>0</v>
      </c>
      <c r="F330" s="31">
        <v>0</v>
      </c>
      <c r="G330" s="19">
        <v>0</v>
      </c>
      <c r="H330" s="31">
        <v>0</v>
      </c>
      <c r="I330" s="19">
        <v>0</v>
      </c>
      <c r="J330" s="31">
        <v>0</v>
      </c>
      <c r="K330" s="19">
        <v>0</v>
      </c>
      <c r="L330" s="31"/>
      <c r="M330" s="19"/>
      <c r="N330" s="19"/>
      <c r="O330" s="19"/>
      <c r="P330" s="19"/>
      <c r="Q330" s="19"/>
      <c r="R330" s="31"/>
      <c r="S330" s="19">
        <v>0</v>
      </c>
    </row>
    <row r="331" spans="1:19" ht="12.75">
      <c r="A331" s="106"/>
      <c r="B331" s="79">
        <v>2015</v>
      </c>
      <c r="C331" s="16">
        <v>71</v>
      </c>
      <c r="D331" s="22">
        <v>0</v>
      </c>
      <c r="E331" s="16">
        <v>46</v>
      </c>
      <c r="F331" s="22">
        <v>42</v>
      </c>
      <c r="G331" s="16">
        <v>29</v>
      </c>
      <c r="H331" s="22">
        <v>28</v>
      </c>
      <c r="I331" s="16">
        <v>16</v>
      </c>
      <c r="J331" s="22">
        <v>39</v>
      </c>
      <c r="K331" s="16">
        <v>17</v>
      </c>
      <c r="L331" s="22"/>
      <c r="M331" s="16"/>
      <c r="N331" s="16"/>
      <c r="O331" s="16"/>
      <c r="P331" s="16"/>
      <c r="Q331" s="16"/>
      <c r="R331" s="22"/>
      <c r="S331" s="16">
        <f>C331+D331+E331+F331+G331+H331+I331+J331+K331</f>
        <v>288</v>
      </c>
    </row>
    <row r="332" spans="1:19" ht="12.75">
      <c r="A332" s="104" t="s">
        <v>143</v>
      </c>
      <c r="B332" s="79">
        <v>2014</v>
      </c>
      <c r="C332" s="16">
        <v>76</v>
      </c>
      <c r="D332" s="22">
        <v>0</v>
      </c>
      <c r="E332" s="16">
        <v>55</v>
      </c>
      <c r="F332" s="22">
        <v>64</v>
      </c>
      <c r="G332" s="16">
        <v>20</v>
      </c>
      <c r="H332" s="22">
        <v>19</v>
      </c>
      <c r="I332" s="16">
        <v>8</v>
      </c>
      <c r="J332" s="22">
        <v>35</v>
      </c>
      <c r="K332" s="16">
        <v>24</v>
      </c>
      <c r="L332" s="22"/>
      <c r="M332" s="16"/>
      <c r="N332" s="16"/>
      <c r="O332" s="16"/>
      <c r="P332" s="16"/>
      <c r="Q332" s="16"/>
      <c r="R332" s="22"/>
      <c r="S332" s="16">
        <f>C332+D332+E332+F332+G332+H332+I332+J332+K332</f>
        <v>301</v>
      </c>
    </row>
    <row r="333" spans="1:19" ht="12.75">
      <c r="A333" s="106"/>
      <c r="B333" s="80" t="s">
        <v>203</v>
      </c>
      <c r="C333" s="16">
        <f aca="true" t="shared" si="126" ref="C333:K333">C331-C332</f>
        <v>-5</v>
      </c>
      <c r="D333" s="22">
        <f t="shared" si="126"/>
        <v>0</v>
      </c>
      <c r="E333" s="16">
        <f t="shared" si="126"/>
        <v>-9</v>
      </c>
      <c r="F333" s="22">
        <f t="shared" si="126"/>
        <v>-22</v>
      </c>
      <c r="G333" s="16">
        <f t="shared" si="126"/>
        <v>9</v>
      </c>
      <c r="H333" s="22">
        <f t="shared" si="126"/>
        <v>9</v>
      </c>
      <c r="I333" s="16">
        <f t="shared" si="126"/>
        <v>8</v>
      </c>
      <c r="J333" s="22">
        <f>J331-J332</f>
        <v>4</v>
      </c>
      <c r="K333" s="16">
        <f t="shared" si="126"/>
        <v>-7</v>
      </c>
      <c r="L333" s="22"/>
      <c r="M333" s="16"/>
      <c r="N333" s="16"/>
      <c r="O333" s="16"/>
      <c r="P333" s="16"/>
      <c r="Q333" s="16"/>
      <c r="R333" s="22"/>
      <c r="S333" s="16">
        <f>S331-S332</f>
        <v>-13</v>
      </c>
    </row>
    <row r="334" spans="1:19" ht="13.5" thickBot="1">
      <c r="A334" s="105"/>
      <c r="B334" s="81" t="s">
        <v>5</v>
      </c>
      <c r="C334" s="33">
        <f>C333/C332</f>
        <v>-0.06578947368421052</v>
      </c>
      <c r="D334" s="33">
        <v>0</v>
      </c>
      <c r="E334" s="19">
        <f aca="true" t="shared" si="127" ref="E334:K334">E333/E332</f>
        <v>-0.16363636363636364</v>
      </c>
      <c r="F334" s="33">
        <f>F333/F332</f>
        <v>-0.34375</v>
      </c>
      <c r="G334" s="19">
        <f t="shared" si="127"/>
        <v>0.45</v>
      </c>
      <c r="H334" s="31">
        <f t="shared" si="127"/>
        <v>0.47368421052631576</v>
      </c>
      <c r="I334" s="19">
        <f t="shared" si="127"/>
        <v>1</v>
      </c>
      <c r="J334" s="31">
        <f>J333/J332</f>
        <v>0.11428571428571428</v>
      </c>
      <c r="K334" s="19">
        <f t="shared" si="127"/>
        <v>-0.2916666666666667</v>
      </c>
      <c r="L334" s="31"/>
      <c r="M334" s="19"/>
      <c r="N334" s="19"/>
      <c r="O334" s="19"/>
      <c r="P334" s="19"/>
      <c r="Q334" s="19"/>
      <c r="R334" s="31"/>
      <c r="S334" s="19">
        <f>S333/S332</f>
        <v>-0.04318936877076412</v>
      </c>
    </row>
    <row r="335" spans="1:19" ht="12.75">
      <c r="A335" s="106"/>
      <c r="B335" s="79">
        <v>2015</v>
      </c>
      <c r="C335" s="16">
        <v>42</v>
      </c>
      <c r="D335" s="22">
        <v>2</v>
      </c>
      <c r="E335" s="16">
        <v>15</v>
      </c>
      <c r="F335" s="22">
        <v>13</v>
      </c>
      <c r="G335" s="16">
        <v>6</v>
      </c>
      <c r="H335" s="22">
        <v>12</v>
      </c>
      <c r="I335" s="16">
        <v>11</v>
      </c>
      <c r="J335" s="22">
        <v>33</v>
      </c>
      <c r="K335" s="16">
        <v>30</v>
      </c>
      <c r="L335" s="22"/>
      <c r="M335" s="16"/>
      <c r="N335" s="16"/>
      <c r="O335" s="16"/>
      <c r="P335" s="16"/>
      <c r="Q335" s="16"/>
      <c r="R335" s="22"/>
      <c r="S335" s="16">
        <f>C335+D335+E335+F335+G335+H335+I335+J335+K335</f>
        <v>164</v>
      </c>
    </row>
    <row r="336" spans="1:19" ht="12.75">
      <c r="A336" s="104" t="s">
        <v>244</v>
      </c>
      <c r="B336" s="79">
        <v>2014</v>
      </c>
      <c r="C336" s="16">
        <v>39</v>
      </c>
      <c r="D336" s="22">
        <v>0</v>
      </c>
      <c r="E336" s="16">
        <v>5</v>
      </c>
      <c r="F336" s="22">
        <v>5</v>
      </c>
      <c r="G336" s="16">
        <v>2</v>
      </c>
      <c r="H336" s="22">
        <v>3</v>
      </c>
      <c r="I336" s="16">
        <v>1</v>
      </c>
      <c r="J336" s="22">
        <v>22</v>
      </c>
      <c r="K336" s="16">
        <v>22</v>
      </c>
      <c r="L336" s="22"/>
      <c r="M336" s="16"/>
      <c r="N336" s="16"/>
      <c r="O336" s="16"/>
      <c r="P336" s="16"/>
      <c r="Q336" s="16"/>
      <c r="R336" s="22"/>
      <c r="S336" s="16">
        <f>C336+D336+E336+F336+G336+H336+I336+J336+K336</f>
        <v>99</v>
      </c>
    </row>
    <row r="337" spans="1:19" ht="12.75">
      <c r="A337" s="104" t="s">
        <v>245</v>
      </c>
      <c r="B337" s="80" t="s">
        <v>203</v>
      </c>
      <c r="C337" s="16">
        <f aca="true" t="shared" si="128" ref="C337:I337">C335-C336</f>
        <v>3</v>
      </c>
      <c r="D337" s="22">
        <f t="shared" si="128"/>
        <v>2</v>
      </c>
      <c r="E337" s="16">
        <f t="shared" si="128"/>
        <v>10</v>
      </c>
      <c r="F337" s="22">
        <f t="shared" si="128"/>
        <v>8</v>
      </c>
      <c r="G337" s="16">
        <f t="shared" si="128"/>
        <v>4</v>
      </c>
      <c r="H337" s="22">
        <f t="shared" si="128"/>
        <v>9</v>
      </c>
      <c r="I337" s="16">
        <f t="shared" si="128"/>
        <v>10</v>
      </c>
      <c r="J337" s="22">
        <f>J335-J336</f>
        <v>11</v>
      </c>
      <c r="K337" s="34">
        <f>K335-K336</f>
        <v>8</v>
      </c>
      <c r="L337" s="22"/>
      <c r="M337" s="16"/>
      <c r="N337" s="16"/>
      <c r="O337" s="16"/>
      <c r="P337" s="16"/>
      <c r="Q337" s="16"/>
      <c r="R337" s="22"/>
      <c r="S337" s="16">
        <f>S335-S336</f>
        <v>65</v>
      </c>
    </row>
    <row r="338" spans="1:19" ht="13.5" thickBot="1">
      <c r="A338" s="105"/>
      <c r="B338" s="81" t="s">
        <v>5</v>
      </c>
      <c r="C338" s="19">
        <f aca="true" t="shared" si="129" ref="C338:K338">C337/C336</f>
        <v>0.07692307692307693</v>
      </c>
      <c r="D338" s="33">
        <v>0</v>
      </c>
      <c r="E338" s="19">
        <f t="shared" si="129"/>
        <v>2</v>
      </c>
      <c r="F338" s="19">
        <f t="shared" si="129"/>
        <v>1.6</v>
      </c>
      <c r="G338" s="33">
        <f t="shared" si="129"/>
        <v>2</v>
      </c>
      <c r="H338" s="33">
        <f t="shared" si="129"/>
        <v>3</v>
      </c>
      <c r="I338" s="33">
        <f t="shared" si="129"/>
        <v>10</v>
      </c>
      <c r="J338" s="31">
        <f t="shared" si="129"/>
        <v>0.5</v>
      </c>
      <c r="K338" s="33">
        <f t="shared" si="129"/>
        <v>0.36363636363636365</v>
      </c>
      <c r="L338" s="31"/>
      <c r="M338" s="19"/>
      <c r="N338" s="19"/>
      <c r="O338" s="19"/>
      <c r="P338" s="19"/>
      <c r="Q338" s="19"/>
      <c r="R338" s="31"/>
      <c r="S338" s="19">
        <f>S337/S336</f>
        <v>0.6565656565656566</v>
      </c>
    </row>
    <row r="339" spans="1:19" ht="12.75">
      <c r="A339" s="106"/>
      <c r="B339" s="79">
        <v>2015</v>
      </c>
      <c r="C339" s="16">
        <v>190</v>
      </c>
      <c r="D339" s="22">
        <v>1</v>
      </c>
      <c r="E339" s="16">
        <v>55</v>
      </c>
      <c r="F339" s="22">
        <v>74</v>
      </c>
      <c r="G339" s="16">
        <v>4</v>
      </c>
      <c r="H339" s="22">
        <v>64</v>
      </c>
      <c r="I339" s="16">
        <v>43</v>
      </c>
      <c r="J339" s="22">
        <v>62</v>
      </c>
      <c r="K339" s="16">
        <v>30</v>
      </c>
      <c r="L339" s="22"/>
      <c r="M339" s="16"/>
      <c r="N339" s="16"/>
      <c r="O339" s="16"/>
      <c r="P339" s="16"/>
      <c r="Q339" s="16"/>
      <c r="R339" s="22"/>
      <c r="S339" s="16">
        <f>C339+D339+E339+F339+G339+H339+I339+J339+K339</f>
        <v>523</v>
      </c>
    </row>
    <row r="340" spans="1:19" ht="12.75">
      <c r="A340" s="107" t="s">
        <v>246</v>
      </c>
      <c r="B340" s="79">
        <v>2014</v>
      </c>
      <c r="C340" s="16">
        <v>119</v>
      </c>
      <c r="D340" s="22">
        <v>1</v>
      </c>
      <c r="E340" s="16">
        <v>43</v>
      </c>
      <c r="F340" s="22">
        <v>73</v>
      </c>
      <c r="G340" s="16">
        <v>22</v>
      </c>
      <c r="H340" s="22">
        <v>30</v>
      </c>
      <c r="I340" s="16">
        <v>44</v>
      </c>
      <c r="J340" s="22">
        <v>47</v>
      </c>
      <c r="K340" s="16">
        <v>24</v>
      </c>
      <c r="L340" s="22"/>
      <c r="M340" s="16"/>
      <c r="N340" s="16"/>
      <c r="O340" s="16"/>
      <c r="P340" s="16"/>
      <c r="Q340" s="16"/>
      <c r="R340" s="22"/>
      <c r="S340" s="16">
        <f>C340+D340+E340+F340+G340+H340+I340+J340+K340</f>
        <v>403</v>
      </c>
    </row>
    <row r="341" spans="1:19" ht="12.75">
      <c r="A341" s="106"/>
      <c r="B341" s="80" t="s">
        <v>203</v>
      </c>
      <c r="C341" s="16">
        <f aca="true" t="shared" si="130" ref="C341:K341">C339-C340</f>
        <v>71</v>
      </c>
      <c r="D341" s="22">
        <f t="shared" si="130"/>
        <v>0</v>
      </c>
      <c r="E341" s="16">
        <f t="shared" si="130"/>
        <v>12</v>
      </c>
      <c r="F341" s="22">
        <f t="shared" si="130"/>
        <v>1</v>
      </c>
      <c r="G341" s="16">
        <f t="shared" si="130"/>
        <v>-18</v>
      </c>
      <c r="H341" s="22">
        <f t="shared" si="130"/>
        <v>34</v>
      </c>
      <c r="I341" s="16">
        <f t="shared" si="130"/>
        <v>-1</v>
      </c>
      <c r="J341" s="22">
        <f>J339-J340</f>
        <v>15</v>
      </c>
      <c r="K341" s="16">
        <f t="shared" si="130"/>
        <v>6</v>
      </c>
      <c r="L341" s="22"/>
      <c r="M341" s="16"/>
      <c r="N341" s="16"/>
      <c r="O341" s="16"/>
      <c r="P341" s="16"/>
      <c r="Q341" s="16"/>
      <c r="R341" s="22"/>
      <c r="S341" s="16">
        <f>S339-S340</f>
        <v>120</v>
      </c>
    </row>
    <row r="342" spans="1:19" ht="13.5" thickBot="1">
      <c r="A342" s="105"/>
      <c r="B342" s="81" t="s">
        <v>5</v>
      </c>
      <c r="C342" s="33">
        <f>C341/C340</f>
        <v>0.5966386554621849</v>
      </c>
      <c r="D342" s="31">
        <f aca="true" t="shared" si="131" ref="D342:K342">D341/D340</f>
        <v>0</v>
      </c>
      <c r="E342" s="19">
        <f t="shared" si="131"/>
        <v>0.27906976744186046</v>
      </c>
      <c r="F342" s="31">
        <f t="shared" si="131"/>
        <v>0.0136986301369863</v>
      </c>
      <c r="G342" s="33">
        <f t="shared" si="131"/>
        <v>-0.8181818181818182</v>
      </c>
      <c r="H342" s="31">
        <f t="shared" si="131"/>
        <v>1.1333333333333333</v>
      </c>
      <c r="I342" s="19">
        <f t="shared" si="131"/>
        <v>-0.022727272727272728</v>
      </c>
      <c r="J342" s="31">
        <f>J341/J340</f>
        <v>0.3191489361702128</v>
      </c>
      <c r="K342" s="19">
        <f t="shared" si="131"/>
        <v>0.25</v>
      </c>
      <c r="L342" s="31"/>
      <c r="M342" s="19"/>
      <c r="N342" s="19"/>
      <c r="O342" s="19"/>
      <c r="P342" s="19"/>
      <c r="Q342" s="19"/>
      <c r="R342" s="31"/>
      <c r="S342" s="19">
        <f>S341/S340</f>
        <v>0.2977667493796526</v>
      </c>
    </row>
    <row r="343" spans="1:19" ht="12.75">
      <c r="A343" s="106"/>
      <c r="B343" s="79">
        <v>2015</v>
      </c>
      <c r="C343" s="16">
        <v>446</v>
      </c>
      <c r="D343" s="22">
        <v>28</v>
      </c>
      <c r="E343" s="16">
        <v>253</v>
      </c>
      <c r="F343" s="22">
        <v>211</v>
      </c>
      <c r="G343" s="16">
        <v>86</v>
      </c>
      <c r="H343" s="22">
        <v>93</v>
      </c>
      <c r="I343" s="16">
        <v>72</v>
      </c>
      <c r="J343" s="22">
        <v>160</v>
      </c>
      <c r="K343" s="16">
        <v>74</v>
      </c>
      <c r="L343" s="22"/>
      <c r="M343" s="16"/>
      <c r="N343" s="16"/>
      <c r="O343" s="16"/>
      <c r="P343" s="16"/>
      <c r="Q343" s="16"/>
      <c r="R343" s="22"/>
      <c r="S343" s="16">
        <f>C343+D343+E343+F343+G343+H343+I343+J343+K343</f>
        <v>1423</v>
      </c>
    </row>
    <row r="344" spans="1:19" ht="12.75">
      <c r="A344" s="104" t="s">
        <v>247</v>
      </c>
      <c r="B344" s="79">
        <v>16</v>
      </c>
      <c r="C344" s="16">
        <v>435</v>
      </c>
      <c r="D344" s="22">
        <v>29</v>
      </c>
      <c r="E344" s="16">
        <v>284</v>
      </c>
      <c r="F344" s="22">
        <v>260</v>
      </c>
      <c r="G344" s="16">
        <v>117</v>
      </c>
      <c r="H344" s="22">
        <v>86</v>
      </c>
      <c r="I344" s="16">
        <v>92</v>
      </c>
      <c r="J344" s="22">
        <v>167</v>
      </c>
      <c r="K344" s="16">
        <v>96</v>
      </c>
      <c r="L344" s="22"/>
      <c r="M344" s="16"/>
      <c r="N344" s="16"/>
      <c r="O344" s="16"/>
      <c r="P344" s="16"/>
      <c r="Q344" s="16"/>
      <c r="R344" s="22"/>
      <c r="S344" s="16">
        <f>C344+D344+E344+F344+G344+H344+I344+J344+K344</f>
        <v>1566</v>
      </c>
    </row>
    <row r="345" spans="1:19" ht="12.75">
      <c r="A345" s="104" t="s">
        <v>248</v>
      </c>
      <c r="B345" s="80" t="s">
        <v>203</v>
      </c>
      <c r="C345" s="16">
        <f aca="true" t="shared" si="132" ref="C345:H345">C343-C344</f>
        <v>11</v>
      </c>
      <c r="D345" s="22">
        <f t="shared" si="132"/>
        <v>-1</v>
      </c>
      <c r="E345" s="16">
        <f t="shared" si="132"/>
        <v>-31</v>
      </c>
      <c r="F345" s="22">
        <f t="shared" si="132"/>
        <v>-49</v>
      </c>
      <c r="G345" s="16">
        <f t="shared" si="132"/>
        <v>-31</v>
      </c>
      <c r="H345" s="22">
        <f t="shared" si="132"/>
        <v>7</v>
      </c>
      <c r="I345" s="16">
        <f>I343-I344</f>
        <v>-20</v>
      </c>
      <c r="J345" s="22">
        <f>J343-J344</f>
        <v>-7</v>
      </c>
      <c r="K345" s="305">
        <f>K343-K344</f>
        <v>-22</v>
      </c>
      <c r="L345" s="22"/>
      <c r="M345" s="16"/>
      <c r="N345" s="16"/>
      <c r="O345" s="16"/>
      <c r="P345" s="16"/>
      <c r="Q345" s="16"/>
      <c r="R345" s="22"/>
      <c r="S345" s="16">
        <f>S343-S344</f>
        <v>-143</v>
      </c>
    </row>
    <row r="346" spans="1:19" ht="13.5" thickBot="1">
      <c r="A346" s="105"/>
      <c r="B346" s="81" t="s">
        <v>5</v>
      </c>
      <c r="C346" s="19">
        <f aca="true" t="shared" si="133" ref="C346:K346">C345/C344</f>
        <v>0.02528735632183908</v>
      </c>
      <c r="D346" s="31">
        <f t="shared" si="133"/>
        <v>-0.034482758620689655</v>
      </c>
      <c r="E346" s="19">
        <f t="shared" si="133"/>
        <v>-0.10915492957746478</v>
      </c>
      <c r="F346" s="31">
        <f t="shared" si="133"/>
        <v>-0.18846153846153846</v>
      </c>
      <c r="G346" s="19">
        <f t="shared" si="133"/>
        <v>-0.26495726495726496</v>
      </c>
      <c r="H346" s="31">
        <f t="shared" si="133"/>
        <v>0.08139534883720931</v>
      </c>
      <c r="I346" s="19">
        <f>I345/I344</f>
        <v>-0.21739130434782608</v>
      </c>
      <c r="J346" s="31">
        <f>J345/J344</f>
        <v>-0.041916167664670656</v>
      </c>
      <c r="K346" s="19">
        <f t="shared" si="133"/>
        <v>-0.22916666666666666</v>
      </c>
      <c r="L346" s="31"/>
      <c r="M346" s="19"/>
      <c r="N346" s="19"/>
      <c r="O346" s="19"/>
      <c r="P346" s="19"/>
      <c r="Q346" s="19"/>
      <c r="R346" s="31"/>
      <c r="S346" s="19">
        <f>S345/S344</f>
        <v>-0.0913154533844189</v>
      </c>
    </row>
    <row r="347" spans="1:19" ht="12.75">
      <c r="A347" s="106"/>
      <c r="B347" s="79">
        <v>2015</v>
      </c>
      <c r="C347" s="16">
        <v>31</v>
      </c>
      <c r="D347" s="22">
        <v>4</v>
      </c>
      <c r="E347" s="16">
        <v>44</v>
      </c>
      <c r="F347" s="22">
        <v>38</v>
      </c>
      <c r="G347" s="16">
        <v>5</v>
      </c>
      <c r="H347" s="22">
        <v>13</v>
      </c>
      <c r="I347" s="16">
        <v>9</v>
      </c>
      <c r="J347" s="22">
        <v>13</v>
      </c>
      <c r="K347" s="16">
        <v>7</v>
      </c>
      <c r="L347" s="22"/>
      <c r="M347" s="16"/>
      <c r="N347" s="16"/>
      <c r="O347" s="16"/>
      <c r="P347" s="16"/>
      <c r="Q347" s="16"/>
      <c r="R347" s="22"/>
      <c r="S347" s="16">
        <f>C347+D347+E347+F347+G347+H347+I347+J347+K347</f>
        <v>164</v>
      </c>
    </row>
    <row r="348" spans="1:19" ht="12.75">
      <c r="A348" s="104" t="s">
        <v>249</v>
      </c>
      <c r="B348" s="79">
        <v>2014</v>
      </c>
      <c r="C348" s="16">
        <v>36</v>
      </c>
      <c r="D348" s="22">
        <v>1</v>
      </c>
      <c r="E348" s="16">
        <v>31</v>
      </c>
      <c r="F348" s="22">
        <v>32</v>
      </c>
      <c r="G348" s="16">
        <v>12</v>
      </c>
      <c r="H348" s="22">
        <v>21</v>
      </c>
      <c r="I348" s="16">
        <v>4</v>
      </c>
      <c r="J348" s="22">
        <v>25</v>
      </c>
      <c r="K348" s="16">
        <v>8</v>
      </c>
      <c r="L348" s="22"/>
      <c r="M348" s="16"/>
      <c r="N348" s="16"/>
      <c r="O348" s="16"/>
      <c r="P348" s="16"/>
      <c r="Q348" s="16"/>
      <c r="R348" s="22"/>
      <c r="S348" s="16">
        <f>C348+D348+E348+F348+G348+H348+I348+J348+K348</f>
        <v>170</v>
      </c>
    </row>
    <row r="349" spans="1:19" ht="12.75">
      <c r="A349" s="104" t="s">
        <v>250</v>
      </c>
      <c r="B349" s="80" t="s">
        <v>203</v>
      </c>
      <c r="C349" s="16">
        <f aca="true" t="shared" si="134" ref="C349:K349">C347-C348</f>
        <v>-5</v>
      </c>
      <c r="D349" s="22">
        <f t="shared" si="134"/>
        <v>3</v>
      </c>
      <c r="E349" s="16">
        <f t="shared" si="134"/>
        <v>13</v>
      </c>
      <c r="F349" s="22">
        <f t="shared" si="134"/>
        <v>6</v>
      </c>
      <c r="G349" s="16">
        <f t="shared" si="134"/>
        <v>-7</v>
      </c>
      <c r="H349" s="22">
        <f t="shared" si="134"/>
        <v>-8</v>
      </c>
      <c r="I349" s="16">
        <f t="shared" si="134"/>
        <v>5</v>
      </c>
      <c r="J349" s="22">
        <f>J347-J348</f>
        <v>-12</v>
      </c>
      <c r="K349" s="16">
        <f t="shared" si="134"/>
        <v>-1</v>
      </c>
      <c r="L349" s="22"/>
      <c r="M349" s="16"/>
      <c r="N349" s="16"/>
      <c r="O349" s="16"/>
      <c r="P349" s="16"/>
      <c r="Q349" s="16"/>
      <c r="R349" s="22"/>
      <c r="S349" s="16">
        <f>S347-S348</f>
        <v>-6</v>
      </c>
    </row>
    <row r="350" spans="1:19" ht="13.5" thickBot="1">
      <c r="A350" s="105"/>
      <c r="B350" s="81" t="s">
        <v>5</v>
      </c>
      <c r="C350" s="33">
        <f>C349/C348</f>
        <v>-0.1388888888888889</v>
      </c>
      <c r="D350" s="31">
        <f aca="true" t="shared" si="135" ref="D350:K350">D349/D348</f>
        <v>3</v>
      </c>
      <c r="E350" s="19">
        <f t="shared" si="135"/>
        <v>0.41935483870967744</v>
      </c>
      <c r="F350" s="31">
        <f t="shared" si="135"/>
        <v>0.1875</v>
      </c>
      <c r="G350" s="19">
        <f t="shared" si="135"/>
        <v>-0.5833333333333334</v>
      </c>
      <c r="H350" s="31">
        <f t="shared" si="135"/>
        <v>-0.38095238095238093</v>
      </c>
      <c r="I350" s="19">
        <f t="shared" si="135"/>
        <v>1.25</v>
      </c>
      <c r="J350" s="31">
        <f t="shared" si="135"/>
        <v>-0.48</v>
      </c>
      <c r="K350" s="33">
        <f t="shared" si="135"/>
        <v>-0.125</v>
      </c>
      <c r="L350" s="31"/>
      <c r="M350" s="19"/>
      <c r="N350" s="19"/>
      <c r="O350" s="19"/>
      <c r="P350" s="19"/>
      <c r="Q350" s="19"/>
      <c r="R350" s="31"/>
      <c r="S350" s="19">
        <f>S349/S348</f>
        <v>-0.03529411764705882</v>
      </c>
    </row>
    <row r="351" spans="1:19" ht="12.75">
      <c r="A351" s="109"/>
      <c r="B351" s="82"/>
      <c r="C351" s="44"/>
      <c r="D351" s="44"/>
      <c r="E351" s="44"/>
      <c r="F351" s="44"/>
      <c r="G351" s="44"/>
      <c r="H351" s="44"/>
      <c r="I351" s="44"/>
      <c r="J351" s="44"/>
      <c r="K351" s="44"/>
      <c r="L351" s="44"/>
      <c r="M351" s="44"/>
      <c r="N351" s="44"/>
      <c r="O351" s="44"/>
      <c r="P351" s="44"/>
      <c r="Q351" s="44"/>
      <c r="R351" s="44"/>
      <c r="S351" s="44"/>
    </row>
    <row r="352" spans="1:19" ht="13.5" thickBot="1">
      <c r="A352" s="108" t="s">
        <v>259</v>
      </c>
      <c r="B352" s="21"/>
      <c r="C352" s="21"/>
      <c r="D352" s="21"/>
      <c r="E352" s="21"/>
      <c r="F352" s="21"/>
      <c r="G352" s="21"/>
      <c r="H352" s="21"/>
      <c r="I352" s="21"/>
      <c r="J352" s="21"/>
      <c r="K352" s="21"/>
      <c r="L352" s="21"/>
      <c r="M352" s="21"/>
      <c r="N352" s="21"/>
      <c r="O352" s="21"/>
      <c r="P352" s="21"/>
      <c r="Q352" s="21"/>
      <c r="R352" s="21"/>
      <c r="S352" s="21"/>
    </row>
    <row r="353" spans="1:19" ht="13.5" thickBot="1">
      <c r="A353" s="101"/>
      <c r="B353" s="78"/>
      <c r="C353" s="23" t="s">
        <v>108</v>
      </c>
      <c r="D353" s="23" t="s">
        <v>109</v>
      </c>
      <c r="E353" s="23" t="s">
        <v>110</v>
      </c>
      <c r="F353" s="24" t="s">
        <v>111</v>
      </c>
      <c r="G353" s="23" t="s">
        <v>112</v>
      </c>
      <c r="H353" s="28"/>
      <c r="I353" s="29"/>
      <c r="J353" s="28"/>
      <c r="K353" s="28"/>
      <c r="L353" s="29"/>
      <c r="M353" s="28"/>
      <c r="N353" s="28"/>
      <c r="O353" s="28"/>
      <c r="P353" s="28"/>
      <c r="Q353" s="28"/>
      <c r="R353" s="29"/>
      <c r="S353" s="28" t="s">
        <v>30</v>
      </c>
    </row>
    <row r="354" spans="1:19" ht="12.75">
      <c r="A354" s="102"/>
      <c r="B354" s="79">
        <v>2015</v>
      </c>
      <c r="C354" s="16">
        <f aca="true" t="shared" si="136" ref="C354:G355">C358+C362+C370+C374+C378+C382+C386</f>
        <v>88</v>
      </c>
      <c r="D354" s="16">
        <f t="shared" si="136"/>
        <v>323</v>
      </c>
      <c r="E354" s="16">
        <f t="shared" si="136"/>
        <v>335</v>
      </c>
      <c r="F354" s="16">
        <f t="shared" si="136"/>
        <v>71</v>
      </c>
      <c r="G354" s="16">
        <f t="shared" si="136"/>
        <v>188</v>
      </c>
      <c r="H354" s="16"/>
      <c r="I354" s="16"/>
      <c r="J354" s="16"/>
      <c r="K354" s="16"/>
      <c r="L354" s="30"/>
      <c r="M354" s="16"/>
      <c r="N354" s="16"/>
      <c r="O354" s="16"/>
      <c r="P354" s="16"/>
      <c r="Q354" s="16"/>
      <c r="R354" s="30"/>
      <c r="S354" s="16">
        <f>S358+S362+S370+S374+S378+S382+S386</f>
        <v>1005</v>
      </c>
    </row>
    <row r="355" spans="1:19" ht="12.75">
      <c r="A355" s="245" t="s">
        <v>40</v>
      </c>
      <c r="B355" s="79">
        <v>2014</v>
      </c>
      <c r="C355" s="16">
        <f t="shared" si="136"/>
        <v>134</v>
      </c>
      <c r="D355" s="16">
        <f t="shared" si="136"/>
        <v>456</v>
      </c>
      <c r="E355" s="16">
        <f t="shared" si="136"/>
        <v>553</v>
      </c>
      <c r="F355" s="16">
        <f t="shared" si="136"/>
        <v>120</v>
      </c>
      <c r="G355" s="16">
        <f t="shared" si="136"/>
        <v>252</v>
      </c>
      <c r="H355" s="16"/>
      <c r="I355" s="16"/>
      <c r="J355" s="16"/>
      <c r="K355" s="16"/>
      <c r="L355" s="30"/>
      <c r="M355" s="16"/>
      <c r="N355" s="16"/>
      <c r="O355" s="16"/>
      <c r="P355" s="16"/>
      <c r="Q355" s="16"/>
      <c r="R355" s="30"/>
      <c r="S355" s="16">
        <f>S359+S363+S371+S375+S379+S383+S387</f>
        <v>1515</v>
      </c>
    </row>
    <row r="356" spans="1:19" ht="12.75">
      <c r="A356" s="102"/>
      <c r="B356" s="80" t="s">
        <v>203</v>
      </c>
      <c r="C356" s="16">
        <f>C354-C355</f>
        <v>-46</v>
      </c>
      <c r="D356" s="16">
        <f>D354-D355</f>
        <v>-133</v>
      </c>
      <c r="E356" s="16">
        <f>E354-E355</f>
        <v>-218</v>
      </c>
      <c r="F356" s="22">
        <f>F354-F355</f>
        <v>-49</v>
      </c>
      <c r="G356" s="16">
        <f>G354-G355</f>
        <v>-64</v>
      </c>
      <c r="H356" s="16"/>
      <c r="I356" s="22"/>
      <c r="J356" s="16"/>
      <c r="K356" s="16"/>
      <c r="L356" s="22"/>
      <c r="M356" s="16"/>
      <c r="N356" s="16"/>
      <c r="O356" s="16"/>
      <c r="P356" s="16"/>
      <c r="Q356" s="16"/>
      <c r="R356" s="22"/>
      <c r="S356" s="16">
        <f>S354-S355</f>
        <v>-510</v>
      </c>
    </row>
    <row r="357" spans="1:19" ht="13.5" thickBot="1">
      <c r="A357" s="103"/>
      <c r="B357" s="81" t="s">
        <v>5</v>
      </c>
      <c r="C357" s="19">
        <f>C356/C355</f>
        <v>-0.34328358208955223</v>
      </c>
      <c r="D357" s="19">
        <f>D356/D355</f>
        <v>-0.2916666666666667</v>
      </c>
      <c r="E357" s="19">
        <f>E356/E355</f>
        <v>-0.39421338155515373</v>
      </c>
      <c r="F357" s="31">
        <f>F356/F355</f>
        <v>-0.4083333333333333</v>
      </c>
      <c r="G357" s="19">
        <f>G356/G355</f>
        <v>-0.25396825396825395</v>
      </c>
      <c r="H357" s="19"/>
      <c r="I357" s="31"/>
      <c r="J357" s="19"/>
      <c r="K357" s="19"/>
      <c r="L357" s="31"/>
      <c r="M357" s="19"/>
      <c r="N357" s="19"/>
      <c r="O357" s="19"/>
      <c r="P357" s="19"/>
      <c r="Q357" s="19"/>
      <c r="R357" s="31"/>
      <c r="S357" s="19">
        <f>S356/S355</f>
        <v>-0.33663366336633666</v>
      </c>
    </row>
    <row r="358" spans="1:19" ht="12.75">
      <c r="A358" s="102"/>
      <c r="B358" s="79">
        <v>2015</v>
      </c>
      <c r="C358" s="16">
        <v>0</v>
      </c>
      <c r="D358" s="16">
        <v>8</v>
      </c>
      <c r="E358" s="16">
        <v>4</v>
      </c>
      <c r="F358" s="22">
        <v>2</v>
      </c>
      <c r="G358" s="16">
        <v>1</v>
      </c>
      <c r="H358" s="16"/>
      <c r="I358" s="22"/>
      <c r="J358" s="16"/>
      <c r="K358" s="16"/>
      <c r="L358" s="22"/>
      <c r="M358" s="16"/>
      <c r="N358" s="16"/>
      <c r="O358" s="16"/>
      <c r="P358" s="16"/>
      <c r="Q358" s="16"/>
      <c r="R358" s="22"/>
      <c r="S358" s="16">
        <f>C358+D358+E358+F358+G358</f>
        <v>15</v>
      </c>
    </row>
    <row r="359" spans="1:19" ht="12.75">
      <c r="A359" s="104" t="s">
        <v>240</v>
      </c>
      <c r="B359" s="79">
        <v>2014</v>
      </c>
      <c r="C359" s="16">
        <v>4</v>
      </c>
      <c r="D359" s="16">
        <v>11</v>
      </c>
      <c r="E359" s="16">
        <v>4</v>
      </c>
      <c r="F359" s="22">
        <v>2</v>
      </c>
      <c r="G359" s="16">
        <v>4</v>
      </c>
      <c r="H359" s="16"/>
      <c r="I359" s="22"/>
      <c r="J359" s="16"/>
      <c r="K359" s="16"/>
      <c r="L359" s="22"/>
      <c r="M359" s="16"/>
      <c r="N359" s="16"/>
      <c r="O359" s="16"/>
      <c r="P359" s="16"/>
      <c r="Q359" s="16"/>
      <c r="R359" s="22"/>
      <c r="S359" s="16">
        <f>C359+D359+E359+F359+G359</f>
        <v>25</v>
      </c>
    </row>
    <row r="360" spans="1:19" ht="12.75">
      <c r="A360" s="104" t="s">
        <v>241</v>
      </c>
      <c r="B360" s="80" t="s">
        <v>203</v>
      </c>
      <c r="C360" s="16">
        <f>C358-C359</f>
        <v>-4</v>
      </c>
      <c r="D360" s="16">
        <f>D358-D359</f>
        <v>-3</v>
      </c>
      <c r="E360" s="16">
        <f>E358-E359</f>
        <v>0</v>
      </c>
      <c r="F360" s="22">
        <f>F358-F359</f>
        <v>0</v>
      </c>
      <c r="G360" s="16">
        <f>G358-G359</f>
        <v>-3</v>
      </c>
      <c r="H360" s="16"/>
      <c r="I360" s="22"/>
      <c r="J360" s="16"/>
      <c r="K360" s="16"/>
      <c r="L360" s="22"/>
      <c r="M360" s="16"/>
      <c r="N360" s="16"/>
      <c r="O360" s="16"/>
      <c r="P360" s="16"/>
      <c r="Q360" s="16"/>
      <c r="R360" s="22"/>
      <c r="S360" s="16">
        <f>S358-S359</f>
        <v>-10</v>
      </c>
    </row>
    <row r="361" spans="1:19" ht="13.5" thickBot="1">
      <c r="A361" s="105"/>
      <c r="B361" s="81" t="s">
        <v>5</v>
      </c>
      <c r="C361" s="19">
        <f>C360/C359</f>
        <v>-1</v>
      </c>
      <c r="D361" s="19">
        <f>D360/D359</f>
        <v>-0.2727272727272727</v>
      </c>
      <c r="E361" s="33">
        <f>E360/E359</f>
        <v>0</v>
      </c>
      <c r="F361" s="19">
        <f>F360/F359</f>
        <v>0</v>
      </c>
      <c r="G361" s="19">
        <f>G360/G359</f>
        <v>-0.75</v>
      </c>
      <c r="H361" s="19"/>
      <c r="I361" s="31"/>
      <c r="J361" s="19"/>
      <c r="K361" s="19"/>
      <c r="L361" s="31"/>
      <c r="M361" s="19"/>
      <c r="N361" s="19"/>
      <c r="O361" s="19"/>
      <c r="P361" s="19"/>
      <c r="Q361" s="19"/>
      <c r="R361" s="31"/>
      <c r="S361" s="19">
        <f>S360/S359</f>
        <v>-0.4</v>
      </c>
    </row>
    <row r="362" spans="1:19" ht="12.75">
      <c r="A362" s="106"/>
      <c r="B362" s="79">
        <v>2015</v>
      </c>
      <c r="C362" s="16">
        <v>1</v>
      </c>
      <c r="D362" s="16">
        <v>0</v>
      </c>
      <c r="E362" s="16">
        <v>1</v>
      </c>
      <c r="F362" s="22">
        <v>0</v>
      </c>
      <c r="G362" s="16">
        <v>3</v>
      </c>
      <c r="H362" s="16"/>
      <c r="I362" s="22"/>
      <c r="J362" s="16"/>
      <c r="K362" s="16"/>
      <c r="L362" s="22"/>
      <c r="M362" s="16"/>
      <c r="N362" s="16"/>
      <c r="O362" s="16"/>
      <c r="P362" s="16"/>
      <c r="Q362" s="16"/>
      <c r="R362" s="22"/>
      <c r="S362" s="16">
        <f>C362+D362+E362+F362+G362</f>
        <v>5</v>
      </c>
    </row>
    <row r="363" spans="1:19" ht="12.75">
      <c r="A363" s="104" t="s">
        <v>242</v>
      </c>
      <c r="B363" s="79">
        <v>2014</v>
      </c>
      <c r="C363" s="16">
        <v>0</v>
      </c>
      <c r="D363" s="16">
        <v>1</v>
      </c>
      <c r="E363" s="16">
        <v>1</v>
      </c>
      <c r="F363" s="22">
        <v>0</v>
      </c>
      <c r="G363" s="16">
        <v>0</v>
      </c>
      <c r="H363" s="16"/>
      <c r="I363" s="22"/>
      <c r="J363" s="16"/>
      <c r="K363" s="16"/>
      <c r="L363" s="22"/>
      <c r="M363" s="16"/>
      <c r="N363" s="16"/>
      <c r="O363" s="16"/>
      <c r="P363" s="16"/>
      <c r="Q363" s="16"/>
      <c r="R363" s="22"/>
      <c r="S363" s="16">
        <f>C363+D363+E363+F363+G363</f>
        <v>2</v>
      </c>
    </row>
    <row r="364" spans="1:19" ht="12.75">
      <c r="A364" s="104" t="s">
        <v>243</v>
      </c>
      <c r="B364" s="80" t="s">
        <v>203</v>
      </c>
      <c r="C364" s="16">
        <f>C362-C363</f>
        <v>1</v>
      </c>
      <c r="D364" s="16">
        <f>D362-D363</f>
        <v>-1</v>
      </c>
      <c r="E364" s="16">
        <f>E362-E363</f>
        <v>0</v>
      </c>
      <c r="F364" s="22">
        <f>F362-F363</f>
        <v>0</v>
      </c>
      <c r="G364" s="16">
        <f>G362-G363</f>
        <v>3</v>
      </c>
      <c r="H364" s="16"/>
      <c r="I364" s="22"/>
      <c r="J364" s="16"/>
      <c r="K364" s="16"/>
      <c r="L364" s="22"/>
      <c r="M364" s="16"/>
      <c r="N364" s="16"/>
      <c r="O364" s="16"/>
      <c r="P364" s="16"/>
      <c r="Q364" s="16"/>
      <c r="R364" s="22"/>
      <c r="S364" s="16">
        <f>S362-S363</f>
        <v>3</v>
      </c>
    </row>
    <row r="365" spans="1:19" ht="13.5" thickBot="1">
      <c r="A365" s="105"/>
      <c r="B365" s="81" t="s">
        <v>5</v>
      </c>
      <c r="C365" s="19">
        <v>0</v>
      </c>
      <c r="D365" s="19">
        <f>D364/D363</f>
        <v>-1</v>
      </c>
      <c r="E365" s="33">
        <f>E364/E363</f>
        <v>0</v>
      </c>
      <c r="F365" s="33">
        <v>0</v>
      </c>
      <c r="G365" s="33">
        <v>0</v>
      </c>
      <c r="H365" s="19"/>
      <c r="I365" s="31"/>
      <c r="J365" s="19"/>
      <c r="K365" s="19"/>
      <c r="L365" s="31"/>
      <c r="M365" s="19"/>
      <c r="N365" s="19"/>
      <c r="O365" s="19"/>
      <c r="P365" s="19"/>
      <c r="Q365" s="19"/>
      <c r="R365" s="31"/>
      <c r="S365" s="19">
        <f>S364/S363</f>
        <v>1.5</v>
      </c>
    </row>
    <row r="366" spans="1:19" ht="12.75">
      <c r="A366" s="106"/>
      <c r="B366" s="79">
        <v>2015</v>
      </c>
      <c r="C366" s="16">
        <v>0</v>
      </c>
      <c r="D366" s="16">
        <v>0</v>
      </c>
      <c r="E366" s="16">
        <v>0</v>
      </c>
      <c r="F366" s="22">
        <v>0</v>
      </c>
      <c r="G366" s="16">
        <v>0</v>
      </c>
      <c r="H366" s="16"/>
      <c r="I366" s="22"/>
      <c r="J366" s="16"/>
      <c r="K366" s="16"/>
      <c r="L366" s="22"/>
      <c r="M366" s="16"/>
      <c r="N366" s="16"/>
      <c r="O366" s="16"/>
      <c r="P366" s="16"/>
      <c r="Q366" s="16"/>
      <c r="R366" s="22"/>
      <c r="S366" s="16">
        <f>C366+D366+E366+F366+G366</f>
        <v>0</v>
      </c>
    </row>
    <row r="367" spans="1:19" ht="12.75">
      <c r="A367" s="282" t="s">
        <v>315</v>
      </c>
      <c r="B367" s="79">
        <v>2014</v>
      </c>
      <c r="C367" s="16">
        <v>0</v>
      </c>
      <c r="D367" s="16">
        <v>0</v>
      </c>
      <c r="E367" s="16">
        <v>0</v>
      </c>
      <c r="F367" s="35">
        <v>0</v>
      </c>
      <c r="G367" s="16">
        <v>0</v>
      </c>
      <c r="H367" s="16"/>
      <c r="I367" s="22"/>
      <c r="J367" s="16"/>
      <c r="K367" s="16"/>
      <c r="L367" s="22"/>
      <c r="M367" s="16"/>
      <c r="N367" s="16"/>
      <c r="O367" s="16"/>
      <c r="P367" s="16"/>
      <c r="Q367" s="16"/>
      <c r="R367" s="22"/>
      <c r="S367" s="16">
        <f>C367+D367+E367+F367+G367</f>
        <v>0</v>
      </c>
    </row>
    <row r="368" spans="1:19" ht="12.75">
      <c r="A368" s="282" t="s">
        <v>316</v>
      </c>
      <c r="B368" s="80" t="s">
        <v>203</v>
      </c>
      <c r="C368" s="16">
        <f>C366-C367</f>
        <v>0</v>
      </c>
      <c r="D368" s="16">
        <f>D366-D367</f>
        <v>0</v>
      </c>
      <c r="E368" s="16">
        <f>E366-E367</f>
        <v>0</v>
      </c>
      <c r="F368" s="22">
        <f>F366-F367</f>
        <v>0</v>
      </c>
      <c r="G368" s="16">
        <f>G366-G367</f>
        <v>0</v>
      </c>
      <c r="H368" s="16"/>
      <c r="I368" s="22"/>
      <c r="J368" s="16"/>
      <c r="K368" s="16"/>
      <c r="L368" s="22"/>
      <c r="M368" s="16"/>
      <c r="N368" s="16"/>
      <c r="O368" s="16"/>
      <c r="P368" s="16"/>
      <c r="Q368" s="16"/>
      <c r="R368" s="22"/>
      <c r="S368" s="16">
        <f>S366-S367</f>
        <v>0</v>
      </c>
    </row>
    <row r="369" spans="1:19" ht="13.5" thickBot="1">
      <c r="A369" s="105"/>
      <c r="B369" s="81" t="s">
        <v>5</v>
      </c>
      <c r="C369" s="33">
        <v>0</v>
      </c>
      <c r="D369" s="19">
        <v>0</v>
      </c>
      <c r="E369" s="19">
        <v>0</v>
      </c>
      <c r="F369" s="19">
        <v>0</v>
      </c>
      <c r="G369" s="33">
        <v>0</v>
      </c>
      <c r="H369" s="19"/>
      <c r="I369" s="31"/>
      <c r="J369" s="19"/>
      <c r="K369" s="19"/>
      <c r="L369" s="31"/>
      <c r="M369" s="19"/>
      <c r="N369" s="19"/>
      <c r="O369" s="19"/>
      <c r="P369" s="19"/>
      <c r="Q369" s="19"/>
      <c r="R369" s="31"/>
      <c r="S369" s="19">
        <v>0</v>
      </c>
    </row>
    <row r="370" spans="1:19" ht="12.75">
      <c r="A370" s="106"/>
      <c r="B370" s="79">
        <v>2015</v>
      </c>
      <c r="C370" s="16">
        <v>6</v>
      </c>
      <c r="D370" s="16">
        <v>17</v>
      </c>
      <c r="E370" s="16">
        <v>27</v>
      </c>
      <c r="F370" s="22">
        <v>2</v>
      </c>
      <c r="G370" s="16">
        <v>13</v>
      </c>
      <c r="H370" s="16"/>
      <c r="I370" s="22"/>
      <c r="J370" s="16"/>
      <c r="K370" s="16"/>
      <c r="L370" s="22"/>
      <c r="M370" s="16"/>
      <c r="N370" s="16"/>
      <c r="O370" s="16"/>
      <c r="P370" s="16"/>
      <c r="Q370" s="16"/>
      <c r="R370" s="22"/>
      <c r="S370" s="16">
        <f>C370+D370+E370+F370+G370</f>
        <v>65</v>
      </c>
    </row>
    <row r="371" spans="1:19" ht="12.75">
      <c r="A371" s="104" t="s">
        <v>143</v>
      </c>
      <c r="B371" s="79">
        <v>2014</v>
      </c>
      <c r="C371" s="16">
        <v>4</v>
      </c>
      <c r="D371" s="16">
        <v>58</v>
      </c>
      <c r="E371" s="16">
        <v>23</v>
      </c>
      <c r="F371" s="35">
        <v>4</v>
      </c>
      <c r="G371" s="16">
        <v>27</v>
      </c>
      <c r="H371" s="16"/>
      <c r="I371" s="22"/>
      <c r="J371" s="16"/>
      <c r="K371" s="16"/>
      <c r="L371" s="22"/>
      <c r="M371" s="16"/>
      <c r="N371" s="16"/>
      <c r="O371" s="16"/>
      <c r="P371" s="16"/>
      <c r="Q371" s="16"/>
      <c r="R371" s="22"/>
      <c r="S371" s="16">
        <f>C371+D371+E371+F371+G371</f>
        <v>116</v>
      </c>
    </row>
    <row r="372" spans="1:19" ht="12.75">
      <c r="A372" s="106"/>
      <c r="B372" s="80" t="s">
        <v>203</v>
      </c>
      <c r="C372" s="16">
        <f>C370-C371</f>
        <v>2</v>
      </c>
      <c r="D372" s="16">
        <f>D370-D371</f>
        <v>-41</v>
      </c>
      <c r="E372" s="16">
        <f>E370-E371</f>
        <v>4</v>
      </c>
      <c r="F372" s="22">
        <f>F370-F371</f>
        <v>-2</v>
      </c>
      <c r="G372" s="16">
        <f>G370-G371</f>
        <v>-14</v>
      </c>
      <c r="H372" s="16"/>
      <c r="I372" s="22"/>
      <c r="J372" s="16"/>
      <c r="K372" s="16"/>
      <c r="L372" s="22"/>
      <c r="M372" s="16"/>
      <c r="N372" s="16"/>
      <c r="O372" s="16"/>
      <c r="P372" s="16"/>
      <c r="Q372" s="16"/>
      <c r="R372" s="22"/>
      <c r="S372" s="16">
        <f>S370-S371</f>
        <v>-51</v>
      </c>
    </row>
    <row r="373" spans="1:19" ht="13.5" thickBot="1">
      <c r="A373" s="105"/>
      <c r="B373" s="81" t="s">
        <v>5</v>
      </c>
      <c r="C373" s="33">
        <f>C372/C371</f>
        <v>0.5</v>
      </c>
      <c r="D373" s="19">
        <f>D372/D371</f>
        <v>-0.7068965517241379</v>
      </c>
      <c r="E373" s="19">
        <f>E372/E371</f>
        <v>0.17391304347826086</v>
      </c>
      <c r="F373" s="19">
        <f>F372/F371</f>
        <v>-0.5</v>
      </c>
      <c r="G373" s="33">
        <f>G372/G371</f>
        <v>-0.5185185185185185</v>
      </c>
      <c r="H373" s="19"/>
      <c r="I373" s="31"/>
      <c r="J373" s="19"/>
      <c r="K373" s="19"/>
      <c r="L373" s="31"/>
      <c r="M373" s="19"/>
      <c r="N373" s="19"/>
      <c r="O373" s="19"/>
      <c r="P373" s="19"/>
      <c r="Q373" s="19"/>
      <c r="R373" s="31"/>
      <c r="S373" s="19">
        <f>S372/S371</f>
        <v>-0.4396551724137931</v>
      </c>
    </row>
    <row r="374" spans="1:19" ht="12.75">
      <c r="A374" s="106"/>
      <c r="B374" s="79">
        <v>2015</v>
      </c>
      <c r="C374" s="16">
        <v>23</v>
      </c>
      <c r="D374" s="16">
        <v>44</v>
      </c>
      <c r="E374" s="16">
        <v>28</v>
      </c>
      <c r="F374" s="22">
        <v>10</v>
      </c>
      <c r="G374" s="16">
        <v>24</v>
      </c>
      <c r="H374" s="16"/>
      <c r="I374" s="22"/>
      <c r="J374" s="16"/>
      <c r="K374" s="16"/>
      <c r="L374" s="22"/>
      <c r="M374" s="16"/>
      <c r="N374" s="16"/>
      <c r="O374" s="16"/>
      <c r="P374" s="16"/>
      <c r="Q374" s="16"/>
      <c r="R374" s="22"/>
      <c r="S374" s="16">
        <f>C374+D374+E374+F374+G374</f>
        <v>129</v>
      </c>
    </row>
    <row r="375" spans="1:19" ht="12.75">
      <c r="A375" s="104" t="s">
        <v>244</v>
      </c>
      <c r="B375" s="79">
        <v>2014</v>
      </c>
      <c r="C375" s="16">
        <v>6</v>
      </c>
      <c r="D375" s="16">
        <v>44</v>
      </c>
      <c r="E375" s="16">
        <v>46</v>
      </c>
      <c r="F375" s="22">
        <v>15</v>
      </c>
      <c r="G375" s="16">
        <v>25</v>
      </c>
      <c r="H375" s="16"/>
      <c r="I375" s="22"/>
      <c r="J375" s="16"/>
      <c r="K375" s="16"/>
      <c r="L375" s="22"/>
      <c r="M375" s="16"/>
      <c r="N375" s="16"/>
      <c r="O375" s="16"/>
      <c r="P375" s="16"/>
      <c r="Q375" s="16"/>
      <c r="R375" s="22"/>
      <c r="S375" s="16">
        <f>C375+D375+E375+F375+G375</f>
        <v>136</v>
      </c>
    </row>
    <row r="376" spans="1:19" ht="12.75">
      <c r="A376" s="104" t="s">
        <v>245</v>
      </c>
      <c r="B376" s="80" t="s">
        <v>203</v>
      </c>
      <c r="C376" s="16">
        <f>C374-C375</f>
        <v>17</v>
      </c>
      <c r="D376" s="16">
        <f>D374-D375</f>
        <v>0</v>
      </c>
      <c r="E376" s="16">
        <f>E374-E375</f>
        <v>-18</v>
      </c>
      <c r="F376" s="16">
        <f>F374-F375</f>
        <v>-5</v>
      </c>
      <c r="G376" s="16">
        <f>G374-G375</f>
        <v>-1</v>
      </c>
      <c r="H376" s="16"/>
      <c r="I376" s="16"/>
      <c r="J376" s="16"/>
      <c r="K376" s="16"/>
      <c r="L376" s="22"/>
      <c r="M376" s="16"/>
      <c r="N376" s="16"/>
      <c r="O376" s="16"/>
      <c r="P376" s="16"/>
      <c r="Q376" s="16"/>
      <c r="R376" s="22"/>
      <c r="S376" s="16">
        <f>S374-S375</f>
        <v>-7</v>
      </c>
    </row>
    <row r="377" spans="1:19" ht="13.5" thickBot="1">
      <c r="A377" s="105"/>
      <c r="B377" s="81" t="s">
        <v>5</v>
      </c>
      <c r="C377" s="33">
        <f>C376/C375</f>
        <v>2.8333333333333335</v>
      </c>
      <c r="D377" s="19">
        <f>D376/D375</f>
        <v>0</v>
      </c>
      <c r="E377" s="19">
        <f>E376/E375</f>
        <v>-0.391304347826087</v>
      </c>
      <c r="F377" s="19">
        <f>F376/F375</f>
        <v>-0.3333333333333333</v>
      </c>
      <c r="G377" s="19">
        <f>G376/G375</f>
        <v>-0.04</v>
      </c>
      <c r="H377" s="19"/>
      <c r="I377" s="31"/>
      <c r="J377" s="19"/>
      <c r="K377" s="19"/>
      <c r="L377" s="31"/>
      <c r="M377" s="19"/>
      <c r="N377" s="19"/>
      <c r="O377" s="19"/>
      <c r="P377" s="19"/>
      <c r="Q377" s="19"/>
      <c r="R377" s="31"/>
      <c r="S377" s="19">
        <f>S376/S375</f>
        <v>-0.051470588235294115</v>
      </c>
    </row>
    <row r="378" spans="1:19" ht="12.75">
      <c r="A378" s="106"/>
      <c r="B378" s="79">
        <v>2015</v>
      </c>
      <c r="C378" s="16">
        <v>20</v>
      </c>
      <c r="D378" s="16">
        <v>31</v>
      </c>
      <c r="E378" s="16">
        <v>83</v>
      </c>
      <c r="F378" s="22">
        <v>12</v>
      </c>
      <c r="G378" s="16">
        <v>24</v>
      </c>
      <c r="H378" s="16"/>
      <c r="I378" s="22"/>
      <c r="J378" s="16"/>
      <c r="K378" s="16"/>
      <c r="L378" s="22"/>
      <c r="M378" s="16"/>
      <c r="N378" s="16"/>
      <c r="O378" s="16"/>
      <c r="P378" s="16"/>
      <c r="Q378" s="16"/>
      <c r="R378" s="22"/>
      <c r="S378" s="16">
        <f>C378+D378+E378+F378+G378</f>
        <v>170</v>
      </c>
    </row>
    <row r="379" spans="1:19" ht="12.75">
      <c r="A379" s="107" t="s">
        <v>246</v>
      </c>
      <c r="B379" s="79">
        <v>2014</v>
      </c>
      <c r="C379" s="16">
        <v>39</v>
      </c>
      <c r="D379" s="16">
        <v>103</v>
      </c>
      <c r="E379" s="16">
        <v>173</v>
      </c>
      <c r="F379" s="22">
        <v>35</v>
      </c>
      <c r="G379" s="16">
        <v>68</v>
      </c>
      <c r="H379" s="16"/>
      <c r="I379" s="22"/>
      <c r="J379" s="16"/>
      <c r="K379" s="16"/>
      <c r="L379" s="22"/>
      <c r="M379" s="16"/>
      <c r="N379" s="16"/>
      <c r="O379" s="16"/>
      <c r="P379" s="16"/>
      <c r="Q379" s="16"/>
      <c r="R379" s="22"/>
      <c r="S379" s="16">
        <f>C379+D379+E379+F379+G379</f>
        <v>418</v>
      </c>
    </row>
    <row r="380" spans="1:19" ht="12.75">
      <c r="A380" s="106"/>
      <c r="B380" s="80" t="s">
        <v>203</v>
      </c>
      <c r="C380" s="16">
        <f>C378-C379</f>
        <v>-19</v>
      </c>
      <c r="D380" s="16">
        <f>D378-D379</f>
        <v>-72</v>
      </c>
      <c r="E380" s="16">
        <f>E378-E379</f>
        <v>-90</v>
      </c>
      <c r="F380" s="22">
        <f>F378-F379</f>
        <v>-23</v>
      </c>
      <c r="G380" s="16">
        <f>G378-G379</f>
        <v>-44</v>
      </c>
      <c r="H380" s="16"/>
      <c r="I380" s="22"/>
      <c r="J380" s="16"/>
      <c r="K380" s="16"/>
      <c r="L380" s="22"/>
      <c r="M380" s="16"/>
      <c r="N380" s="16"/>
      <c r="O380" s="16"/>
      <c r="P380" s="16"/>
      <c r="Q380" s="16"/>
      <c r="R380" s="22"/>
      <c r="S380" s="16">
        <f>S378-S379</f>
        <v>-248</v>
      </c>
    </row>
    <row r="381" spans="1:19" ht="13.5" thickBot="1">
      <c r="A381" s="105"/>
      <c r="B381" s="81" t="s">
        <v>5</v>
      </c>
      <c r="C381" s="19">
        <f>C380/C379</f>
        <v>-0.48717948717948717</v>
      </c>
      <c r="D381" s="19">
        <f>D380/D379</f>
        <v>-0.6990291262135923</v>
      </c>
      <c r="E381" s="19">
        <f>E380/E379</f>
        <v>-0.5202312138728323</v>
      </c>
      <c r="F381" s="31">
        <f>F380/F379</f>
        <v>-0.6571428571428571</v>
      </c>
      <c r="G381" s="19">
        <f>G380/G379</f>
        <v>-0.6470588235294118</v>
      </c>
      <c r="H381" s="19"/>
      <c r="I381" s="31"/>
      <c r="J381" s="19"/>
      <c r="K381" s="19"/>
      <c r="L381" s="31"/>
      <c r="M381" s="19"/>
      <c r="N381" s="19"/>
      <c r="O381" s="19"/>
      <c r="P381" s="19"/>
      <c r="Q381" s="19"/>
      <c r="R381" s="31"/>
      <c r="S381" s="19">
        <f>S380/S379</f>
        <v>-0.5933014354066986</v>
      </c>
    </row>
    <row r="382" spans="1:19" ht="12.75">
      <c r="A382" s="106"/>
      <c r="B382" s="79">
        <v>2015</v>
      </c>
      <c r="C382" s="16">
        <v>37</v>
      </c>
      <c r="D382" s="16">
        <v>177</v>
      </c>
      <c r="E382" s="16">
        <v>180</v>
      </c>
      <c r="F382" s="22">
        <v>45</v>
      </c>
      <c r="G382" s="16">
        <v>114</v>
      </c>
      <c r="H382" s="16"/>
      <c r="I382" s="22"/>
      <c r="J382" s="16"/>
      <c r="K382" s="16"/>
      <c r="L382" s="22"/>
      <c r="M382" s="16"/>
      <c r="N382" s="16"/>
      <c r="O382" s="16"/>
      <c r="P382" s="16"/>
      <c r="Q382" s="16"/>
      <c r="R382" s="22"/>
      <c r="S382" s="16">
        <f>C382+D382+E382+F382+G382</f>
        <v>553</v>
      </c>
    </row>
    <row r="383" spans="1:19" ht="12.75">
      <c r="A383" s="104" t="s">
        <v>247</v>
      </c>
      <c r="B383" s="79">
        <v>2014</v>
      </c>
      <c r="C383" s="16">
        <v>79</v>
      </c>
      <c r="D383" s="16">
        <v>204</v>
      </c>
      <c r="E383" s="16">
        <v>297</v>
      </c>
      <c r="F383" s="22">
        <v>63</v>
      </c>
      <c r="G383" s="16">
        <v>118</v>
      </c>
      <c r="H383" s="16"/>
      <c r="I383" s="22"/>
      <c r="J383" s="16"/>
      <c r="K383" s="16"/>
      <c r="L383" s="22"/>
      <c r="M383" s="16"/>
      <c r="N383" s="16"/>
      <c r="O383" s="16"/>
      <c r="P383" s="16"/>
      <c r="Q383" s="16"/>
      <c r="R383" s="22"/>
      <c r="S383" s="16">
        <f>C383+D383+E383+F383+G383</f>
        <v>761</v>
      </c>
    </row>
    <row r="384" spans="1:19" ht="12.75">
      <c r="A384" s="104" t="s">
        <v>248</v>
      </c>
      <c r="B384" s="80" t="s">
        <v>203</v>
      </c>
      <c r="C384" s="16">
        <f>C382-C383</f>
        <v>-42</v>
      </c>
      <c r="D384" s="16">
        <f>D382-D383</f>
        <v>-27</v>
      </c>
      <c r="E384" s="16">
        <f>E382-E383</f>
        <v>-117</v>
      </c>
      <c r="F384" s="16">
        <f>F382-F383</f>
        <v>-18</v>
      </c>
      <c r="G384" s="16">
        <f>G382-G383</f>
        <v>-4</v>
      </c>
      <c r="H384" s="16"/>
      <c r="I384" s="16"/>
      <c r="J384" s="16"/>
      <c r="K384" s="16"/>
      <c r="L384" s="22"/>
      <c r="M384" s="16"/>
      <c r="N384" s="16"/>
      <c r="O384" s="16"/>
      <c r="P384" s="16"/>
      <c r="Q384" s="16"/>
      <c r="R384" s="22"/>
      <c r="S384" s="16">
        <f>S382-S383</f>
        <v>-208</v>
      </c>
    </row>
    <row r="385" spans="1:19" ht="13.5" thickBot="1">
      <c r="A385" s="105"/>
      <c r="B385" s="81" t="s">
        <v>5</v>
      </c>
      <c r="C385" s="19">
        <f>C384/C383</f>
        <v>-0.5316455696202531</v>
      </c>
      <c r="D385" s="19">
        <f>D384/D383</f>
        <v>-0.1323529411764706</v>
      </c>
      <c r="E385" s="19">
        <f>E384/E383</f>
        <v>-0.3939393939393939</v>
      </c>
      <c r="F385" s="19">
        <f>F384/F383</f>
        <v>-0.2857142857142857</v>
      </c>
      <c r="G385" s="19">
        <f>G384/G383</f>
        <v>-0.03389830508474576</v>
      </c>
      <c r="H385" s="19"/>
      <c r="I385" s="31"/>
      <c r="J385" s="19"/>
      <c r="K385" s="19"/>
      <c r="L385" s="31"/>
      <c r="M385" s="19"/>
      <c r="N385" s="19"/>
      <c r="O385" s="19"/>
      <c r="P385" s="19"/>
      <c r="Q385" s="19"/>
      <c r="R385" s="31"/>
      <c r="S385" s="19">
        <f>S384/S383</f>
        <v>-0.2733245729303548</v>
      </c>
    </row>
    <row r="386" spans="1:19" ht="12.75">
      <c r="A386" s="106"/>
      <c r="B386" s="79">
        <v>0</v>
      </c>
      <c r="C386" s="16">
        <v>1</v>
      </c>
      <c r="D386" s="47">
        <v>46</v>
      </c>
      <c r="E386" s="47">
        <v>12</v>
      </c>
      <c r="F386" s="22">
        <v>0</v>
      </c>
      <c r="G386" s="16">
        <v>9</v>
      </c>
      <c r="H386" s="16"/>
      <c r="I386" s="22"/>
      <c r="J386" s="16"/>
      <c r="K386" s="16"/>
      <c r="L386" s="22"/>
      <c r="M386" s="16"/>
      <c r="N386" s="16"/>
      <c r="O386" s="16"/>
      <c r="P386" s="16"/>
      <c r="Q386" s="16"/>
      <c r="R386" s="22"/>
      <c r="S386" s="16">
        <f>C386+D386+E386+F386+G386</f>
        <v>68</v>
      </c>
    </row>
    <row r="387" spans="1:19" ht="12.75">
      <c r="A387" s="104" t="s">
        <v>249</v>
      </c>
      <c r="B387" s="79">
        <v>2014</v>
      </c>
      <c r="C387" s="16">
        <v>2</v>
      </c>
      <c r="D387" s="16">
        <v>35</v>
      </c>
      <c r="E387" s="16">
        <v>9</v>
      </c>
      <c r="F387" s="22">
        <v>1</v>
      </c>
      <c r="G387" s="16">
        <v>10</v>
      </c>
      <c r="H387" s="16"/>
      <c r="I387" s="22"/>
      <c r="J387" s="16"/>
      <c r="K387" s="16"/>
      <c r="L387" s="22"/>
      <c r="M387" s="16"/>
      <c r="N387" s="16"/>
      <c r="O387" s="16"/>
      <c r="P387" s="16"/>
      <c r="Q387" s="16"/>
      <c r="R387" s="22"/>
      <c r="S387" s="16">
        <f>C387+D387+E387+F387+G387</f>
        <v>57</v>
      </c>
    </row>
    <row r="388" spans="1:19" ht="12.75">
      <c r="A388" s="104" t="s">
        <v>250</v>
      </c>
      <c r="B388" s="80" t="s">
        <v>203</v>
      </c>
      <c r="C388" s="16">
        <f>C386-C387</f>
        <v>-1</v>
      </c>
      <c r="D388" s="16">
        <f>D386-D387</f>
        <v>11</v>
      </c>
      <c r="E388" s="16">
        <f>E386-E387</f>
        <v>3</v>
      </c>
      <c r="F388" s="22">
        <f>F386-F387</f>
        <v>-1</v>
      </c>
      <c r="G388" s="16">
        <f>G386-G387</f>
        <v>-1</v>
      </c>
      <c r="H388" s="16"/>
      <c r="I388" s="22"/>
      <c r="J388" s="16"/>
      <c r="K388" s="16"/>
      <c r="L388" s="22"/>
      <c r="M388" s="16"/>
      <c r="N388" s="16"/>
      <c r="O388" s="16"/>
      <c r="P388" s="16"/>
      <c r="Q388" s="16"/>
      <c r="R388" s="22"/>
      <c r="S388" s="16">
        <f>S386-S387</f>
        <v>11</v>
      </c>
    </row>
    <row r="389" spans="1:19" ht="13.5" thickBot="1">
      <c r="A389" s="105"/>
      <c r="B389" s="81" t="s">
        <v>5</v>
      </c>
      <c r="C389" s="19">
        <f>C388/C387</f>
        <v>-0.5</v>
      </c>
      <c r="D389" s="19">
        <f>D388/D387</f>
        <v>0.3142857142857143</v>
      </c>
      <c r="E389" s="19">
        <f>E388/E387</f>
        <v>0.3333333333333333</v>
      </c>
      <c r="F389" s="19">
        <f>F388/F387</f>
        <v>-1</v>
      </c>
      <c r="G389" s="19">
        <f>G388/G387</f>
        <v>-0.1</v>
      </c>
      <c r="H389" s="19"/>
      <c r="I389" s="31"/>
      <c r="J389" s="19"/>
      <c r="K389" s="19"/>
      <c r="L389" s="31"/>
      <c r="M389" s="19"/>
      <c r="N389" s="19"/>
      <c r="O389" s="19"/>
      <c r="P389" s="19"/>
      <c r="Q389" s="19"/>
      <c r="R389" s="31"/>
      <c r="S389" s="19">
        <f>S388/S387</f>
        <v>0.19298245614035087</v>
      </c>
    </row>
    <row r="390" spans="1:19" ht="12.75">
      <c r="A390" s="109"/>
      <c r="B390" s="283"/>
      <c r="C390" s="44"/>
      <c r="D390" s="44"/>
      <c r="E390" s="44"/>
      <c r="F390" s="44"/>
      <c r="G390" s="44"/>
      <c r="H390" s="44"/>
      <c r="I390" s="44"/>
      <c r="J390" s="44"/>
      <c r="K390" s="44"/>
      <c r="L390" s="44"/>
      <c r="M390" s="44"/>
      <c r="N390" s="44"/>
      <c r="O390" s="44"/>
      <c r="P390" s="44"/>
      <c r="Q390" s="44"/>
      <c r="R390" s="44"/>
      <c r="S390" s="44"/>
    </row>
    <row r="391" spans="1:19" ht="13.5" thickBot="1">
      <c r="A391" s="108" t="s">
        <v>260</v>
      </c>
      <c r="B391" s="21"/>
      <c r="C391" s="21"/>
      <c r="D391" s="21"/>
      <c r="E391" s="21"/>
      <c r="F391" s="21"/>
      <c r="G391" s="21"/>
      <c r="H391" s="21"/>
      <c r="I391" s="21"/>
      <c r="J391" s="21"/>
      <c r="K391" s="21"/>
      <c r="L391" s="21"/>
      <c r="M391" s="21"/>
      <c r="N391" s="21"/>
      <c r="O391" s="21"/>
      <c r="P391" s="21"/>
      <c r="Q391" s="21"/>
      <c r="R391" s="21"/>
      <c r="S391" s="21"/>
    </row>
    <row r="392" spans="1:19" ht="21" thickBot="1">
      <c r="A392" s="101"/>
      <c r="B392" s="78"/>
      <c r="C392" s="23" t="s">
        <v>113</v>
      </c>
      <c r="D392" s="24" t="s">
        <v>114</v>
      </c>
      <c r="E392" s="26" t="s">
        <v>115</v>
      </c>
      <c r="F392" s="24" t="s">
        <v>116</v>
      </c>
      <c r="G392" s="23" t="s">
        <v>117</v>
      </c>
      <c r="H392" s="23" t="s">
        <v>118</v>
      </c>
      <c r="I392" s="26" t="s">
        <v>119</v>
      </c>
      <c r="J392" s="29"/>
      <c r="K392" s="28"/>
      <c r="L392" s="29"/>
      <c r="M392" s="28"/>
      <c r="N392" s="28"/>
      <c r="O392" s="28"/>
      <c r="P392" s="28"/>
      <c r="Q392" s="28"/>
      <c r="R392" s="29"/>
      <c r="S392" s="28" t="s">
        <v>30</v>
      </c>
    </row>
    <row r="393" spans="1:19" ht="12.75">
      <c r="A393" s="102"/>
      <c r="B393" s="79">
        <v>2015</v>
      </c>
      <c r="C393" s="16">
        <f aca="true" t="shared" si="137" ref="C393:I394">C397+C401+C409+C413+C417+C421+C425</f>
        <v>99</v>
      </c>
      <c r="D393" s="16">
        <f t="shared" si="137"/>
        <v>267</v>
      </c>
      <c r="E393" s="16">
        <f t="shared" si="137"/>
        <v>102</v>
      </c>
      <c r="F393" s="16">
        <f t="shared" si="137"/>
        <v>197</v>
      </c>
      <c r="G393" s="16">
        <f t="shared" si="137"/>
        <v>149</v>
      </c>
      <c r="H393" s="16">
        <f t="shared" si="137"/>
        <v>107</v>
      </c>
      <c r="I393" s="16">
        <f t="shared" si="137"/>
        <v>164</v>
      </c>
      <c r="J393" s="30"/>
      <c r="K393" s="16"/>
      <c r="L393" s="16"/>
      <c r="M393" s="16"/>
      <c r="N393" s="16"/>
      <c r="O393" s="16"/>
      <c r="P393" s="16"/>
      <c r="Q393" s="16"/>
      <c r="R393" s="30"/>
      <c r="S393" s="16">
        <f>S397+S401+S409+S413+S417+S421+S425</f>
        <v>1085</v>
      </c>
    </row>
    <row r="394" spans="1:19" ht="12.75">
      <c r="A394" s="245" t="s">
        <v>40</v>
      </c>
      <c r="B394" s="79">
        <v>2014</v>
      </c>
      <c r="C394" s="16">
        <f t="shared" si="137"/>
        <v>178</v>
      </c>
      <c r="D394" s="16">
        <f t="shared" si="137"/>
        <v>343</v>
      </c>
      <c r="E394" s="16">
        <f t="shared" si="137"/>
        <v>114</v>
      </c>
      <c r="F394" s="16">
        <f t="shared" si="137"/>
        <v>383</v>
      </c>
      <c r="G394" s="16">
        <f t="shared" si="137"/>
        <v>147</v>
      </c>
      <c r="H394" s="16">
        <f t="shared" si="137"/>
        <v>103</v>
      </c>
      <c r="I394" s="16">
        <f t="shared" si="137"/>
        <v>263</v>
      </c>
      <c r="J394" s="30"/>
      <c r="K394" s="16"/>
      <c r="L394" s="16"/>
      <c r="M394" s="16"/>
      <c r="N394" s="16"/>
      <c r="O394" s="16"/>
      <c r="P394" s="16"/>
      <c r="Q394" s="16"/>
      <c r="R394" s="30"/>
      <c r="S394" s="16">
        <f>S398+S402+S410+S414+S418+S422+S426</f>
        <v>1531</v>
      </c>
    </row>
    <row r="395" spans="1:19" ht="12.75">
      <c r="A395" s="102"/>
      <c r="B395" s="80" t="s">
        <v>203</v>
      </c>
      <c r="C395" s="16">
        <f aca="true" t="shared" si="138" ref="C395:I395">C393-C394</f>
        <v>-79</v>
      </c>
      <c r="D395" s="22">
        <f t="shared" si="138"/>
        <v>-76</v>
      </c>
      <c r="E395" s="16">
        <f t="shared" si="138"/>
        <v>-12</v>
      </c>
      <c r="F395" s="22">
        <f t="shared" si="138"/>
        <v>-186</v>
      </c>
      <c r="G395" s="16">
        <f t="shared" si="138"/>
        <v>2</v>
      </c>
      <c r="H395" s="16">
        <f t="shared" si="138"/>
        <v>4</v>
      </c>
      <c r="I395" s="16">
        <f t="shared" si="138"/>
        <v>-99</v>
      </c>
      <c r="J395" s="22"/>
      <c r="K395" s="16"/>
      <c r="L395" s="22"/>
      <c r="M395" s="16"/>
      <c r="N395" s="16"/>
      <c r="O395" s="16"/>
      <c r="P395" s="16"/>
      <c r="Q395" s="16"/>
      <c r="R395" s="22"/>
      <c r="S395" s="16">
        <f>S393-S394</f>
        <v>-446</v>
      </c>
    </row>
    <row r="396" spans="1:19" ht="13.5" thickBot="1">
      <c r="A396" s="103"/>
      <c r="B396" s="81" t="s">
        <v>5</v>
      </c>
      <c r="C396" s="19">
        <f aca="true" t="shared" si="139" ref="C396:I396">C395/C394</f>
        <v>-0.4438202247191011</v>
      </c>
      <c r="D396" s="31">
        <f t="shared" si="139"/>
        <v>-0.22157434402332363</v>
      </c>
      <c r="E396" s="19">
        <f t="shared" si="139"/>
        <v>-0.10526315789473684</v>
      </c>
      <c r="F396" s="31">
        <f t="shared" si="139"/>
        <v>-0.4856396866840731</v>
      </c>
      <c r="G396" s="19">
        <f t="shared" si="139"/>
        <v>0.013605442176870748</v>
      </c>
      <c r="H396" s="19">
        <f t="shared" si="139"/>
        <v>0.038834951456310676</v>
      </c>
      <c r="I396" s="19">
        <f t="shared" si="139"/>
        <v>-0.376425855513308</v>
      </c>
      <c r="J396" s="31"/>
      <c r="K396" s="19"/>
      <c r="L396" s="31"/>
      <c r="M396" s="19"/>
      <c r="N396" s="19"/>
      <c r="O396" s="19"/>
      <c r="P396" s="19"/>
      <c r="Q396" s="19"/>
      <c r="R396" s="31"/>
      <c r="S396" s="19">
        <f>S395/S394</f>
        <v>-0.2913128674069236</v>
      </c>
    </row>
    <row r="397" spans="1:19" ht="12.75">
      <c r="A397" s="102"/>
      <c r="B397" s="79">
        <v>2015</v>
      </c>
      <c r="C397" s="16">
        <v>0</v>
      </c>
      <c r="D397" s="22">
        <v>1</v>
      </c>
      <c r="E397" s="16">
        <v>0</v>
      </c>
      <c r="F397" s="22">
        <v>0</v>
      </c>
      <c r="G397" s="16">
        <v>3</v>
      </c>
      <c r="H397" s="16">
        <v>0</v>
      </c>
      <c r="I397" s="16">
        <v>1</v>
      </c>
      <c r="J397" s="22"/>
      <c r="K397" s="16"/>
      <c r="L397" s="22"/>
      <c r="M397" s="16"/>
      <c r="N397" s="16"/>
      <c r="O397" s="16"/>
      <c r="P397" s="16"/>
      <c r="Q397" s="16"/>
      <c r="R397" s="22"/>
      <c r="S397" s="16">
        <f>C397+D397+E397+F397+G397+H397+I397</f>
        <v>5</v>
      </c>
    </row>
    <row r="398" spans="1:19" ht="12.75">
      <c r="A398" s="104" t="s">
        <v>240</v>
      </c>
      <c r="B398" s="79">
        <v>2014</v>
      </c>
      <c r="C398" s="16">
        <v>1</v>
      </c>
      <c r="D398" s="22">
        <v>3</v>
      </c>
      <c r="E398" s="16">
        <v>1</v>
      </c>
      <c r="F398" s="22">
        <v>2</v>
      </c>
      <c r="G398" s="16">
        <v>0</v>
      </c>
      <c r="H398" s="16">
        <v>0</v>
      </c>
      <c r="I398" s="16">
        <v>0</v>
      </c>
      <c r="J398" s="22"/>
      <c r="K398" s="16"/>
      <c r="L398" s="22"/>
      <c r="M398" s="16"/>
      <c r="N398" s="16"/>
      <c r="O398" s="16"/>
      <c r="P398" s="16"/>
      <c r="Q398" s="16"/>
      <c r="R398" s="22"/>
      <c r="S398" s="16">
        <f>C398+D398+E398+F398+G398+H398+I398</f>
        <v>7</v>
      </c>
    </row>
    <row r="399" spans="1:19" ht="12.75">
      <c r="A399" s="104" t="s">
        <v>241</v>
      </c>
      <c r="B399" s="80" t="s">
        <v>203</v>
      </c>
      <c r="C399" s="16">
        <f aca="true" t="shared" si="140" ref="C399:I399">C397-C398</f>
        <v>-1</v>
      </c>
      <c r="D399" s="22">
        <f t="shared" si="140"/>
        <v>-2</v>
      </c>
      <c r="E399" s="16">
        <f t="shared" si="140"/>
        <v>-1</v>
      </c>
      <c r="F399" s="22">
        <f t="shared" si="140"/>
        <v>-2</v>
      </c>
      <c r="G399" s="16">
        <f t="shared" si="140"/>
        <v>3</v>
      </c>
      <c r="H399" s="16">
        <f t="shared" si="140"/>
        <v>0</v>
      </c>
      <c r="I399" s="16">
        <f t="shared" si="140"/>
        <v>1</v>
      </c>
      <c r="J399" s="22"/>
      <c r="K399" s="16"/>
      <c r="L399" s="22"/>
      <c r="M399" s="16"/>
      <c r="N399" s="16"/>
      <c r="O399" s="16"/>
      <c r="P399" s="16"/>
      <c r="Q399" s="16"/>
      <c r="R399" s="22"/>
      <c r="S399" s="16">
        <f>S397-S398</f>
        <v>-2</v>
      </c>
    </row>
    <row r="400" spans="1:19" ht="13.5" thickBot="1">
      <c r="A400" s="105"/>
      <c r="B400" s="81" t="s">
        <v>5</v>
      </c>
      <c r="C400" s="19">
        <f>C399/C398</f>
        <v>-1</v>
      </c>
      <c r="D400" s="19">
        <f>D399/D398</f>
        <v>-0.6666666666666666</v>
      </c>
      <c r="E400" s="19">
        <f>E399/E398</f>
        <v>-1</v>
      </c>
      <c r="F400" s="19">
        <f>F399/F398</f>
        <v>-1</v>
      </c>
      <c r="G400" s="19">
        <v>0</v>
      </c>
      <c r="H400" s="19">
        <v>0</v>
      </c>
      <c r="I400" s="19">
        <v>0</v>
      </c>
      <c r="J400" s="33"/>
      <c r="K400" s="19"/>
      <c r="L400" s="31"/>
      <c r="M400" s="19"/>
      <c r="N400" s="19"/>
      <c r="O400" s="19"/>
      <c r="P400" s="19"/>
      <c r="Q400" s="19"/>
      <c r="R400" s="31"/>
      <c r="S400" s="19">
        <f>S399/S398</f>
        <v>-0.2857142857142857</v>
      </c>
    </row>
    <row r="401" spans="1:19" ht="12.75">
      <c r="A401" s="106"/>
      <c r="B401" s="79">
        <v>2015</v>
      </c>
      <c r="C401" s="16">
        <v>0</v>
      </c>
      <c r="D401" s="22">
        <v>0</v>
      </c>
      <c r="E401" s="16">
        <v>0</v>
      </c>
      <c r="F401" s="22">
        <v>1</v>
      </c>
      <c r="G401" s="16">
        <v>0</v>
      </c>
      <c r="H401" s="16">
        <v>0</v>
      </c>
      <c r="I401" s="16">
        <v>0</v>
      </c>
      <c r="J401" s="22"/>
      <c r="K401" s="16"/>
      <c r="L401" s="22"/>
      <c r="M401" s="16"/>
      <c r="N401" s="16"/>
      <c r="O401" s="16"/>
      <c r="P401" s="16"/>
      <c r="Q401" s="16"/>
      <c r="R401" s="22"/>
      <c r="S401" s="16">
        <f>C401+D401+E401+F401+G401+H401+I401</f>
        <v>1</v>
      </c>
    </row>
    <row r="402" spans="1:19" ht="12.75">
      <c r="A402" s="104" t="s">
        <v>242</v>
      </c>
      <c r="B402" s="79">
        <v>2014</v>
      </c>
      <c r="C402" s="16">
        <v>2</v>
      </c>
      <c r="D402" s="22">
        <v>2</v>
      </c>
      <c r="E402" s="16">
        <v>0</v>
      </c>
      <c r="F402" s="22">
        <v>0</v>
      </c>
      <c r="G402" s="16">
        <v>0</v>
      </c>
      <c r="H402" s="16">
        <v>0</v>
      </c>
      <c r="I402" s="16">
        <v>3</v>
      </c>
      <c r="J402" s="22"/>
      <c r="K402" s="16"/>
      <c r="L402" s="22"/>
      <c r="M402" s="16"/>
      <c r="N402" s="16"/>
      <c r="O402" s="16"/>
      <c r="P402" s="16"/>
      <c r="Q402" s="16"/>
      <c r="R402" s="22"/>
      <c r="S402" s="16">
        <f>C402+D402+E402+F402+G402+H402+I402</f>
        <v>7</v>
      </c>
    </row>
    <row r="403" spans="1:19" ht="12.75">
      <c r="A403" s="104" t="s">
        <v>243</v>
      </c>
      <c r="B403" s="80" t="s">
        <v>203</v>
      </c>
      <c r="C403" s="16">
        <f aca="true" t="shared" si="141" ref="C403:I403">C401-C402</f>
        <v>-2</v>
      </c>
      <c r="D403" s="22">
        <f t="shared" si="141"/>
        <v>-2</v>
      </c>
      <c r="E403" s="16">
        <f t="shared" si="141"/>
        <v>0</v>
      </c>
      <c r="F403" s="22">
        <f t="shared" si="141"/>
        <v>1</v>
      </c>
      <c r="G403" s="16">
        <f t="shared" si="141"/>
        <v>0</v>
      </c>
      <c r="H403" s="16">
        <f t="shared" si="141"/>
        <v>0</v>
      </c>
      <c r="I403" s="16">
        <f t="shared" si="141"/>
        <v>-3</v>
      </c>
      <c r="J403" s="22"/>
      <c r="K403" s="16"/>
      <c r="L403" s="22"/>
      <c r="M403" s="16"/>
      <c r="N403" s="16"/>
      <c r="O403" s="16"/>
      <c r="P403" s="16"/>
      <c r="Q403" s="16"/>
      <c r="R403" s="22"/>
      <c r="S403" s="16">
        <f>S401-S402</f>
        <v>-6</v>
      </c>
    </row>
    <row r="404" spans="1:19" ht="13.5" thickBot="1">
      <c r="A404" s="105"/>
      <c r="B404" s="81" t="s">
        <v>5</v>
      </c>
      <c r="C404" s="33">
        <f aca="true" t="shared" si="142" ref="C404:I404">C403/C402</f>
        <v>-1</v>
      </c>
      <c r="D404" s="33">
        <f t="shared" si="142"/>
        <v>-1</v>
      </c>
      <c r="E404" s="33">
        <v>0</v>
      </c>
      <c r="F404" s="33">
        <v>0</v>
      </c>
      <c r="G404" s="33">
        <v>0</v>
      </c>
      <c r="H404" s="33">
        <v>0</v>
      </c>
      <c r="I404" s="19">
        <f t="shared" si="142"/>
        <v>-1</v>
      </c>
      <c r="J404" s="31"/>
      <c r="K404" s="19"/>
      <c r="L404" s="31"/>
      <c r="M404" s="19"/>
      <c r="N404" s="19"/>
      <c r="O404" s="19"/>
      <c r="P404" s="19"/>
      <c r="Q404" s="19"/>
      <c r="R404" s="31"/>
      <c r="S404" s="19">
        <f>S403/S402</f>
        <v>-0.8571428571428571</v>
      </c>
    </row>
    <row r="405" spans="1:19" ht="12.75">
      <c r="A405" s="106"/>
      <c r="B405" s="79">
        <v>2015</v>
      </c>
      <c r="C405" s="16">
        <v>0</v>
      </c>
      <c r="D405" s="22">
        <v>0</v>
      </c>
      <c r="E405" s="16">
        <v>0</v>
      </c>
      <c r="F405" s="22">
        <v>0</v>
      </c>
      <c r="G405" s="16">
        <v>0</v>
      </c>
      <c r="H405" s="16">
        <v>0</v>
      </c>
      <c r="I405" s="16">
        <v>0</v>
      </c>
      <c r="J405" s="22"/>
      <c r="K405" s="16"/>
      <c r="L405" s="22"/>
      <c r="M405" s="16"/>
      <c r="N405" s="16"/>
      <c r="O405" s="16"/>
      <c r="P405" s="16"/>
      <c r="Q405" s="16"/>
      <c r="R405" s="22"/>
      <c r="S405" s="16">
        <f>C405+D405+E405+F405+G405+H405+I405</f>
        <v>0</v>
      </c>
    </row>
    <row r="406" spans="1:19" ht="12.75">
      <c r="A406" s="282" t="s">
        <v>315</v>
      </c>
      <c r="B406" s="79">
        <v>2014</v>
      </c>
      <c r="C406" s="16">
        <v>0</v>
      </c>
      <c r="D406" s="22">
        <v>0</v>
      </c>
      <c r="E406" s="16">
        <v>0</v>
      </c>
      <c r="F406" s="16">
        <v>0</v>
      </c>
      <c r="G406" s="16">
        <v>0</v>
      </c>
      <c r="H406" s="16">
        <v>0</v>
      </c>
      <c r="I406" s="16">
        <v>0</v>
      </c>
      <c r="J406" s="30"/>
      <c r="K406" s="16"/>
      <c r="L406" s="22"/>
      <c r="M406" s="16"/>
      <c r="N406" s="16"/>
      <c r="O406" s="16"/>
      <c r="P406" s="16"/>
      <c r="Q406" s="16"/>
      <c r="R406" s="22"/>
      <c r="S406" s="16">
        <f>C406+D406+E406+F406+G406+H406+I406</f>
        <v>0</v>
      </c>
    </row>
    <row r="407" spans="1:19" ht="12.75">
      <c r="A407" s="282" t="s">
        <v>316</v>
      </c>
      <c r="B407" s="80" t="s">
        <v>203</v>
      </c>
      <c r="C407" s="16">
        <f aca="true" t="shared" si="143" ref="C407:I407">C405-C406</f>
        <v>0</v>
      </c>
      <c r="D407" s="22">
        <f t="shared" si="143"/>
        <v>0</v>
      </c>
      <c r="E407" s="16">
        <f t="shared" si="143"/>
        <v>0</v>
      </c>
      <c r="F407" s="16">
        <f t="shared" si="143"/>
        <v>0</v>
      </c>
      <c r="G407" s="16">
        <f t="shared" si="143"/>
        <v>0</v>
      </c>
      <c r="H407" s="16">
        <f t="shared" si="143"/>
        <v>0</v>
      </c>
      <c r="I407" s="16">
        <f t="shared" si="143"/>
        <v>0</v>
      </c>
      <c r="J407" s="30"/>
      <c r="K407" s="16"/>
      <c r="L407" s="22"/>
      <c r="M407" s="16"/>
      <c r="N407" s="16"/>
      <c r="O407" s="16"/>
      <c r="P407" s="16"/>
      <c r="Q407" s="16"/>
      <c r="R407" s="22"/>
      <c r="S407" s="16">
        <f>S405-S406</f>
        <v>0</v>
      </c>
    </row>
    <row r="408" spans="1:19" ht="13.5" thickBot="1">
      <c r="A408" s="105"/>
      <c r="B408" s="81" t="s">
        <v>5</v>
      </c>
      <c r="C408" s="19">
        <v>0</v>
      </c>
      <c r="D408" s="33">
        <v>0</v>
      </c>
      <c r="E408" s="33">
        <v>0</v>
      </c>
      <c r="F408" s="33">
        <v>0</v>
      </c>
      <c r="G408" s="19">
        <v>0</v>
      </c>
      <c r="H408" s="31">
        <v>0</v>
      </c>
      <c r="I408" s="19">
        <v>0</v>
      </c>
      <c r="J408" s="31"/>
      <c r="K408" s="19"/>
      <c r="L408" s="31"/>
      <c r="M408" s="19"/>
      <c r="N408" s="19"/>
      <c r="O408" s="19"/>
      <c r="P408" s="19"/>
      <c r="Q408" s="19"/>
      <c r="R408" s="31"/>
      <c r="S408" s="19">
        <v>0</v>
      </c>
    </row>
    <row r="409" spans="1:19" ht="12.75">
      <c r="A409" s="106"/>
      <c r="B409" s="79">
        <v>2015</v>
      </c>
      <c r="C409" s="16">
        <v>8</v>
      </c>
      <c r="D409" s="22">
        <v>25</v>
      </c>
      <c r="E409" s="16">
        <v>9</v>
      </c>
      <c r="F409" s="22">
        <v>9</v>
      </c>
      <c r="G409" s="16">
        <v>5</v>
      </c>
      <c r="H409" s="16">
        <v>3</v>
      </c>
      <c r="I409" s="16">
        <v>8</v>
      </c>
      <c r="J409" s="22"/>
      <c r="K409" s="16"/>
      <c r="L409" s="22"/>
      <c r="M409" s="16"/>
      <c r="N409" s="16"/>
      <c r="O409" s="16"/>
      <c r="P409" s="16"/>
      <c r="Q409" s="16"/>
      <c r="R409" s="22"/>
      <c r="S409" s="16">
        <f>C409+D409+E409+F409+G409+H409+I409</f>
        <v>67</v>
      </c>
    </row>
    <row r="410" spans="1:19" ht="12.75">
      <c r="A410" s="104" t="s">
        <v>143</v>
      </c>
      <c r="B410" s="79">
        <v>2014</v>
      </c>
      <c r="C410" s="16">
        <v>11</v>
      </c>
      <c r="D410" s="22">
        <v>13</v>
      </c>
      <c r="E410" s="16">
        <v>2</v>
      </c>
      <c r="F410" s="16">
        <v>5</v>
      </c>
      <c r="G410" s="16">
        <v>3</v>
      </c>
      <c r="H410" s="16">
        <v>1</v>
      </c>
      <c r="I410" s="16">
        <v>8</v>
      </c>
      <c r="J410" s="30"/>
      <c r="K410" s="16"/>
      <c r="L410" s="22"/>
      <c r="M410" s="16"/>
      <c r="N410" s="16"/>
      <c r="O410" s="16"/>
      <c r="P410" s="16"/>
      <c r="Q410" s="16"/>
      <c r="R410" s="22"/>
      <c r="S410" s="16">
        <f>C410+D410+E410+F410+G410+H410+I410</f>
        <v>43</v>
      </c>
    </row>
    <row r="411" spans="1:19" ht="12.75">
      <c r="A411" s="106"/>
      <c r="B411" s="80" t="s">
        <v>203</v>
      </c>
      <c r="C411" s="16">
        <f aca="true" t="shared" si="144" ref="C411:I411">C409-C410</f>
        <v>-3</v>
      </c>
      <c r="D411" s="22">
        <f t="shared" si="144"/>
        <v>12</v>
      </c>
      <c r="E411" s="16">
        <f t="shared" si="144"/>
        <v>7</v>
      </c>
      <c r="F411" s="16">
        <f t="shared" si="144"/>
        <v>4</v>
      </c>
      <c r="G411" s="16">
        <f t="shared" si="144"/>
        <v>2</v>
      </c>
      <c r="H411" s="16">
        <f t="shared" si="144"/>
        <v>2</v>
      </c>
      <c r="I411" s="16">
        <f t="shared" si="144"/>
        <v>0</v>
      </c>
      <c r="J411" s="30"/>
      <c r="K411" s="16"/>
      <c r="L411" s="22"/>
      <c r="M411" s="16"/>
      <c r="N411" s="16"/>
      <c r="O411" s="16"/>
      <c r="P411" s="16"/>
      <c r="Q411" s="16"/>
      <c r="R411" s="22"/>
      <c r="S411" s="16">
        <f>S409-S410</f>
        <v>24</v>
      </c>
    </row>
    <row r="412" spans="1:19" ht="13.5" thickBot="1">
      <c r="A412" s="105"/>
      <c r="B412" s="81" t="s">
        <v>5</v>
      </c>
      <c r="C412" s="19">
        <f aca="true" t="shared" si="145" ref="C412:I412">C411/C410</f>
        <v>-0.2727272727272727</v>
      </c>
      <c r="D412" s="33">
        <f t="shared" si="145"/>
        <v>0.9230769230769231</v>
      </c>
      <c r="E412" s="33">
        <f t="shared" si="145"/>
        <v>3.5</v>
      </c>
      <c r="F412" s="33">
        <f t="shared" si="145"/>
        <v>0.8</v>
      </c>
      <c r="G412" s="19">
        <f>G411/G410</f>
        <v>0.6666666666666666</v>
      </c>
      <c r="H412" s="31">
        <f t="shared" si="145"/>
        <v>2</v>
      </c>
      <c r="I412" s="19">
        <f t="shared" si="145"/>
        <v>0</v>
      </c>
      <c r="J412" s="31"/>
      <c r="K412" s="19"/>
      <c r="L412" s="31"/>
      <c r="M412" s="19"/>
      <c r="N412" s="19"/>
      <c r="O412" s="19"/>
      <c r="P412" s="19"/>
      <c r="Q412" s="19"/>
      <c r="R412" s="31"/>
      <c r="S412" s="19">
        <f>S411/S410</f>
        <v>0.5581395348837209</v>
      </c>
    </row>
    <row r="413" spans="1:19" ht="12.75">
      <c r="A413" s="106"/>
      <c r="B413" s="79">
        <v>2015</v>
      </c>
      <c r="C413" s="16">
        <v>11</v>
      </c>
      <c r="D413" s="22">
        <v>21</v>
      </c>
      <c r="E413" s="16">
        <v>10</v>
      </c>
      <c r="F413" s="22">
        <v>4</v>
      </c>
      <c r="G413" s="16">
        <v>4</v>
      </c>
      <c r="H413" s="16">
        <v>9</v>
      </c>
      <c r="I413" s="16">
        <v>5</v>
      </c>
      <c r="J413" s="22"/>
      <c r="K413" s="16"/>
      <c r="L413" s="22"/>
      <c r="M413" s="16"/>
      <c r="N413" s="16"/>
      <c r="O413" s="16"/>
      <c r="P413" s="16"/>
      <c r="Q413" s="16"/>
      <c r="R413" s="22"/>
      <c r="S413" s="16">
        <f>C413+D413+E413+F413+G413+H413+I413</f>
        <v>64</v>
      </c>
    </row>
    <row r="414" spans="1:19" ht="12.75">
      <c r="A414" s="104" t="s">
        <v>244</v>
      </c>
      <c r="B414" s="79">
        <v>2014</v>
      </c>
      <c r="C414" s="16">
        <v>5</v>
      </c>
      <c r="D414" s="22">
        <v>11</v>
      </c>
      <c r="E414" s="16">
        <v>2</v>
      </c>
      <c r="F414" s="22">
        <v>14</v>
      </c>
      <c r="G414" s="16">
        <v>4</v>
      </c>
      <c r="H414" s="16">
        <v>4</v>
      </c>
      <c r="I414" s="16">
        <v>13</v>
      </c>
      <c r="J414" s="22"/>
      <c r="K414" s="16"/>
      <c r="L414" s="22"/>
      <c r="M414" s="16"/>
      <c r="N414" s="16"/>
      <c r="O414" s="16"/>
      <c r="P414" s="16"/>
      <c r="Q414" s="16"/>
      <c r="R414" s="22"/>
      <c r="S414" s="16">
        <f>C414+D414+E414+F414+G414+H414+I414</f>
        <v>53</v>
      </c>
    </row>
    <row r="415" spans="1:19" ht="12.75">
      <c r="A415" s="104" t="s">
        <v>245</v>
      </c>
      <c r="B415" s="80" t="s">
        <v>203</v>
      </c>
      <c r="C415" s="16">
        <f aca="true" t="shared" si="146" ref="C415:I415">C413-C414</f>
        <v>6</v>
      </c>
      <c r="D415" s="22">
        <f t="shared" si="146"/>
        <v>10</v>
      </c>
      <c r="E415" s="16">
        <f t="shared" si="146"/>
        <v>8</v>
      </c>
      <c r="F415" s="22">
        <f t="shared" si="146"/>
        <v>-10</v>
      </c>
      <c r="G415" s="16">
        <f t="shared" si="146"/>
        <v>0</v>
      </c>
      <c r="H415" s="16">
        <f t="shared" si="146"/>
        <v>5</v>
      </c>
      <c r="I415" s="16">
        <f t="shared" si="146"/>
        <v>-8</v>
      </c>
      <c r="J415" s="22"/>
      <c r="K415" s="16"/>
      <c r="L415" s="22"/>
      <c r="M415" s="16"/>
      <c r="N415" s="16"/>
      <c r="O415" s="16"/>
      <c r="P415" s="16"/>
      <c r="Q415" s="16"/>
      <c r="R415" s="22"/>
      <c r="S415" s="16">
        <f>S413-S414</f>
        <v>11</v>
      </c>
    </row>
    <row r="416" spans="1:19" ht="13.5" thickBot="1">
      <c r="A416" s="105"/>
      <c r="B416" s="81" t="s">
        <v>5</v>
      </c>
      <c r="C416" s="19">
        <f aca="true" t="shared" si="147" ref="C416:I416">C415/C414</f>
        <v>1.2</v>
      </c>
      <c r="D416" s="19">
        <f t="shared" si="147"/>
        <v>0.9090909090909091</v>
      </c>
      <c r="E416" s="19">
        <f t="shared" si="147"/>
        <v>4</v>
      </c>
      <c r="F416" s="19">
        <f t="shared" si="147"/>
        <v>-0.7142857142857143</v>
      </c>
      <c r="G416" s="33">
        <f t="shared" si="147"/>
        <v>0</v>
      </c>
      <c r="H416" s="19">
        <f t="shared" si="147"/>
        <v>1.25</v>
      </c>
      <c r="I416" s="19">
        <f t="shared" si="147"/>
        <v>-0.6153846153846154</v>
      </c>
      <c r="J416" s="31"/>
      <c r="K416" s="19"/>
      <c r="L416" s="31"/>
      <c r="M416" s="19"/>
      <c r="N416" s="19"/>
      <c r="O416" s="19"/>
      <c r="P416" s="19"/>
      <c r="Q416" s="19"/>
      <c r="R416" s="31"/>
      <c r="S416" s="19">
        <f>S415/S414</f>
        <v>0.20754716981132076</v>
      </c>
    </row>
    <row r="417" spans="1:19" ht="12.75">
      <c r="A417" s="106"/>
      <c r="B417" s="79">
        <v>2015</v>
      </c>
      <c r="C417" s="16">
        <v>37</v>
      </c>
      <c r="D417" s="22">
        <v>75</v>
      </c>
      <c r="E417" s="16">
        <v>38</v>
      </c>
      <c r="F417" s="22">
        <v>69</v>
      </c>
      <c r="G417" s="16">
        <v>67</v>
      </c>
      <c r="H417" s="16">
        <v>35</v>
      </c>
      <c r="I417" s="16">
        <v>60</v>
      </c>
      <c r="J417" s="22"/>
      <c r="K417" s="16"/>
      <c r="L417" s="22"/>
      <c r="M417" s="16"/>
      <c r="N417" s="16"/>
      <c r="O417" s="16"/>
      <c r="P417" s="16"/>
      <c r="Q417" s="16"/>
      <c r="R417" s="22"/>
      <c r="S417" s="16">
        <f>C417+D417+E417+F417+G417+H417+I417</f>
        <v>381</v>
      </c>
    </row>
    <row r="418" spans="1:19" ht="12.75">
      <c r="A418" s="107" t="s">
        <v>246</v>
      </c>
      <c r="B418" s="79">
        <v>2014</v>
      </c>
      <c r="C418" s="16">
        <v>41</v>
      </c>
      <c r="D418" s="22">
        <v>104</v>
      </c>
      <c r="E418" s="16">
        <v>59</v>
      </c>
      <c r="F418" s="22">
        <v>132</v>
      </c>
      <c r="G418" s="16">
        <v>70</v>
      </c>
      <c r="H418" s="16">
        <v>35</v>
      </c>
      <c r="I418" s="16">
        <v>97</v>
      </c>
      <c r="J418" s="22"/>
      <c r="K418" s="16"/>
      <c r="L418" s="22"/>
      <c r="M418" s="16"/>
      <c r="N418" s="16"/>
      <c r="O418" s="16"/>
      <c r="P418" s="16"/>
      <c r="Q418" s="16"/>
      <c r="R418" s="22"/>
      <c r="S418" s="16">
        <f>C418+D418+E418+F418+G418+H418+I418</f>
        <v>538</v>
      </c>
    </row>
    <row r="419" spans="1:19" ht="12.75">
      <c r="A419" s="106"/>
      <c r="B419" s="80" t="s">
        <v>203</v>
      </c>
      <c r="C419" s="16">
        <f aca="true" t="shared" si="148" ref="C419:I419">C417-C418</f>
        <v>-4</v>
      </c>
      <c r="D419" s="22">
        <f t="shared" si="148"/>
        <v>-29</v>
      </c>
      <c r="E419" s="16">
        <f t="shared" si="148"/>
        <v>-21</v>
      </c>
      <c r="F419" s="22">
        <f t="shared" si="148"/>
        <v>-63</v>
      </c>
      <c r="G419" s="16">
        <f t="shared" si="148"/>
        <v>-3</v>
      </c>
      <c r="H419" s="16">
        <f t="shared" si="148"/>
        <v>0</v>
      </c>
      <c r="I419" s="16">
        <f t="shared" si="148"/>
        <v>-37</v>
      </c>
      <c r="J419" s="22"/>
      <c r="K419" s="16"/>
      <c r="L419" s="22"/>
      <c r="M419" s="16"/>
      <c r="N419" s="16"/>
      <c r="O419" s="16"/>
      <c r="P419" s="16"/>
      <c r="Q419" s="16"/>
      <c r="R419" s="22"/>
      <c r="S419" s="16">
        <f>S417-S418</f>
        <v>-157</v>
      </c>
    </row>
    <row r="420" spans="1:19" ht="13.5" thickBot="1">
      <c r="A420" s="105"/>
      <c r="B420" s="81" t="s">
        <v>5</v>
      </c>
      <c r="C420" s="19">
        <f aca="true" t="shared" si="149" ref="C420:I420">C419/C418</f>
        <v>-0.0975609756097561</v>
      </c>
      <c r="D420" s="31">
        <f t="shared" si="149"/>
        <v>-0.27884615384615385</v>
      </c>
      <c r="E420" s="19">
        <f t="shared" si="149"/>
        <v>-0.3559322033898305</v>
      </c>
      <c r="F420" s="31">
        <f t="shared" si="149"/>
        <v>-0.4772727272727273</v>
      </c>
      <c r="G420" s="19">
        <f t="shared" si="149"/>
        <v>-0.04285714285714286</v>
      </c>
      <c r="H420" s="19">
        <f t="shared" si="149"/>
        <v>0</v>
      </c>
      <c r="I420" s="19">
        <f t="shared" si="149"/>
        <v>-0.38144329896907214</v>
      </c>
      <c r="J420" s="31"/>
      <c r="K420" s="19"/>
      <c r="L420" s="31"/>
      <c r="M420" s="19"/>
      <c r="N420" s="19"/>
      <c r="O420" s="19"/>
      <c r="P420" s="19"/>
      <c r="Q420" s="19"/>
      <c r="R420" s="31"/>
      <c r="S420" s="19">
        <f>S419/S418</f>
        <v>-0.29182156133828996</v>
      </c>
    </row>
    <row r="421" spans="1:19" ht="12.75">
      <c r="A421" s="106"/>
      <c r="B421" s="79">
        <v>2015</v>
      </c>
      <c r="C421" s="16">
        <v>41</v>
      </c>
      <c r="D421" s="22">
        <v>142</v>
      </c>
      <c r="E421" s="16">
        <v>45</v>
      </c>
      <c r="F421" s="22">
        <v>107</v>
      </c>
      <c r="G421" s="16">
        <v>66</v>
      </c>
      <c r="H421" s="16">
        <v>59</v>
      </c>
      <c r="I421" s="16">
        <v>87</v>
      </c>
      <c r="J421" s="22"/>
      <c r="K421" s="16"/>
      <c r="L421" s="22"/>
      <c r="M421" s="16"/>
      <c r="N421" s="16"/>
      <c r="O421" s="16"/>
      <c r="P421" s="16"/>
      <c r="Q421" s="16"/>
      <c r="R421" s="22"/>
      <c r="S421" s="16">
        <f>C421+D421+E421+F421+G421+H421+I421</f>
        <v>547</v>
      </c>
    </row>
    <row r="422" spans="1:19" ht="12.75">
      <c r="A422" s="104" t="s">
        <v>247</v>
      </c>
      <c r="B422" s="79">
        <v>2014</v>
      </c>
      <c r="C422" s="16">
        <v>109</v>
      </c>
      <c r="D422" s="22">
        <v>199</v>
      </c>
      <c r="E422" s="16">
        <v>49</v>
      </c>
      <c r="F422" s="22">
        <v>219</v>
      </c>
      <c r="G422" s="16">
        <v>68</v>
      </c>
      <c r="H422" s="16">
        <v>61</v>
      </c>
      <c r="I422" s="16">
        <v>134</v>
      </c>
      <c r="J422" s="22"/>
      <c r="K422" s="16"/>
      <c r="L422" s="22"/>
      <c r="M422" s="16"/>
      <c r="N422" s="16"/>
      <c r="O422" s="16"/>
      <c r="P422" s="16"/>
      <c r="Q422" s="16"/>
      <c r="R422" s="22"/>
      <c r="S422" s="16">
        <f>C422+D422+E422+F422+G422+H422+I422</f>
        <v>839</v>
      </c>
    </row>
    <row r="423" spans="1:19" ht="12.75">
      <c r="A423" s="104" t="s">
        <v>248</v>
      </c>
      <c r="B423" s="80" t="s">
        <v>203</v>
      </c>
      <c r="C423" s="16">
        <f aca="true" t="shared" si="150" ref="C423:I423">C421-C422</f>
        <v>-68</v>
      </c>
      <c r="D423" s="22">
        <f t="shared" si="150"/>
        <v>-57</v>
      </c>
      <c r="E423" s="16">
        <f t="shared" si="150"/>
        <v>-4</v>
      </c>
      <c r="F423" s="22">
        <f t="shared" si="150"/>
        <v>-112</v>
      </c>
      <c r="G423" s="16">
        <f t="shared" si="150"/>
        <v>-2</v>
      </c>
      <c r="H423" s="16">
        <f t="shared" si="150"/>
        <v>-2</v>
      </c>
      <c r="I423" s="16">
        <f t="shared" si="150"/>
        <v>-47</v>
      </c>
      <c r="J423" s="22"/>
      <c r="K423" s="16"/>
      <c r="L423" s="22"/>
      <c r="M423" s="16"/>
      <c r="N423" s="16"/>
      <c r="O423" s="16"/>
      <c r="P423" s="16"/>
      <c r="Q423" s="16"/>
      <c r="R423" s="22"/>
      <c r="S423" s="16">
        <f>S421-S422</f>
        <v>-292</v>
      </c>
    </row>
    <row r="424" spans="1:19" ht="13.5" thickBot="1">
      <c r="A424" s="105"/>
      <c r="B424" s="81" t="s">
        <v>5</v>
      </c>
      <c r="C424" s="19">
        <f aca="true" t="shared" si="151" ref="C424:I424">C423/C422</f>
        <v>-0.6238532110091743</v>
      </c>
      <c r="D424" s="31">
        <f t="shared" si="151"/>
        <v>-0.2864321608040201</v>
      </c>
      <c r="E424" s="19">
        <f t="shared" si="151"/>
        <v>-0.08163265306122448</v>
      </c>
      <c r="F424" s="31">
        <f t="shared" si="151"/>
        <v>-0.5114155251141552</v>
      </c>
      <c r="G424" s="19">
        <f t="shared" si="151"/>
        <v>-0.029411764705882353</v>
      </c>
      <c r="H424" s="19">
        <f t="shared" si="151"/>
        <v>-0.03278688524590164</v>
      </c>
      <c r="I424" s="19">
        <f t="shared" si="151"/>
        <v>-0.35074626865671643</v>
      </c>
      <c r="J424" s="31"/>
      <c r="K424" s="19"/>
      <c r="L424" s="31"/>
      <c r="M424" s="19"/>
      <c r="N424" s="19"/>
      <c r="O424" s="19"/>
      <c r="P424" s="19"/>
      <c r="Q424" s="19"/>
      <c r="R424" s="31"/>
      <c r="S424" s="19">
        <f>S423/S422</f>
        <v>-0.34803337306317045</v>
      </c>
    </row>
    <row r="425" spans="1:19" ht="12.75">
      <c r="A425" s="106"/>
      <c r="B425" s="79">
        <v>2015</v>
      </c>
      <c r="C425" s="16">
        <v>2</v>
      </c>
      <c r="D425" s="22">
        <v>3</v>
      </c>
      <c r="E425" s="16">
        <v>0</v>
      </c>
      <c r="F425" s="22">
        <v>7</v>
      </c>
      <c r="G425" s="16">
        <v>4</v>
      </c>
      <c r="H425" s="16">
        <v>1</v>
      </c>
      <c r="I425" s="16">
        <v>3</v>
      </c>
      <c r="J425" s="22"/>
      <c r="K425" s="16"/>
      <c r="L425" s="22"/>
      <c r="M425" s="16"/>
      <c r="N425" s="16"/>
      <c r="O425" s="16"/>
      <c r="P425" s="16"/>
      <c r="Q425" s="16"/>
      <c r="R425" s="22"/>
      <c r="S425" s="16">
        <f>C425+D425+E425+F425+G425+H425+I425</f>
        <v>20</v>
      </c>
    </row>
    <row r="426" spans="1:19" ht="12.75">
      <c r="A426" s="104" t="s">
        <v>249</v>
      </c>
      <c r="B426" s="79">
        <v>2014</v>
      </c>
      <c r="C426" s="16">
        <v>9</v>
      </c>
      <c r="D426" s="22">
        <v>11</v>
      </c>
      <c r="E426" s="16">
        <v>1</v>
      </c>
      <c r="F426" s="22">
        <v>11</v>
      </c>
      <c r="G426" s="16">
        <v>2</v>
      </c>
      <c r="H426" s="16">
        <v>2</v>
      </c>
      <c r="I426" s="16">
        <v>8</v>
      </c>
      <c r="J426" s="22"/>
      <c r="K426" s="16"/>
      <c r="L426" s="22"/>
      <c r="M426" s="16"/>
      <c r="N426" s="16"/>
      <c r="O426" s="16"/>
      <c r="P426" s="16"/>
      <c r="Q426" s="16"/>
      <c r="R426" s="22"/>
      <c r="S426" s="16">
        <f>C426+D426+E426+F426+G426+H426+I426</f>
        <v>44</v>
      </c>
    </row>
    <row r="427" spans="1:19" ht="12.75">
      <c r="A427" s="104" t="s">
        <v>250</v>
      </c>
      <c r="B427" s="80" t="s">
        <v>203</v>
      </c>
      <c r="C427" s="16">
        <f aca="true" t="shared" si="152" ref="C427:I427">C425-C426</f>
        <v>-7</v>
      </c>
      <c r="D427" s="22">
        <f t="shared" si="152"/>
        <v>-8</v>
      </c>
      <c r="E427" s="16">
        <f t="shared" si="152"/>
        <v>-1</v>
      </c>
      <c r="F427" s="22">
        <f t="shared" si="152"/>
        <v>-4</v>
      </c>
      <c r="G427" s="16">
        <f t="shared" si="152"/>
        <v>2</v>
      </c>
      <c r="H427" s="16">
        <f t="shared" si="152"/>
        <v>-1</v>
      </c>
      <c r="I427" s="16">
        <f t="shared" si="152"/>
        <v>-5</v>
      </c>
      <c r="J427" s="22"/>
      <c r="K427" s="16"/>
      <c r="L427" s="22"/>
      <c r="M427" s="16"/>
      <c r="N427" s="16"/>
      <c r="O427" s="16"/>
      <c r="P427" s="16"/>
      <c r="Q427" s="16"/>
      <c r="R427" s="22"/>
      <c r="S427" s="16">
        <f>S425-S426</f>
        <v>-24</v>
      </c>
    </row>
    <row r="428" spans="1:19" ht="13.5" thickBot="1">
      <c r="A428" s="105"/>
      <c r="B428" s="81" t="s">
        <v>5</v>
      </c>
      <c r="C428" s="33">
        <f aca="true" t="shared" si="153" ref="C428:I428">C427/C426</f>
        <v>-0.7777777777777778</v>
      </c>
      <c r="D428" s="33">
        <f t="shared" si="153"/>
        <v>-0.7272727272727273</v>
      </c>
      <c r="E428" s="19">
        <f>E427/E426</f>
        <v>-1</v>
      </c>
      <c r="F428" s="19">
        <f t="shared" si="153"/>
        <v>-0.36363636363636365</v>
      </c>
      <c r="G428" s="19">
        <f t="shared" si="153"/>
        <v>1</v>
      </c>
      <c r="H428" s="19">
        <f>H427/H426</f>
        <v>-0.5</v>
      </c>
      <c r="I428" s="19">
        <f t="shared" si="153"/>
        <v>-0.625</v>
      </c>
      <c r="J428" s="31"/>
      <c r="K428" s="19"/>
      <c r="L428" s="31"/>
      <c r="M428" s="19"/>
      <c r="N428" s="19"/>
      <c r="O428" s="19"/>
      <c r="P428" s="19"/>
      <c r="Q428" s="19"/>
      <c r="R428" s="31"/>
      <c r="S428" s="19">
        <f>S427/S426</f>
        <v>-0.5454545454545454</v>
      </c>
    </row>
    <row r="429" spans="1:19" ht="12.75">
      <c r="A429" s="109"/>
      <c r="B429" s="82"/>
      <c r="C429" s="44"/>
      <c r="D429" s="44"/>
      <c r="E429" s="44"/>
      <c r="F429" s="44"/>
      <c r="G429" s="44"/>
      <c r="H429" s="44"/>
      <c r="I429" s="44"/>
      <c r="J429" s="44"/>
      <c r="K429" s="44"/>
      <c r="L429" s="44"/>
      <c r="M429" s="44"/>
      <c r="N429" s="44"/>
      <c r="O429" s="44"/>
      <c r="P429" s="44"/>
      <c r="Q429" s="44"/>
      <c r="R429" s="44"/>
      <c r="S429" s="44"/>
    </row>
    <row r="430" spans="1:19" ht="13.5" thickBot="1">
      <c r="A430" s="108" t="s">
        <v>261</v>
      </c>
      <c r="B430" s="21"/>
      <c r="C430" s="21"/>
      <c r="D430" s="21"/>
      <c r="E430" s="21"/>
      <c r="F430" s="21"/>
      <c r="G430" s="21"/>
      <c r="H430" s="21"/>
      <c r="I430" s="21"/>
      <c r="J430" s="21"/>
      <c r="K430" s="21"/>
      <c r="L430" s="21"/>
      <c r="M430" s="21"/>
      <c r="N430" s="21"/>
      <c r="O430" s="21"/>
      <c r="P430" s="21"/>
      <c r="Q430" s="21"/>
      <c r="R430" s="21"/>
      <c r="S430" s="21"/>
    </row>
    <row r="431" spans="1:19" ht="13.5" thickBot="1">
      <c r="A431" s="101"/>
      <c r="B431" s="78"/>
      <c r="C431" s="23" t="s">
        <v>120</v>
      </c>
      <c r="D431" s="23" t="s">
        <v>121</v>
      </c>
      <c r="E431" s="23" t="s">
        <v>122</v>
      </c>
      <c r="F431" s="24" t="s">
        <v>123</v>
      </c>
      <c r="G431" s="23" t="s">
        <v>124</v>
      </c>
      <c r="H431" s="23" t="s">
        <v>125</v>
      </c>
      <c r="I431" s="23" t="s">
        <v>126</v>
      </c>
      <c r="J431" s="29"/>
      <c r="K431" s="28"/>
      <c r="L431" s="29"/>
      <c r="M431" s="28"/>
      <c r="N431" s="28"/>
      <c r="O431" s="28"/>
      <c r="P431" s="28"/>
      <c r="Q431" s="28"/>
      <c r="R431" s="29"/>
      <c r="S431" s="28" t="s">
        <v>30</v>
      </c>
    </row>
    <row r="432" spans="1:19" ht="12.75">
      <c r="A432" s="102"/>
      <c r="B432" s="79">
        <v>2015</v>
      </c>
      <c r="C432" s="16">
        <f aca="true" t="shared" si="154" ref="C432:I433">C436+C440+C448+C452+C456+C460+C464</f>
        <v>53</v>
      </c>
      <c r="D432" s="16">
        <f t="shared" si="154"/>
        <v>55</v>
      </c>
      <c r="E432" s="16">
        <f t="shared" si="154"/>
        <v>107</v>
      </c>
      <c r="F432" s="30">
        <f t="shared" si="154"/>
        <v>23</v>
      </c>
      <c r="G432" s="16">
        <f t="shared" si="154"/>
        <v>118</v>
      </c>
      <c r="H432" s="16">
        <f t="shared" si="154"/>
        <v>29</v>
      </c>
      <c r="I432" s="16">
        <f t="shared" si="154"/>
        <v>23</v>
      </c>
      <c r="J432" s="30"/>
      <c r="K432" s="16"/>
      <c r="L432" s="16"/>
      <c r="M432" s="16"/>
      <c r="N432" s="16"/>
      <c r="O432" s="16"/>
      <c r="P432" s="16"/>
      <c r="Q432" s="16"/>
      <c r="R432" s="30"/>
      <c r="S432" s="16">
        <f>S436+S440+S448+S452+S456+S460+S464</f>
        <v>408</v>
      </c>
    </row>
    <row r="433" spans="1:19" ht="12.75">
      <c r="A433" s="245" t="s">
        <v>40</v>
      </c>
      <c r="B433" s="79">
        <v>2014</v>
      </c>
      <c r="C433" s="16">
        <f t="shared" si="154"/>
        <v>78</v>
      </c>
      <c r="D433" s="16">
        <f t="shared" si="154"/>
        <v>68</v>
      </c>
      <c r="E433" s="16">
        <f t="shared" si="154"/>
        <v>95</v>
      </c>
      <c r="F433" s="30">
        <f t="shared" si="154"/>
        <v>33</v>
      </c>
      <c r="G433" s="16">
        <f t="shared" si="154"/>
        <v>137</v>
      </c>
      <c r="H433" s="16">
        <f t="shared" si="154"/>
        <v>31</v>
      </c>
      <c r="I433" s="16">
        <f t="shared" si="154"/>
        <v>38</v>
      </c>
      <c r="J433" s="30"/>
      <c r="K433" s="16"/>
      <c r="L433" s="16"/>
      <c r="M433" s="16"/>
      <c r="N433" s="16"/>
      <c r="O433" s="16"/>
      <c r="P433" s="16"/>
      <c r="Q433" s="16"/>
      <c r="R433" s="30"/>
      <c r="S433" s="16">
        <f>S437+S441+S449+S453+S457+S461+S465</f>
        <v>480</v>
      </c>
    </row>
    <row r="434" spans="1:19" ht="12.75">
      <c r="A434" s="102"/>
      <c r="B434" s="80" t="s">
        <v>203</v>
      </c>
      <c r="C434" s="16">
        <f aca="true" t="shared" si="155" ref="C434:I434">C432-C433</f>
        <v>-25</v>
      </c>
      <c r="D434" s="16">
        <f t="shared" si="155"/>
        <v>-13</v>
      </c>
      <c r="E434" s="16">
        <f t="shared" si="155"/>
        <v>12</v>
      </c>
      <c r="F434" s="22">
        <f t="shared" si="155"/>
        <v>-10</v>
      </c>
      <c r="G434" s="16">
        <f t="shared" si="155"/>
        <v>-19</v>
      </c>
      <c r="H434" s="16">
        <f t="shared" si="155"/>
        <v>-2</v>
      </c>
      <c r="I434" s="16">
        <f t="shared" si="155"/>
        <v>-15</v>
      </c>
      <c r="J434" s="22"/>
      <c r="K434" s="16"/>
      <c r="L434" s="22"/>
      <c r="M434" s="16"/>
      <c r="N434" s="16"/>
      <c r="O434" s="16"/>
      <c r="P434" s="16"/>
      <c r="Q434" s="16"/>
      <c r="R434" s="22"/>
      <c r="S434" s="16">
        <f>S432-S433</f>
        <v>-72</v>
      </c>
    </row>
    <row r="435" spans="1:19" ht="13.5" thickBot="1">
      <c r="A435" s="103"/>
      <c r="B435" s="81" t="s">
        <v>5</v>
      </c>
      <c r="C435" s="19">
        <f aca="true" t="shared" si="156" ref="C435:I435">C434/C433</f>
        <v>-0.32051282051282054</v>
      </c>
      <c r="D435" s="19">
        <f t="shared" si="156"/>
        <v>-0.19117647058823528</v>
      </c>
      <c r="E435" s="19">
        <f t="shared" si="156"/>
        <v>0.12631578947368421</v>
      </c>
      <c r="F435" s="31">
        <f t="shared" si="156"/>
        <v>-0.30303030303030304</v>
      </c>
      <c r="G435" s="19">
        <f t="shared" si="156"/>
        <v>-0.1386861313868613</v>
      </c>
      <c r="H435" s="19">
        <f t="shared" si="156"/>
        <v>-0.06451612903225806</v>
      </c>
      <c r="I435" s="19">
        <f t="shared" si="156"/>
        <v>-0.39473684210526316</v>
      </c>
      <c r="J435" s="31"/>
      <c r="K435" s="19"/>
      <c r="L435" s="31"/>
      <c r="M435" s="19"/>
      <c r="N435" s="19"/>
      <c r="O435" s="19"/>
      <c r="P435" s="19"/>
      <c r="Q435" s="19"/>
      <c r="R435" s="31"/>
      <c r="S435" s="19">
        <f>S434/S433</f>
        <v>-0.15</v>
      </c>
    </row>
    <row r="436" spans="1:19" ht="12.75">
      <c r="A436" s="102"/>
      <c r="B436" s="79">
        <v>2015</v>
      </c>
      <c r="C436" s="16">
        <v>0</v>
      </c>
      <c r="D436" s="16">
        <v>0</v>
      </c>
      <c r="E436" s="16">
        <v>0</v>
      </c>
      <c r="F436" s="22">
        <v>0</v>
      </c>
      <c r="G436" s="16">
        <v>0</v>
      </c>
      <c r="H436" s="16">
        <v>0</v>
      </c>
      <c r="I436" s="16">
        <v>0</v>
      </c>
      <c r="J436" s="22"/>
      <c r="K436" s="16"/>
      <c r="L436" s="22"/>
      <c r="M436" s="16"/>
      <c r="N436" s="16"/>
      <c r="O436" s="16"/>
      <c r="P436" s="16"/>
      <c r="Q436" s="16"/>
      <c r="R436" s="22"/>
      <c r="S436" s="16">
        <f>C436+D436+E436+F436+G436+H436+I436</f>
        <v>0</v>
      </c>
    </row>
    <row r="437" spans="1:19" ht="12.75">
      <c r="A437" s="104" t="s">
        <v>240</v>
      </c>
      <c r="B437" s="79">
        <v>2014</v>
      </c>
      <c r="C437" s="16">
        <v>0</v>
      </c>
      <c r="D437" s="16">
        <v>0</v>
      </c>
      <c r="E437" s="16">
        <v>0</v>
      </c>
      <c r="F437" s="22">
        <v>0</v>
      </c>
      <c r="G437" s="16">
        <v>0</v>
      </c>
      <c r="H437" s="16">
        <v>0</v>
      </c>
      <c r="I437" s="16">
        <v>0</v>
      </c>
      <c r="J437" s="22"/>
      <c r="K437" s="16"/>
      <c r="L437" s="22"/>
      <c r="M437" s="16"/>
      <c r="N437" s="16"/>
      <c r="O437" s="16"/>
      <c r="P437" s="16"/>
      <c r="Q437" s="16"/>
      <c r="R437" s="22"/>
      <c r="S437" s="16">
        <f>C437+D437+E437+F437+G437+H437+I437</f>
        <v>0</v>
      </c>
    </row>
    <row r="438" spans="1:19" ht="12.75">
      <c r="A438" s="104" t="s">
        <v>241</v>
      </c>
      <c r="B438" s="80" t="s">
        <v>203</v>
      </c>
      <c r="C438" s="16">
        <f aca="true" t="shared" si="157" ref="C438:I438">C436-C437</f>
        <v>0</v>
      </c>
      <c r="D438" s="16">
        <f t="shared" si="157"/>
        <v>0</v>
      </c>
      <c r="E438" s="16">
        <f t="shared" si="157"/>
        <v>0</v>
      </c>
      <c r="F438" s="22">
        <f t="shared" si="157"/>
        <v>0</v>
      </c>
      <c r="G438" s="16">
        <f t="shared" si="157"/>
        <v>0</v>
      </c>
      <c r="H438" s="16">
        <f t="shared" si="157"/>
        <v>0</v>
      </c>
      <c r="I438" s="16">
        <f t="shared" si="157"/>
        <v>0</v>
      </c>
      <c r="J438" s="22"/>
      <c r="K438" s="16"/>
      <c r="L438" s="22"/>
      <c r="M438" s="16"/>
      <c r="N438" s="16"/>
      <c r="O438" s="16"/>
      <c r="P438" s="16"/>
      <c r="Q438" s="16"/>
      <c r="R438" s="22"/>
      <c r="S438" s="16">
        <f>S436-S437</f>
        <v>0</v>
      </c>
    </row>
    <row r="439" spans="1:19" ht="13.5" thickBot="1">
      <c r="A439" s="105"/>
      <c r="B439" s="81" t="s">
        <v>5</v>
      </c>
      <c r="C439" s="33">
        <v>0</v>
      </c>
      <c r="D439" s="33">
        <v>0</v>
      </c>
      <c r="E439" s="33">
        <v>0</v>
      </c>
      <c r="F439" s="33">
        <v>0</v>
      </c>
      <c r="G439" s="33">
        <v>0</v>
      </c>
      <c r="H439" s="33">
        <v>0</v>
      </c>
      <c r="I439" s="33">
        <v>0</v>
      </c>
      <c r="J439" s="31"/>
      <c r="K439" s="19"/>
      <c r="L439" s="31"/>
      <c r="M439" s="19"/>
      <c r="N439" s="19"/>
      <c r="O439" s="19"/>
      <c r="P439" s="19"/>
      <c r="Q439" s="19"/>
      <c r="R439" s="31"/>
      <c r="S439" s="19">
        <v>0</v>
      </c>
    </row>
    <row r="440" spans="1:19" ht="12.75">
      <c r="A440" s="106"/>
      <c r="B440" s="79">
        <v>2015</v>
      </c>
      <c r="C440" s="16">
        <v>0</v>
      </c>
      <c r="D440" s="16">
        <v>1</v>
      </c>
      <c r="E440" s="16">
        <v>0</v>
      </c>
      <c r="F440" s="22">
        <v>0</v>
      </c>
      <c r="G440" s="16">
        <v>3</v>
      </c>
      <c r="H440" s="16">
        <v>0</v>
      </c>
      <c r="I440" s="16">
        <v>0</v>
      </c>
      <c r="J440" s="22"/>
      <c r="K440" s="16"/>
      <c r="L440" s="22"/>
      <c r="M440" s="16"/>
      <c r="N440" s="16"/>
      <c r="O440" s="16"/>
      <c r="P440" s="16"/>
      <c r="Q440" s="16"/>
      <c r="R440" s="22"/>
      <c r="S440" s="16">
        <f>C440+D440+E440+F440+G440+H440+I440</f>
        <v>4</v>
      </c>
    </row>
    <row r="441" spans="1:19" ht="12.75">
      <c r="A441" s="104" t="s">
        <v>242</v>
      </c>
      <c r="B441" s="79">
        <v>2014</v>
      </c>
      <c r="C441" s="16">
        <v>0</v>
      </c>
      <c r="D441" s="16">
        <v>0</v>
      </c>
      <c r="E441" s="16">
        <v>0</v>
      </c>
      <c r="F441" s="22">
        <v>0</v>
      </c>
      <c r="G441" s="16">
        <v>0</v>
      </c>
      <c r="H441" s="16">
        <v>0</v>
      </c>
      <c r="I441" s="16">
        <v>0</v>
      </c>
      <c r="J441" s="22"/>
      <c r="K441" s="16"/>
      <c r="L441" s="22"/>
      <c r="M441" s="16"/>
      <c r="N441" s="16"/>
      <c r="O441" s="16"/>
      <c r="P441" s="16"/>
      <c r="Q441" s="16"/>
      <c r="R441" s="22"/>
      <c r="S441" s="16">
        <f>C441+D441+E441+F441+G441+H441+I441</f>
        <v>0</v>
      </c>
    </row>
    <row r="442" spans="1:19" ht="12.75">
      <c r="A442" s="104" t="s">
        <v>243</v>
      </c>
      <c r="B442" s="80" t="s">
        <v>203</v>
      </c>
      <c r="C442" s="16">
        <f>O436</f>
        <v>0</v>
      </c>
      <c r="D442" s="16">
        <f aca="true" t="shared" si="158" ref="D442:I442">D440-D441</f>
        <v>1</v>
      </c>
      <c r="E442" s="16">
        <f t="shared" si="158"/>
        <v>0</v>
      </c>
      <c r="F442" s="22">
        <f t="shared" si="158"/>
        <v>0</v>
      </c>
      <c r="G442" s="16">
        <f t="shared" si="158"/>
        <v>3</v>
      </c>
      <c r="H442" s="16">
        <f t="shared" si="158"/>
        <v>0</v>
      </c>
      <c r="I442" s="16">
        <f t="shared" si="158"/>
        <v>0</v>
      </c>
      <c r="J442" s="22"/>
      <c r="K442" s="16"/>
      <c r="L442" s="22"/>
      <c r="M442" s="16"/>
      <c r="N442" s="16"/>
      <c r="O442" s="16"/>
      <c r="P442" s="16"/>
      <c r="Q442" s="16"/>
      <c r="R442" s="22"/>
      <c r="S442" s="16">
        <f>S440-S441</f>
        <v>4</v>
      </c>
    </row>
    <row r="443" spans="1:19" ht="13.5" thickBot="1">
      <c r="A443" s="105"/>
      <c r="B443" s="81" t="s">
        <v>5</v>
      </c>
      <c r="C443" s="33">
        <v>0</v>
      </c>
      <c r="D443" s="33">
        <v>0</v>
      </c>
      <c r="E443" s="33">
        <v>0</v>
      </c>
      <c r="F443" s="33">
        <v>0</v>
      </c>
      <c r="G443" s="33">
        <v>0</v>
      </c>
      <c r="H443" s="33">
        <v>0</v>
      </c>
      <c r="I443" s="33">
        <v>0</v>
      </c>
      <c r="J443" s="31"/>
      <c r="K443" s="19"/>
      <c r="L443" s="31"/>
      <c r="M443" s="19"/>
      <c r="N443" s="19"/>
      <c r="O443" s="19"/>
      <c r="P443" s="19"/>
      <c r="Q443" s="19"/>
      <c r="R443" s="31"/>
      <c r="S443" s="19">
        <v>0</v>
      </c>
    </row>
    <row r="444" spans="1:19" ht="12.75">
      <c r="A444" s="106"/>
      <c r="B444" s="79">
        <v>2015</v>
      </c>
      <c r="C444" s="16">
        <v>0</v>
      </c>
      <c r="D444" s="16">
        <v>0</v>
      </c>
      <c r="E444" s="16">
        <v>0</v>
      </c>
      <c r="F444" s="22">
        <v>0</v>
      </c>
      <c r="G444" s="16">
        <v>0</v>
      </c>
      <c r="H444" s="16">
        <v>0</v>
      </c>
      <c r="I444" s="16">
        <v>0</v>
      </c>
      <c r="J444" s="22"/>
      <c r="K444" s="16"/>
      <c r="L444" s="22"/>
      <c r="M444" s="16"/>
      <c r="N444" s="16"/>
      <c r="O444" s="16"/>
      <c r="P444" s="16"/>
      <c r="Q444" s="16"/>
      <c r="R444" s="22"/>
      <c r="S444" s="16">
        <f>C444+D444+E444+F444+G444+H444+I444</f>
        <v>0</v>
      </c>
    </row>
    <row r="445" spans="1:19" ht="12.75">
      <c r="A445" s="282" t="s">
        <v>315</v>
      </c>
      <c r="B445" s="79">
        <v>2014</v>
      </c>
      <c r="C445" s="16">
        <v>0</v>
      </c>
      <c r="D445" s="16">
        <v>0</v>
      </c>
      <c r="E445" s="16">
        <v>0</v>
      </c>
      <c r="F445" s="22">
        <v>0</v>
      </c>
      <c r="G445" s="16">
        <v>0</v>
      </c>
      <c r="H445" s="16">
        <v>0</v>
      </c>
      <c r="I445" s="16">
        <v>0</v>
      </c>
      <c r="J445" s="22"/>
      <c r="K445" s="16"/>
      <c r="L445" s="22"/>
      <c r="M445" s="16"/>
      <c r="N445" s="16"/>
      <c r="O445" s="16"/>
      <c r="P445" s="16"/>
      <c r="Q445" s="16"/>
      <c r="R445" s="22"/>
      <c r="S445" s="16">
        <f>C445+D445+E445+F445+G445+H445+I445</f>
        <v>0</v>
      </c>
    </row>
    <row r="446" spans="1:19" ht="12.75">
      <c r="A446" s="282" t="s">
        <v>316</v>
      </c>
      <c r="B446" s="80" t="s">
        <v>203</v>
      </c>
      <c r="C446" s="16">
        <f aca="true" t="shared" si="159" ref="C446:I446">C444-C445</f>
        <v>0</v>
      </c>
      <c r="D446" s="16">
        <f t="shared" si="159"/>
        <v>0</v>
      </c>
      <c r="E446" s="16">
        <f t="shared" si="159"/>
        <v>0</v>
      </c>
      <c r="F446" s="22">
        <f t="shared" si="159"/>
        <v>0</v>
      </c>
      <c r="G446" s="16">
        <f t="shared" si="159"/>
        <v>0</v>
      </c>
      <c r="H446" s="16">
        <f t="shared" si="159"/>
        <v>0</v>
      </c>
      <c r="I446" s="16">
        <f t="shared" si="159"/>
        <v>0</v>
      </c>
      <c r="J446" s="22"/>
      <c r="K446" s="16"/>
      <c r="L446" s="22"/>
      <c r="M446" s="16"/>
      <c r="N446" s="16"/>
      <c r="O446" s="16"/>
      <c r="P446" s="16"/>
      <c r="Q446" s="16"/>
      <c r="R446" s="22"/>
      <c r="S446" s="16">
        <f>S444-S445</f>
        <v>0</v>
      </c>
    </row>
    <row r="447" spans="1:19" ht="13.5" thickBot="1">
      <c r="A447" s="105"/>
      <c r="B447" s="81" t="s">
        <v>5</v>
      </c>
      <c r="C447" s="19">
        <v>0</v>
      </c>
      <c r="D447" s="19">
        <v>0</v>
      </c>
      <c r="E447" s="19">
        <v>0</v>
      </c>
      <c r="F447" s="19">
        <v>0</v>
      </c>
      <c r="G447" s="19">
        <v>0</v>
      </c>
      <c r="H447" s="19">
        <v>0</v>
      </c>
      <c r="I447" s="19">
        <v>0</v>
      </c>
      <c r="J447" s="31"/>
      <c r="K447" s="19"/>
      <c r="L447" s="31"/>
      <c r="M447" s="19"/>
      <c r="N447" s="19"/>
      <c r="O447" s="19"/>
      <c r="P447" s="19"/>
      <c r="Q447" s="19"/>
      <c r="R447" s="31"/>
      <c r="S447" s="19">
        <v>0</v>
      </c>
    </row>
    <row r="448" spans="1:19" ht="12.75">
      <c r="A448" s="106"/>
      <c r="B448" s="79">
        <v>2015</v>
      </c>
      <c r="C448" s="16">
        <v>2</v>
      </c>
      <c r="D448" s="16">
        <v>1</v>
      </c>
      <c r="E448" s="16">
        <v>3</v>
      </c>
      <c r="F448" s="22">
        <v>0</v>
      </c>
      <c r="G448" s="16">
        <v>4</v>
      </c>
      <c r="H448" s="16">
        <v>1</v>
      </c>
      <c r="I448" s="16">
        <v>1</v>
      </c>
      <c r="J448" s="22"/>
      <c r="K448" s="16"/>
      <c r="L448" s="22"/>
      <c r="M448" s="16"/>
      <c r="N448" s="16"/>
      <c r="O448" s="16"/>
      <c r="P448" s="16"/>
      <c r="Q448" s="16"/>
      <c r="R448" s="22"/>
      <c r="S448" s="16">
        <f>C448+D448+E448+F448+G448+H448+I448</f>
        <v>12</v>
      </c>
    </row>
    <row r="449" spans="1:19" ht="12.75">
      <c r="A449" s="104" t="s">
        <v>143</v>
      </c>
      <c r="B449" s="79">
        <v>2014</v>
      </c>
      <c r="C449" s="16">
        <v>3</v>
      </c>
      <c r="D449" s="16">
        <v>2</v>
      </c>
      <c r="E449" s="16">
        <v>4</v>
      </c>
      <c r="F449" s="22">
        <v>1</v>
      </c>
      <c r="G449" s="16">
        <v>3</v>
      </c>
      <c r="H449" s="16">
        <v>0</v>
      </c>
      <c r="I449" s="16">
        <v>0</v>
      </c>
      <c r="J449" s="22"/>
      <c r="K449" s="16"/>
      <c r="L449" s="22"/>
      <c r="M449" s="16"/>
      <c r="N449" s="16"/>
      <c r="O449" s="16"/>
      <c r="P449" s="16"/>
      <c r="Q449" s="16"/>
      <c r="R449" s="22"/>
      <c r="S449" s="16">
        <f>C449+D449+E449+F449+G449+H449+I449</f>
        <v>13</v>
      </c>
    </row>
    <row r="450" spans="1:19" ht="12.75">
      <c r="A450" s="106"/>
      <c r="B450" s="80" t="s">
        <v>203</v>
      </c>
      <c r="C450" s="16">
        <f aca="true" t="shared" si="160" ref="C450:I450">C448-C449</f>
        <v>-1</v>
      </c>
      <c r="D450" s="16">
        <f t="shared" si="160"/>
        <v>-1</v>
      </c>
      <c r="E450" s="16">
        <f t="shared" si="160"/>
        <v>-1</v>
      </c>
      <c r="F450" s="22">
        <f t="shared" si="160"/>
        <v>-1</v>
      </c>
      <c r="G450" s="16">
        <f t="shared" si="160"/>
        <v>1</v>
      </c>
      <c r="H450" s="16">
        <f t="shared" si="160"/>
        <v>1</v>
      </c>
      <c r="I450" s="16">
        <f t="shared" si="160"/>
        <v>1</v>
      </c>
      <c r="J450" s="22"/>
      <c r="K450" s="16"/>
      <c r="L450" s="22"/>
      <c r="M450" s="16"/>
      <c r="N450" s="16"/>
      <c r="O450" s="16"/>
      <c r="P450" s="16"/>
      <c r="Q450" s="16"/>
      <c r="R450" s="22"/>
      <c r="S450" s="16">
        <f>S448-S449</f>
        <v>-1</v>
      </c>
    </row>
    <row r="451" spans="1:19" ht="13.5" thickBot="1">
      <c r="A451" s="105"/>
      <c r="B451" s="81" t="s">
        <v>5</v>
      </c>
      <c r="C451" s="19">
        <f>C450/C449</f>
        <v>-0.3333333333333333</v>
      </c>
      <c r="D451" s="33">
        <f>D450/D449</f>
        <v>-0.5</v>
      </c>
      <c r="E451" s="33">
        <f>E450/E449</f>
        <v>-0.25</v>
      </c>
      <c r="F451" s="33">
        <f>F450/F449</f>
        <v>-1</v>
      </c>
      <c r="G451" s="33">
        <f>G450/G449</f>
        <v>0.3333333333333333</v>
      </c>
      <c r="H451" s="33">
        <v>0</v>
      </c>
      <c r="I451" s="33">
        <v>0</v>
      </c>
      <c r="J451" s="31"/>
      <c r="K451" s="19"/>
      <c r="L451" s="31"/>
      <c r="M451" s="19"/>
      <c r="N451" s="19"/>
      <c r="O451" s="19"/>
      <c r="P451" s="19"/>
      <c r="Q451" s="19"/>
      <c r="R451" s="31"/>
      <c r="S451" s="19">
        <f>S450/S449</f>
        <v>-0.07692307692307693</v>
      </c>
    </row>
    <row r="452" spans="1:19" ht="12.75">
      <c r="A452" s="106"/>
      <c r="B452" s="79">
        <v>2015</v>
      </c>
      <c r="C452" s="16">
        <v>9</v>
      </c>
      <c r="D452" s="47">
        <v>10</v>
      </c>
      <c r="E452" s="16">
        <v>6</v>
      </c>
      <c r="F452" s="22">
        <v>3</v>
      </c>
      <c r="G452" s="16">
        <v>13</v>
      </c>
      <c r="H452" s="16">
        <v>2</v>
      </c>
      <c r="I452" s="16">
        <v>3</v>
      </c>
      <c r="J452" s="22"/>
      <c r="K452" s="16"/>
      <c r="L452" s="22"/>
      <c r="M452" s="16"/>
      <c r="N452" s="16"/>
      <c r="O452" s="16"/>
      <c r="P452" s="16"/>
      <c r="Q452" s="16"/>
      <c r="R452" s="22"/>
      <c r="S452" s="16">
        <f>C452+D452+E452+F452+G452+H452+I452</f>
        <v>46</v>
      </c>
    </row>
    <row r="453" spans="1:19" ht="12.75">
      <c r="A453" s="104" t="s">
        <v>244</v>
      </c>
      <c r="B453" s="79">
        <v>2014</v>
      </c>
      <c r="C453" s="16">
        <v>1</v>
      </c>
      <c r="D453" s="16">
        <v>4</v>
      </c>
      <c r="E453" s="16">
        <v>8</v>
      </c>
      <c r="F453" s="22">
        <v>1</v>
      </c>
      <c r="G453" s="16">
        <v>8</v>
      </c>
      <c r="H453" s="16">
        <v>0</v>
      </c>
      <c r="I453" s="16">
        <v>0</v>
      </c>
      <c r="J453" s="22"/>
      <c r="K453" s="16"/>
      <c r="L453" s="22"/>
      <c r="M453" s="16"/>
      <c r="N453" s="16"/>
      <c r="O453" s="16"/>
      <c r="P453" s="16"/>
      <c r="Q453" s="16"/>
      <c r="R453" s="22"/>
      <c r="S453" s="16">
        <f>C453+D453+E453+F453+G453+H453+I453</f>
        <v>22</v>
      </c>
    </row>
    <row r="454" spans="1:19" ht="12.75">
      <c r="A454" s="104" t="s">
        <v>245</v>
      </c>
      <c r="B454" s="80" t="s">
        <v>203</v>
      </c>
      <c r="C454" s="16">
        <f aca="true" t="shared" si="161" ref="C454:I454">C452-C453</f>
        <v>8</v>
      </c>
      <c r="D454" s="16">
        <f t="shared" si="161"/>
        <v>6</v>
      </c>
      <c r="E454" s="16">
        <f t="shared" si="161"/>
        <v>-2</v>
      </c>
      <c r="F454" s="22">
        <f t="shared" si="161"/>
        <v>2</v>
      </c>
      <c r="G454" s="16">
        <f t="shared" si="161"/>
        <v>5</v>
      </c>
      <c r="H454" s="16">
        <f t="shared" si="161"/>
        <v>2</v>
      </c>
      <c r="I454" s="16">
        <f t="shared" si="161"/>
        <v>3</v>
      </c>
      <c r="J454" s="22"/>
      <c r="K454" s="16"/>
      <c r="L454" s="22"/>
      <c r="M454" s="16"/>
      <c r="N454" s="16"/>
      <c r="O454" s="16"/>
      <c r="P454" s="16"/>
      <c r="Q454" s="16"/>
      <c r="R454" s="22"/>
      <c r="S454" s="16">
        <f>S452-S453</f>
        <v>24</v>
      </c>
    </row>
    <row r="455" spans="1:19" ht="13.5" thickBot="1">
      <c r="A455" s="105"/>
      <c r="B455" s="81" t="s">
        <v>5</v>
      </c>
      <c r="C455" s="19">
        <f>C454/C453</f>
        <v>8</v>
      </c>
      <c r="D455" s="19">
        <f>D454/D453</f>
        <v>1.5</v>
      </c>
      <c r="E455" s="19">
        <f>E454/E453</f>
        <v>-0.25</v>
      </c>
      <c r="F455" s="19">
        <f>F454/F453</f>
        <v>2</v>
      </c>
      <c r="G455" s="19">
        <f>G454/G453</f>
        <v>0.625</v>
      </c>
      <c r="H455" s="33">
        <v>0</v>
      </c>
      <c r="I455" s="33">
        <v>0</v>
      </c>
      <c r="J455" s="31"/>
      <c r="K455" s="19"/>
      <c r="L455" s="31"/>
      <c r="M455" s="19"/>
      <c r="N455" s="19"/>
      <c r="O455" s="19"/>
      <c r="P455" s="19"/>
      <c r="Q455" s="19"/>
      <c r="R455" s="31"/>
      <c r="S455" s="19">
        <f>S454/S453</f>
        <v>1.0909090909090908</v>
      </c>
    </row>
    <row r="456" spans="1:19" ht="12.75">
      <c r="A456" s="106"/>
      <c r="B456" s="79">
        <v>2015</v>
      </c>
      <c r="C456" s="16">
        <v>19</v>
      </c>
      <c r="D456" s="16">
        <v>27</v>
      </c>
      <c r="E456" s="16">
        <v>34</v>
      </c>
      <c r="F456" s="22">
        <v>11</v>
      </c>
      <c r="G456" s="16">
        <v>46</v>
      </c>
      <c r="H456" s="16">
        <v>7</v>
      </c>
      <c r="I456" s="16">
        <v>10</v>
      </c>
      <c r="J456" s="22"/>
      <c r="K456" s="16"/>
      <c r="L456" s="22"/>
      <c r="M456" s="16"/>
      <c r="N456" s="16"/>
      <c r="O456" s="16"/>
      <c r="P456" s="16"/>
      <c r="Q456" s="16"/>
      <c r="R456" s="22"/>
      <c r="S456" s="16">
        <f>C456+D456+E456+F456+G456+H456+I456</f>
        <v>154</v>
      </c>
    </row>
    <row r="457" spans="1:19" ht="12.75">
      <c r="A457" s="107" t="s">
        <v>246</v>
      </c>
      <c r="B457" s="79">
        <v>2014</v>
      </c>
      <c r="C457" s="16">
        <v>21</v>
      </c>
      <c r="D457" s="16">
        <v>22</v>
      </c>
      <c r="E457" s="16">
        <v>31</v>
      </c>
      <c r="F457" s="22">
        <v>10</v>
      </c>
      <c r="G457" s="16">
        <v>39</v>
      </c>
      <c r="H457" s="16">
        <v>13</v>
      </c>
      <c r="I457" s="16">
        <v>17</v>
      </c>
      <c r="J457" s="22"/>
      <c r="K457" s="16"/>
      <c r="L457" s="22"/>
      <c r="M457" s="16"/>
      <c r="N457" s="16"/>
      <c r="O457" s="16"/>
      <c r="P457" s="16"/>
      <c r="Q457" s="16"/>
      <c r="R457" s="22"/>
      <c r="S457" s="16">
        <f>C457+D457+E457+F457+G457+H457+I457</f>
        <v>153</v>
      </c>
    </row>
    <row r="458" spans="1:19" ht="12.75">
      <c r="A458" s="106"/>
      <c r="B458" s="80" t="s">
        <v>203</v>
      </c>
      <c r="C458" s="16">
        <f aca="true" t="shared" si="162" ref="C458:I458">C456-C457</f>
        <v>-2</v>
      </c>
      <c r="D458" s="16">
        <f t="shared" si="162"/>
        <v>5</v>
      </c>
      <c r="E458" s="16">
        <f t="shared" si="162"/>
        <v>3</v>
      </c>
      <c r="F458" s="22">
        <f t="shared" si="162"/>
        <v>1</v>
      </c>
      <c r="G458" s="16">
        <f t="shared" si="162"/>
        <v>7</v>
      </c>
      <c r="H458" s="16">
        <f t="shared" si="162"/>
        <v>-6</v>
      </c>
      <c r="I458" s="16">
        <f t="shared" si="162"/>
        <v>-7</v>
      </c>
      <c r="J458" s="22"/>
      <c r="K458" s="16"/>
      <c r="L458" s="22"/>
      <c r="M458" s="16"/>
      <c r="N458" s="16"/>
      <c r="O458" s="16"/>
      <c r="P458" s="16"/>
      <c r="Q458" s="16"/>
      <c r="R458" s="22"/>
      <c r="S458" s="16">
        <f>S456-S457</f>
        <v>1</v>
      </c>
    </row>
    <row r="459" spans="1:19" ht="13.5" thickBot="1">
      <c r="A459" s="105"/>
      <c r="B459" s="81" t="s">
        <v>5</v>
      </c>
      <c r="C459" s="19">
        <f aca="true" t="shared" si="163" ref="C459:I459">C458/C457</f>
        <v>-0.09523809523809523</v>
      </c>
      <c r="D459" s="19">
        <f t="shared" si="163"/>
        <v>0.22727272727272727</v>
      </c>
      <c r="E459" s="19">
        <f t="shared" si="163"/>
        <v>0.0967741935483871</v>
      </c>
      <c r="F459" s="19">
        <f t="shared" si="163"/>
        <v>0.1</v>
      </c>
      <c r="G459" s="19">
        <f t="shared" si="163"/>
        <v>0.1794871794871795</v>
      </c>
      <c r="H459" s="19">
        <f t="shared" si="163"/>
        <v>-0.46153846153846156</v>
      </c>
      <c r="I459" s="33">
        <f t="shared" si="163"/>
        <v>-0.4117647058823529</v>
      </c>
      <c r="J459" s="31"/>
      <c r="K459" s="19"/>
      <c r="L459" s="31"/>
      <c r="M459" s="19"/>
      <c r="N459" s="19"/>
      <c r="O459" s="19"/>
      <c r="P459" s="19"/>
      <c r="Q459" s="19"/>
      <c r="R459" s="31"/>
      <c r="S459" s="19">
        <f>S458/S457</f>
        <v>0.006535947712418301</v>
      </c>
    </row>
    <row r="460" spans="1:19" ht="12.75">
      <c r="A460" s="110"/>
      <c r="B460" s="79">
        <v>2015</v>
      </c>
      <c r="C460" s="16">
        <v>23</v>
      </c>
      <c r="D460" s="16">
        <v>15</v>
      </c>
      <c r="E460" s="16">
        <v>61</v>
      </c>
      <c r="F460" s="22">
        <v>9</v>
      </c>
      <c r="G460" s="16">
        <v>51</v>
      </c>
      <c r="H460" s="16">
        <v>19</v>
      </c>
      <c r="I460" s="16">
        <v>9</v>
      </c>
      <c r="J460" s="22"/>
      <c r="K460" s="16"/>
      <c r="L460" s="22"/>
      <c r="M460" s="16"/>
      <c r="N460" s="16"/>
      <c r="O460" s="16"/>
      <c r="P460" s="16"/>
      <c r="Q460" s="16"/>
      <c r="R460" s="22"/>
      <c r="S460" s="16">
        <f>C460+D460+E460+F460+G460+H460+I460</f>
        <v>187</v>
      </c>
    </row>
    <row r="461" spans="1:19" ht="12.75">
      <c r="A461" s="104" t="s">
        <v>247</v>
      </c>
      <c r="B461" s="79">
        <v>2014</v>
      </c>
      <c r="C461" s="16">
        <v>48</v>
      </c>
      <c r="D461" s="16">
        <v>39</v>
      </c>
      <c r="E461" s="16">
        <v>48</v>
      </c>
      <c r="F461" s="22">
        <v>21</v>
      </c>
      <c r="G461" s="16">
        <v>87</v>
      </c>
      <c r="H461" s="16">
        <v>18</v>
      </c>
      <c r="I461" s="16">
        <v>20</v>
      </c>
      <c r="J461" s="22"/>
      <c r="K461" s="16"/>
      <c r="L461" s="22"/>
      <c r="M461" s="16"/>
      <c r="N461" s="16"/>
      <c r="O461" s="16"/>
      <c r="P461" s="16"/>
      <c r="Q461" s="16"/>
      <c r="R461" s="22"/>
      <c r="S461" s="16">
        <f>C461+D461+E461+F461+G461+H461+I461</f>
        <v>281</v>
      </c>
    </row>
    <row r="462" spans="1:19" ht="12.75">
      <c r="A462" s="104" t="s">
        <v>248</v>
      </c>
      <c r="B462" s="80" t="s">
        <v>203</v>
      </c>
      <c r="C462" s="16">
        <f aca="true" t="shared" si="164" ref="C462:I462">C460-C461</f>
        <v>-25</v>
      </c>
      <c r="D462" s="16">
        <f t="shared" si="164"/>
        <v>-24</v>
      </c>
      <c r="E462" s="16">
        <f t="shared" si="164"/>
        <v>13</v>
      </c>
      <c r="F462" s="22">
        <f t="shared" si="164"/>
        <v>-12</v>
      </c>
      <c r="G462" s="16">
        <f t="shared" si="164"/>
        <v>-36</v>
      </c>
      <c r="H462" s="16">
        <f t="shared" si="164"/>
        <v>1</v>
      </c>
      <c r="I462" s="16">
        <f t="shared" si="164"/>
        <v>-11</v>
      </c>
      <c r="J462" s="22"/>
      <c r="K462" s="16"/>
      <c r="L462" s="22"/>
      <c r="M462" s="16"/>
      <c r="N462" s="16"/>
      <c r="O462" s="16"/>
      <c r="P462" s="16"/>
      <c r="Q462" s="16"/>
      <c r="R462" s="22"/>
      <c r="S462" s="16">
        <f>S460-S461</f>
        <v>-94</v>
      </c>
    </row>
    <row r="463" spans="1:19" ht="13.5" thickBot="1">
      <c r="A463" s="105"/>
      <c r="B463" s="81" t="s">
        <v>5</v>
      </c>
      <c r="C463" s="19">
        <f>C462/C461</f>
        <v>-0.5208333333333334</v>
      </c>
      <c r="D463" s="19">
        <f aca="true" t="shared" si="165" ref="D463:I463">D462/D461</f>
        <v>-0.6153846153846154</v>
      </c>
      <c r="E463" s="19">
        <f t="shared" si="165"/>
        <v>0.2708333333333333</v>
      </c>
      <c r="F463" s="19">
        <f t="shared" si="165"/>
        <v>-0.5714285714285714</v>
      </c>
      <c r="G463" s="19">
        <f t="shared" si="165"/>
        <v>-0.41379310344827586</v>
      </c>
      <c r="H463" s="19">
        <f t="shared" si="165"/>
        <v>0.05555555555555555</v>
      </c>
      <c r="I463" s="19">
        <f t="shared" si="165"/>
        <v>-0.55</v>
      </c>
      <c r="J463" s="31"/>
      <c r="K463" s="19"/>
      <c r="L463" s="31"/>
      <c r="M463" s="19"/>
      <c r="N463" s="19"/>
      <c r="O463" s="19"/>
      <c r="P463" s="19"/>
      <c r="Q463" s="19"/>
      <c r="R463" s="31"/>
      <c r="S463" s="19">
        <f>S462/S461</f>
        <v>-0.33451957295373663</v>
      </c>
    </row>
    <row r="464" spans="1:19" ht="12.75">
      <c r="A464" s="106"/>
      <c r="B464" s="79">
        <v>2015</v>
      </c>
      <c r="C464" s="16">
        <v>0</v>
      </c>
      <c r="D464" s="16">
        <v>1</v>
      </c>
      <c r="E464" s="16">
        <v>3</v>
      </c>
      <c r="F464" s="22">
        <v>0</v>
      </c>
      <c r="G464" s="16">
        <v>1</v>
      </c>
      <c r="H464" s="16">
        <v>0</v>
      </c>
      <c r="I464" s="16">
        <v>0</v>
      </c>
      <c r="J464" s="22"/>
      <c r="K464" s="16"/>
      <c r="L464" s="22"/>
      <c r="M464" s="16"/>
      <c r="N464" s="16"/>
      <c r="O464" s="16"/>
      <c r="P464" s="16"/>
      <c r="Q464" s="16"/>
      <c r="R464" s="22"/>
      <c r="S464" s="16">
        <f>C464+D464+E464+F464+G464+H464+I464</f>
        <v>5</v>
      </c>
    </row>
    <row r="465" spans="1:19" ht="12.75">
      <c r="A465" s="104" t="s">
        <v>249</v>
      </c>
      <c r="B465" s="79">
        <v>2014</v>
      </c>
      <c r="C465" s="16">
        <v>5</v>
      </c>
      <c r="D465" s="16">
        <v>1</v>
      </c>
      <c r="E465" s="16">
        <v>4</v>
      </c>
      <c r="F465" s="22">
        <v>0</v>
      </c>
      <c r="G465" s="16">
        <v>0</v>
      </c>
      <c r="H465" s="16">
        <v>0</v>
      </c>
      <c r="I465" s="16">
        <v>1</v>
      </c>
      <c r="J465" s="22"/>
      <c r="K465" s="16"/>
      <c r="L465" s="22"/>
      <c r="M465" s="16"/>
      <c r="N465" s="16"/>
      <c r="O465" s="16"/>
      <c r="P465" s="16"/>
      <c r="Q465" s="16"/>
      <c r="R465" s="22"/>
      <c r="S465" s="16">
        <f>C465+D465+E465+F465+G465+H465+I465</f>
        <v>11</v>
      </c>
    </row>
    <row r="466" spans="1:19" ht="12.75">
      <c r="A466" s="104" t="s">
        <v>250</v>
      </c>
      <c r="B466" s="80" t="s">
        <v>203</v>
      </c>
      <c r="C466" s="16">
        <f aca="true" t="shared" si="166" ref="C466:I466">C464-C465</f>
        <v>-5</v>
      </c>
      <c r="D466" s="16">
        <f t="shared" si="166"/>
        <v>0</v>
      </c>
      <c r="E466" s="16">
        <f t="shared" si="166"/>
        <v>-1</v>
      </c>
      <c r="F466" s="22">
        <f t="shared" si="166"/>
        <v>0</v>
      </c>
      <c r="G466" s="16">
        <f t="shared" si="166"/>
        <v>1</v>
      </c>
      <c r="H466" s="16">
        <f t="shared" si="166"/>
        <v>0</v>
      </c>
      <c r="I466" s="16">
        <f t="shared" si="166"/>
        <v>-1</v>
      </c>
      <c r="J466" s="22"/>
      <c r="K466" s="16"/>
      <c r="L466" s="22"/>
      <c r="M466" s="16"/>
      <c r="N466" s="16"/>
      <c r="O466" s="16"/>
      <c r="P466" s="16"/>
      <c r="Q466" s="16"/>
      <c r="R466" s="22"/>
      <c r="S466" s="16">
        <f>S464-S465</f>
        <v>-6</v>
      </c>
    </row>
    <row r="467" spans="1:19" ht="13.5" thickBot="1">
      <c r="A467" s="105"/>
      <c r="B467" s="81" t="s">
        <v>5</v>
      </c>
      <c r="C467" s="19">
        <f aca="true" t="shared" si="167" ref="C467:I467">C466/C465</f>
        <v>-1</v>
      </c>
      <c r="D467" s="19">
        <f t="shared" si="167"/>
        <v>0</v>
      </c>
      <c r="E467" s="19">
        <f t="shared" si="167"/>
        <v>-0.25</v>
      </c>
      <c r="F467" s="33">
        <v>0</v>
      </c>
      <c r="G467" s="33">
        <v>0</v>
      </c>
      <c r="H467" s="33">
        <v>0</v>
      </c>
      <c r="I467" s="19">
        <f t="shared" si="167"/>
        <v>-1</v>
      </c>
      <c r="J467" s="31"/>
      <c r="K467" s="19"/>
      <c r="L467" s="31"/>
      <c r="M467" s="19"/>
      <c r="N467" s="19"/>
      <c r="O467" s="19"/>
      <c r="P467" s="19"/>
      <c r="Q467" s="19"/>
      <c r="R467" s="31"/>
      <c r="S467" s="19">
        <f>S466/S465</f>
        <v>-0.5454545454545454</v>
      </c>
    </row>
    <row r="468" spans="1:19" ht="12.75">
      <c r="A468" s="109"/>
      <c r="B468" s="82"/>
      <c r="C468" s="44"/>
      <c r="D468" s="44"/>
      <c r="E468" s="44"/>
      <c r="F468" s="44"/>
      <c r="G468" s="44"/>
      <c r="H468" s="44"/>
      <c r="I468" s="44"/>
      <c r="J468" s="44"/>
      <c r="K468" s="44"/>
      <c r="L468" s="44"/>
      <c r="M468" s="44"/>
      <c r="N468" s="44"/>
      <c r="O468" s="44"/>
      <c r="P468" s="44"/>
      <c r="Q468" s="44"/>
      <c r="R468" s="44"/>
      <c r="S468" s="44"/>
    </row>
    <row r="469" spans="1:19" ht="13.5" thickBot="1">
      <c r="A469" s="108" t="s">
        <v>262</v>
      </c>
      <c r="B469" s="21"/>
      <c r="C469" s="21"/>
      <c r="D469" s="21"/>
      <c r="E469" s="21"/>
      <c r="F469" s="21"/>
      <c r="G469" s="21"/>
      <c r="H469" s="21"/>
      <c r="I469" s="21"/>
      <c r="J469" s="21"/>
      <c r="K469" s="21"/>
      <c r="L469" s="21"/>
      <c r="M469" s="21"/>
      <c r="N469" s="21"/>
      <c r="O469" s="21"/>
      <c r="P469" s="21"/>
      <c r="Q469" s="21"/>
      <c r="R469" s="21"/>
      <c r="S469" s="21"/>
    </row>
    <row r="470" spans="1:19" ht="13.5" thickBot="1">
      <c r="A470" s="101"/>
      <c r="B470" s="78"/>
      <c r="C470" s="23" t="s">
        <v>127</v>
      </c>
      <c r="D470" s="24" t="s">
        <v>128</v>
      </c>
      <c r="E470" s="23" t="s">
        <v>129</v>
      </c>
      <c r="F470" s="24" t="s">
        <v>130</v>
      </c>
      <c r="G470" s="23" t="s">
        <v>131</v>
      </c>
      <c r="H470" s="24" t="s">
        <v>132</v>
      </c>
      <c r="I470" s="28"/>
      <c r="J470" s="29"/>
      <c r="K470" s="28"/>
      <c r="L470" s="29"/>
      <c r="M470" s="28"/>
      <c r="N470" s="28"/>
      <c r="O470" s="28"/>
      <c r="P470" s="28"/>
      <c r="Q470" s="28"/>
      <c r="R470" s="29"/>
      <c r="S470" s="28" t="s">
        <v>30</v>
      </c>
    </row>
    <row r="471" spans="1:19" ht="12.75">
      <c r="A471" s="102"/>
      <c r="B471" s="79">
        <v>2015</v>
      </c>
      <c r="C471" s="16">
        <f aca="true" t="shared" si="168" ref="C471:H472">C475+C479+C487+C491+C495+C499+C503</f>
        <v>57</v>
      </c>
      <c r="D471" s="16">
        <f t="shared" si="168"/>
        <v>29</v>
      </c>
      <c r="E471" s="16">
        <f t="shared" si="168"/>
        <v>257</v>
      </c>
      <c r="F471" s="16">
        <f t="shared" si="168"/>
        <v>167</v>
      </c>
      <c r="G471" s="16">
        <f t="shared" si="168"/>
        <v>218</v>
      </c>
      <c r="H471" s="16">
        <f t="shared" si="168"/>
        <v>90</v>
      </c>
      <c r="I471" s="16"/>
      <c r="J471" s="16"/>
      <c r="K471" s="16"/>
      <c r="L471" s="16"/>
      <c r="M471" s="16"/>
      <c r="N471" s="16"/>
      <c r="O471" s="16"/>
      <c r="P471" s="16"/>
      <c r="Q471" s="16"/>
      <c r="R471" s="30"/>
      <c r="S471" s="16">
        <f>S475+S479+S487+S491+S495+S499+S503</f>
        <v>818</v>
      </c>
    </row>
    <row r="472" spans="1:19" ht="12.75">
      <c r="A472" s="245" t="s">
        <v>40</v>
      </c>
      <c r="B472" s="79">
        <v>2014</v>
      </c>
      <c r="C472" s="16">
        <f t="shared" si="168"/>
        <v>71</v>
      </c>
      <c r="D472" s="16">
        <f t="shared" si="168"/>
        <v>13</v>
      </c>
      <c r="E472" s="16">
        <f t="shared" si="168"/>
        <v>331</v>
      </c>
      <c r="F472" s="16">
        <f t="shared" si="168"/>
        <v>211</v>
      </c>
      <c r="G472" s="16">
        <f t="shared" si="168"/>
        <v>269</v>
      </c>
      <c r="H472" s="16">
        <f t="shared" si="168"/>
        <v>143</v>
      </c>
      <c r="I472" s="16"/>
      <c r="J472" s="16"/>
      <c r="K472" s="16"/>
      <c r="L472" s="16"/>
      <c r="M472" s="16"/>
      <c r="N472" s="16"/>
      <c r="O472" s="16"/>
      <c r="P472" s="16"/>
      <c r="Q472" s="16"/>
      <c r="R472" s="30"/>
      <c r="S472" s="16">
        <f>S476+S480+S488+S492+S496+S500+S504</f>
        <v>1038</v>
      </c>
    </row>
    <row r="473" spans="1:19" ht="12.75">
      <c r="A473" s="102"/>
      <c r="B473" s="80" t="s">
        <v>203</v>
      </c>
      <c r="C473" s="16">
        <f aca="true" t="shared" si="169" ref="C473:H473">C471-C472</f>
        <v>-14</v>
      </c>
      <c r="D473" s="22">
        <f t="shared" si="169"/>
        <v>16</v>
      </c>
      <c r="E473" s="16">
        <f t="shared" si="169"/>
        <v>-74</v>
      </c>
      <c r="F473" s="22">
        <f t="shared" si="169"/>
        <v>-44</v>
      </c>
      <c r="G473" s="16">
        <f t="shared" si="169"/>
        <v>-51</v>
      </c>
      <c r="H473" s="22">
        <f t="shared" si="169"/>
        <v>-53</v>
      </c>
      <c r="I473" s="16"/>
      <c r="J473" s="22"/>
      <c r="K473" s="16"/>
      <c r="L473" s="22"/>
      <c r="M473" s="16"/>
      <c r="N473" s="16"/>
      <c r="O473" s="16"/>
      <c r="P473" s="16"/>
      <c r="Q473" s="16"/>
      <c r="R473" s="22"/>
      <c r="S473" s="16">
        <f>S471-S472</f>
        <v>-220</v>
      </c>
    </row>
    <row r="474" spans="1:19" ht="13.5" thickBot="1">
      <c r="A474" s="103"/>
      <c r="B474" s="81" t="s">
        <v>5</v>
      </c>
      <c r="C474" s="19">
        <f aca="true" t="shared" si="170" ref="C474:H474">C473/C472</f>
        <v>-0.19718309859154928</v>
      </c>
      <c r="D474" s="19">
        <f t="shared" si="170"/>
        <v>1.2307692307692308</v>
      </c>
      <c r="E474" s="19">
        <f t="shared" si="170"/>
        <v>-0.22356495468277945</v>
      </c>
      <c r="F474" s="31">
        <f t="shared" si="170"/>
        <v>-0.20853080568720378</v>
      </c>
      <c r="G474" s="19">
        <f t="shared" si="170"/>
        <v>-0.1895910780669145</v>
      </c>
      <c r="H474" s="31">
        <f t="shared" si="170"/>
        <v>-0.3706293706293706</v>
      </c>
      <c r="I474" s="19"/>
      <c r="J474" s="31"/>
      <c r="K474" s="19"/>
      <c r="L474" s="31"/>
      <c r="M474" s="19"/>
      <c r="N474" s="19"/>
      <c r="O474" s="19"/>
      <c r="P474" s="19"/>
      <c r="Q474" s="19"/>
      <c r="R474" s="31"/>
      <c r="S474" s="19">
        <f>S473/S472</f>
        <v>-0.2119460500963391</v>
      </c>
    </row>
    <row r="475" spans="1:19" ht="12.75">
      <c r="A475" s="102"/>
      <c r="B475" s="79">
        <v>2015</v>
      </c>
      <c r="C475" s="16">
        <v>1</v>
      </c>
      <c r="D475" s="22">
        <v>0</v>
      </c>
      <c r="E475" s="16">
        <v>4</v>
      </c>
      <c r="F475" s="22">
        <v>0</v>
      </c>
      <c r="G475" s="16">
        <v>10</v>
      </c>
      <c r="H475" s="22">
        <v>2</v>
      </c>
      <c r="I475" s="16"/>
      <c r="J475" s="22"/>
      <c r="K475" s="16"/>
      <c r="L475" s="22"/>
      <c r="M475" s="16"/>
      <c r="N475" s="16"/>
      <c r="O475" s="16"/>
      <c r="P475" s="16"/>
      <c r="Q475" s="16"/>
      <c r="R475" s="22"/>
      <c r="S475" s="16">
        <f>C475+D475+E475+F475+G475+H475</f>
        <v>17</v>
      </c>
    </row>
    <row r="476" spans="1:19" ht="12.75">
      <c r="A476" s="104" t="s">
        <v>240</v>
      </c>
      <c r="B476" s="79">
        <v>2014</v>
      </c>
      <c r="C476" s="16">
        <v>3</v>
      </c>
      <c r="D476" s="22">
        <v>0</v>
      </c>
      <c r="E476" s="16">
        <v>3</v>
      </c>
      <c r="F476" s="22">
        <v>2</v>
      </c>
      <c r="G476" s="16">
        <v>7</v>
      </c>
      <c r="H476" s="22">
        <v>3</v>
      </c>
      <c r="I476" s="16"/>
      <c r="J476" s="22"/>
      <c r="K476" s="16"/>
      <c r="L476" s="22"/>
      <c r="M476" s="16"/>
      <c r="N476" s="16"/>
      <c r="O476" s="16"/>
      <c r="P476" s="16"/>
      <c r="Q476" s="16"/>
      <c r="R476" s="22"/>
      <c r="S476" s="16">
        <f>C476+D476+E476+F476+G476+H476</f>
        <v>18</v>
      </c>
    </row>
    <row r="477" spans="1:19" ht="12.75">
      <c r="A477" s="104" t="s">
        <v>241</v>
      </c>
      <c r="B477" s="80" t="s">
        <v>203</v>
      </c>
      <c r="C477" s="16">
        <f aca="true" t="shared" si="171" ref="C477:H477">C475-C476</f>
        <v>-2</v>
      </c>
      <c r="D477" s="22">
        <f t="shared" si="171"/>
        <v>0</v>
      </c>
      <c r="E477" s="16">
        <f t="shared" si="171"/>
        <v>1</v>
      </c>
      <c r="F477" s="22">
        <f t="shared" si="171"/>
        <v>-2</v>
      </c>
      <c r="G477" s="16">
        <f t="shared" si="171"/>
        <v>3</v>
      </c>
      <c r="H477" s="22">
        <f t="shared" si="171"/>
        <v>-1</v>
      </c>
      <c r="I477" s="16"/>
      <c r="J477" s="22"/>
      <c r="K477" s="16"/>
      <c r="L477" s="22"/>
      <c r="M477" s="16"/>
      <c r="N477" s="16"/>
      <c r="O477" s="16"/>
      <c r="P477" s="16"/>
      <c r="Q477" s="16"/>
      <c r="R477" s="22"/>
      <c r="S477" s="16">
        <f>S475-S476</f>
        <v>-1</v>
      </c>
    </row>
    <row r="478" spans="1:19" ht="13.5" thickBot="1">
      <c r="A478" s="105"/>
      <c r="B478" s="81" t="s">
        <v>5</v>
      </c>
      <c r="C478" s="19">
        <f aca="true" t="shared" si="172" ref="C478:H478">C477/C476</f>
        <v>-0.6666666666666666</v>
      </c>
      <c r="D478" s="33">
        <v>0</v>
      </c>
      <c r="E478" s="19">
        <f t="shared" si="172"/>
        <v>0.3333333333333333</v>
      </c>
      <c r="F478" s="33">
        <f t="shared" si="172"/>
        <v>-1</v>
      </c>
      <c r="G478" s="19">
        <f t="shared" si="172"/>
        <v>0.42857142857142855</v>
      </c>
      <c r="H478" s="19">
        <f t="shared" si="172"/>
        <v>-0.3333333333333333</v>
      </c>
      <c r="I478" s="19"/>
      <c r="J478" s="31"/>
      <c r="K478" s="19"/>
      <c r="L478" s="31"/>
      <c r="M478" s="19"/>
      <c r="N478" s="19"/>
      <c r="O478" s="19"/>
      <c r="P478" s="19"/>
      <c r="Q478" s="19"/>
      <c r="R478" s="31"/>
      <c r="S478" s="19">
        <f>S477/S476</f>
        <v>-0.05555555555555555</v>
      </c>
    </row>
    <row r="479" spans="1:19" ht="12.75">
      <c r="A479" s="106"/>
      <c r="B479" s="79">
        <v>2015</v>
      </c>
      <c r="C479" s="16">
        <v>0</v>
      </c>
      <c r="D479" s="22">
        <v>0</v>
      </c>
      <c r="E479" s="16">
        <v>0</v>
      </c>
      <c r="F479" s="22">
        <v>1</v>
      </c>
      <c r="G479" s="16">
        <v>2</v>
      </c>
      <c r="H479" s="22">
        <v>2</v>
      </c>
      <c r="I479" s="16" t="s">
        <v>133</v>
      </c>
      <c r="J479" s="22"/>
      <c r="K479" s="16"/>
      <c r="L479" s="22"/>
      <c r="M479" s="16"/>
      <c r="N479" s="16"/>
      <c r="O479" s="16"/>
      <c r="P479" s="16"/>
      <c r="Q479" s="16"/>
      <c r="R479" s="22"/>
      <c r="S479" s="16">
        <f>C479+D479+E479+F479+G479+H479</f>
        <v>5</v>
      </c>
    </row>
    <row r="480" spans="1:19" ht="12.75">
      <c r="A480" s="104" t="s">
        <v>242</v>
      </c>
      <c r="B480" s="79">
        <v>2014</v>
      </c>
      <c r="C480" s="16">
        <v>0</v>
      </c>
      <c r="D480" s="22">
        <v>0</v>
      </c>
      <c r="E480" s="16">
        <v>0</v>
      </c>
      <c r="F480" s="22">
        <v>0</v>
      </c>
      <c r="G480" s="16">
        <v>0</v>
      </c>
      <c r="H480" s="22">
        <v>0</v>
      </c>
      <c r="I480" s="16"/>
      <c r="J480" s="22"/>
      <c r="K480" s="16"/>
      <c r="L480" s="22"/>
      <c r="M480" s="16"/>
      <c r="N480" s="16"/>
      <c r="O480" s="16"/>
      <c r="P480" s="16"/>
      <c r="Q480" s="16"/>
      <c r="R480" s="22"/>
      <c r="S480" s="16">
        <f>C480+D480+E480+F480+G480+H480</f>
        <v>0</v>
      </c>
    </row>
    <row r="481" spans="1:19" ht="12.75">
      <c r="A481" s="104" t="s">
        <v>243</v>
      </c>
      <c r="B481" s="80" t="s">
        <v>203</v>
      </c>
      <c r="C481" s="16">
        <f aca="true" t="shared" si="173" ref="C481:H481">C479-C480</f>
        <v>0</v>
      </c>
      <c r="D481" s="22">
        <f t="shared" si="173"/>
        <v>0</v>
      </c>
      <c r="E481" s="16">
        <f t="shared" si="173"/>
        <v>0</v>
      </c>
      <c r="F481" s="22">
        <f t="shared" si="173"/>
        <v>1</v>
      </c>
      <c r="G481" s="16">
        <f t="shared" si="173"/>
        <v>2</v>
      </c>
      <c r="H481" s="22">
        <f t="shared" si="173"/>
        <v>2</v>
      </c>
      <c r="I481" s="16"/>
      <c r="J481" s="22"/>
      <c r="K481" s="16"/>
      <c r="L481" s="22"/>
      <c r="M481" s="16"/>
      <c r="N481" s="16"/>
      <c r="O481" s="16"/>
      <c r="P481" s="16"/>
      <c r="Q481" s="16"/>
      <c r="R481" s="22"/>
      <c r="S481" s="16">
        <f>S479-S480</f>
        <v>5</v>
      </c>
    </row>
    <row r="482" spans="1:19" ht="13.5" thickBot="1">
      <c r="A482" s="105"/>
      <c r="B482" s="81" t="s">
        <v>5</v>
      </c>
      <c r="C482" s="33">
        <v>0</v>
      </c>
      <c r="D482" s="33">
        <v>0</v>
      </c>
      <c r="E482" s="33">
        <v>0</v>
      </c>
      <c r="F482" s="33">
        <v>0</v>
      </c>
      <c r="G482" s="33">
        <v>0</v>
      </c>
      <c r="H482" s="33">
        <v>0</v>
      </c>
      <c r="I482" s="19"/>
      <c r="J482" s="31"/>
      <c r="K482" s="19"/>
      <c r="L482" s="31"/>
      <c r="M482" s="19"/>
      <c r="N482" s="19"/>
      <c r="O482" s="19"/>
      <c r="P482" s="19"/>
      <c r="Q482" s="19"/>
      <c r="R482" s="31"/>
      <c r="S482" s="19">
        <v>0</v>
      </c>
    </row>
    <row r="483" spans="1:19" ht="12.75">
      <c r="A483" s="106"/>
      <c r="B483" s="79">
        <v>2015</v>
      </c>
      <c r="C483" s="16">
        <v>0</v>
      </c>
      <c r="D483" s="22">
        <v>0</v>
      </c>
      <c r="E483" s="16">
        <v>0</v>
      </c>
      <c r="F483" s="22">
        <v>0</v>
      </c>
      <c r="G483" s="16">
        <v>0</v>
      </c>
      <c r="H483" s="22">
        <v>0</v>
      </c>
      <c r="I483" s="16"/>
      <c r="J483" s="22"/>
      <c r="K483" s="16"/>
      <c r="L483" s="22"/>
      <c r="M483" s="16"/>
      <c r="N483" s="16"/>
      <c r="O483" s="16"/>
      <c r="P483" s="16"/>
      <c r="Q483" s="16"/>
      <c r="R483" s="22"/>
      <c r="S483" s="16">
        <f>C483+D483+E483+F483+G483+H483</f>
        <v>0</v>
      </c>
    </row>
    <row r="484" spans="1:19" ht="12.75">
      <c r="A484" s="282" t="s">
        <v>315</v>
      </c>
      <c r="B484" s="79">
        <v>2014</v>
      </c>
      <c r="C484" s="16">
        <v>0</v>
      </c>
      <c r="D484" s="22">
        <v>0</v>
      </c>
      <c r="E484" s="16">
        <v>0</v>
      </c>
      <c r="F484" s="22">
        <v>0</v>
      </c>
      <c r="G484" s="16">
        <v>0</v>
      </c>
      <c r="H484" s="22">
        <v>0</v>
      </c>
      <c r="I484" s="16"/>
      <c r="J484" s="22"/>
      <c r="K484" s="16"/>
      <c r="L484" s="22"/>
      <c r="M484" s="16"/>
      <c r="N484" s="16"/>
      <c r="O484" s="16"/>
      <c r="P484" s="16"/>
      <c r="Q484" s="16"/>
      <c r="R484" s="22"/>
      <c r="S484" s="16">
        <f>C484+D484+E484+F484+G484+H484</f>
        <v>0</v>
      </c>
    </row>
    <row r="485" spans="1:19" ht="12.75">
      <c r="A485" s="282" t="s">
        <v>316</v>
      </c>
      <c r="B485" s="80" t="s">
        <v>203</v>
      </c>
      <c r="C485" s="16">
        <f aca="true" t="shared" si="174" ref="C485:H485">C483-C484</f>
        <v>0</v>
      </c>
      <c r="D485" s="22">
        <f t="shared" si="174"/>
        <v>0</v>
      </c>
      <c r="E485" s="16">
        <f t="shared" si="174"/>
        <v>0</v>
      </c>
      <c r="F485" s="22">
        <f t="shared" si="174"/>
        <v>0</v>
      </c>
      <c r="G485" s="16">
        <f t="shared" si="174"/>
        <v>0</v>
      </c>
      <c r="H485" s="16">
        <f t="shared" si="174"/>
        <v>0</v>
      </c>
      <c r="I485" s="16"/>
      <c r="J485" s="22"/>
      <c r="K485" s="16"/>
      <c r="L485" s="22"/>
      <c r="M485" s="16"/>
      <c r="N485" s="16"/>
      <c r="O485" s="16"/>
      <c r="P485" s="16"/>
      <c r="Q485" s="16"/>
      <c r="R485" s="22"/>
      <c r="S485" s="16">
        <f>S483-S484</f>
        <v>0</v>
      </c>
    </row>
    <row r="486" spans="1:19" ht="13.5" thickBot="1">
      <c r="A486" s="105"/>
      <c r="B486" s="81" t="s">
        <v>5</v>
      </c>
      <c r="C486" s="19">
        <v>0</v>
      </c>
      <c r="D486" s="19">
        <v>0</v>
      </c>
      <c r="E486" s="19">
        <v>0</v>
      </c>
      <c r="F486" s="19">
        <v>0</v>
      </c>
      <c r="G486" s="19">
        <v>0</v>
      </c>
      <c r="H486" s="19">
        <v>0</v>
      </c>
      <c r="I486" s="19"/>
      <c r="J486" s="31"/>
      <c r="K486" s="19"/>
      <c r="L486" s="31"/>
      <c r="M486" s="19"/>
      <c r="N486" s="19"/>
      <c r="O486" s="19"/>
      <c r="P486" s="19"/>
      <c r="Q486" s="19"/>
      <c r="R486" s="31"/>
      <c r="S486" s="19">
        <v>0</v>
      </c>
    </row>
    <row r="487" spans="1:19" ht="12.75">
      <c r="A487" s="106" t="s">
        <v>263</v>
      </c>
      <c r="B487" s="79">
        <v>2015</v>
      </c>
      <c r="C487" s="16">
        <v>1</v>
      </c>
      <c r="D487" s="22">
        <v>1</v>
      </c>
      <c r="E487" s="16">
        <v>16</v>
      </c>
      <c r="F487" s="22">
        <v>16</v>
      </c>
      <c r="G487" s="16">
        <v>20</v>
      </c>
      <c r="H487" s="22">
        <v>1</v>
      </c>
      <c r="I487" s="16"/>
      <c r="J487" s="22"/>
      <c r="K487" s="16"/>
      <c r="L487" s="22"/>
      <c r="M487" s="16"/>
      <c r="N487" s="16"/>
      <c r="O487" s="16"/>
      <c r="P487" s="16"/>
      <c r="Q487" s="16"/>
      <c r="R487" s="22"/>
      <c r="S487" s="16">
        <f>C487+D487+E487+F487+G487+H487</f>
        <v>55</v>
      </c>
    </row>
    <row r="488" spans="1:19" ht="12.75">
      <c r="A488" s="104" t="s">
        <v>143</v>
      </c>
      <c r="B488" s="79">
        <v>2014</v>
      </c>
      <c r="C488" s="16">
        <v>1</v>
      </c>
      <c r="D488" s="22">
        <v>1</v>
      </c>
      <c r="E488" s="16">
        <v>18</v>
      </c>
      <c r="F488" s="22">
        <v>12</v>
      </c>
      <c r="G488" s="16">
        <v>41</v>
      </c>
      <c r="H488" s="22">
        <v>11</v>
      </c>
      <c r="I488" s="16"/>
      <c r="J488" s="22"/>
      <c r="K488" s="16"/>
      <c r="L488" s="22"/>
      <c r="M488" s="16"/>
      <c r="N488" s="16"/>
      <c r="O488" s="16"/>
      <c r="P488" s="16"/>
      <c r="Q488" s="16"/>
      <c r="R488" s="22"/>
      <c r="S488" s="16">
        <f>C488+D488+E488+F488+G488+H488</f>
        <v>84</v>
      </c>
    </row>
    <row r="489" spans="1:19" ht="12.75">
      <c r="A489" s="106"/>
      <c r="B489" s="80" t="s">
        <v>203</v>
      </c>
      <c r="C489" s="16">
        <f aca="true" t="shared" si="175" ref="C489:H489">C487-C488</f>
        <v>0</v>
      </c>
      <c r="D489" s="22">
        <f t="shared" si="175"/>
        <v>0</v>
      </c>
      <c r="E489" s="16">
        <f t="shared" si="175"/>
        <v>-2</v>
      </c>
      <c r="F489" s="22">
        <f t="shared" si="175"/>
        <v>4</v>
      </c>
      <c r="G489" s="16">
        <f t="shared" si="175"/>
        <v>-21</v>
      </c>
      <c r="H489" s="16">
        <f t="shared" si="175"/>
        <v>-10</v>
      </c>
      <c r="I489" s="16"/>
      <c r="J489" s="22"/>
      <c r="K489" s="16"/>
      <c r="L489" s="22"/>
      <c r="M489" s="16"/>
      <c r="N489" s="16"/>
      <c r="O489" s="16"/>
      <c r="P489" s="16"/>
      <c r="Q489" s="16"/>
      <c r="R489" s="22"/>
      <c r="S489" s="16">
        <f>S487-S488</f>
        <v>-29</v>
      </c>
    </row>
    <row r="490" spans="1:19" ht="13.5" thickBot="1">
      <c r="A490" s="105"/>
      <c r="B490" s="81" t="s">
        <v>5</v>
      </c>
      <c r="C490" s="33">
        <f aca="true" t="shared" si="176" ref="C490:H490">C489/C488</f>
        <v>0</v>
      </c>
      <c r="D490" s="33">
        <f t="shared" si="176"/>
        <v>0</v>
      </c>
      <c r="E490" s="19">
        <f t="shared" si="176"/>
        <v>-0.1111111111111111</v>
      </c>
      <c r="F490" s="19">
        <f t="shared" si="176"/>
        <v>0.3333333333333333</v>
      </c>
      <c r="G490" s="19">
        <f t="shared" si="176"/>
        <v>-0.5121951219512195</v>
      </c>
      <c r="H490" s="19">
        <f t="shared" si="176"/>
        <v>-0.9090909090909091</v>
      </c>
      <c r="I490" s="19"/>
      <c r="J490" s="31"/>
      <c r="K490" s="19"/>
      <c r="L490" s="31"/>
      <c r="M490" s="19"/>
      <c r="N490" s="19"/>
      <c r="O490" s="19"/>
      <c r="P490" s="19"/>
      <c r="Q490" s="19"/>
      <c r="R490" s="31"/>
      <c r="S490" s="19">
        <f>S489/S488</f>
        <v>-0.34523809523809523</v>
      </c>
    </row>
    <row r="491" spans="1:19" ht="12.75">
      <c r="A491" s="106"/>
      <c r="B491" s="79">
        <v>2015</v>
      </c>
      <c r="C491" s="16">
        <v>11</v>
      </c>
      <c r="D491" s="22">
        <v>9</v>
      </c>
      <c r="E491" s="16">
        <v>32</v>
      </c>
      <c r="F491" s="22">
        <v>7</v>
      </c>
      <c r="G491" s="16">
        <v>28</v>
      </c>
      <c r="H491" s="22">
        <v>22</v>
      </c>
      <c r="I491" s="16"/>
      <c r="J491" s="22"/>
      <c r="K491" s="16"/>
      <c r="L491" s="22"/>
      <c r="M491" s="16"/>
      <c r="N491" s="16"/>
      <c r="O491" s="16"/>
      <c r="P491" s="16"/>
      <c r="Q491" s="16"/>
      <c r="R491" s="22"/>
      <c r="S491" s="16">
        <f>C491+D491+E491+F491+G491+H491</f>
        <v>109</v>
      </c>
    </row>
    <row r="492" spans="1:19" ht="12.75">
      <c r="A492" s="104" t="s">
        <v>244</v>
      </c>
      <c r="B492" s="79">
        <v>2014</v>
      </c>
      <c r="C492" s="16">
        <v>3</v>
      </c>
      <c r="D492" s="22">
        <v>1</v>
      </c>
      <c r="E492" s="16">
        <v>40</v>
      </c>
      <c r="F492" s="22">
        <v>17</v>
      </c>
      <c r="G492" s="16">
        <v>26</v>
      </c>
      <c r="H492" s="22">
        <v>19</v>
      </c>
      <c r="I492" s="16"/>
      <c r="J492" s="22"/>
      <c r="K492" s="16"/>
      <c r="L492" s="22"/>
      <c r="M492" s="16"/>
      <c r="N492" s="16"/>
      <c r="O492" s="16"/>
      <c r="P492" s="16"/>
      <c r="Q492" s="16"/>
      <c r="R492" s="22"/>
      <c r="S492" s="16">
        <f>C492+D492+E492+F492+G492+H492</f>
        <v>106</v>
      </c>
    </row>
    <row r="493" spans="1:19" ht="12.75">
      <c r="A493" s="104" t="s">
        <v>245</v>
      </c>
      <c r="B493" s="80" t="s">
        <v>203</v>
      </c>
      <c r="C493" s="16">
        <f aca="true" t="shared" si="177" ref="C493:H493">C491-C492</f>
        <v>8</v>
      </c>
      <c r="D493" s="22">
        <f t="shared" si="177"/>
        <v>8</v>
      </c>
      <c r="E493" s="16">
        <f t="shared" si="177"/>
        <v>-8</v>
      </c>
      <c r="F493" s="22">
        <f t="shared" si="177"/>
        <v>-10</v>
      </c>
      <c r="G493" s="16">
        <f t="shared" si="177"/>
        <v>2</v>
      </c>
      <c r="H493" s="22">
        <f t="shared" si="177"/>
        <v>3</v>
      </c>
      <c r="I493" s="16"/>
      <c r="J493" s="22"/>
      <c r="K493" s="16"/>
      <c r="L493" s="22"/>
      <c r="M493" s="16"/>
      <c r="N493" s="16"/>
      <c r="O493" s="16"/>
      <c r="P493" s="16"/>
      <c r="Q493" s="16"/>
      <c r="R493" s="22"/>
      <c r="S493" s="16">
        <f>S491-S492</f>
        <v>3</v>
      </c>
    </row>
    <row r="494" spans="1:19" ht="13.5" thickBot="1">
      <c r="A494" s="105"/>
      <c r="B494" s="81" t="s">
        <v>5</v>
      </c>
      <c r="C494" s="19">
        <f aca="true" t="shared" si="178" ref="C494:H494">C493/C492</f>
        <v>2.6666666666666665</v>
      </c>
      <c r="D494" s="19">
        <f t="shared" si="178"/>
        <v>8</v>
      </c>
      <c r="E494" s="19">
        <f t="shared" si="178"/>
        <v>-0.2</v>
      </c>
      <c r="F494" s="19">
        <f t="shared" si="178"/>
        <v>-0.5882352941176471</v>
      </c>
      <c r="G494" s="19">
        <f t="shared" si="178"/>
        <v>0.07692307692307693</v>
      </c>
      <c r="H494" s="19">
        <f t="shared" si="178"/>
        <v>0.15789473684210525</v>
      </c>
      <c r="I494" s="19"/>
      <c r="J494" s="31"/>
      <c r="K494" s="19"/>
      <c r="L494" s="31"/>
      <c r="M494" s="19"/>
      <c r="N494" s="19"/>
      <c r="O494" s="19"/>
      <c r="P494" s="19"/>
      <c r="Q494" s="19"/>
      <c r="R494" s="31"/>
      <c r="S494" s="19">
        <f>S493/S492</f>
        <v>0.02830188679245283</v>
      </c>
    </row>
    <row r="495" spans="1:19" ht="12.75">
      <c r="A495" s="106"/>
      <c r="B495" s="79">
        <v>2015</v>
      </c>
      <c r="C495" s="16">
        <v>16</v>
      </c>
      <c r="D495" s="22">
        <v>10</v>
      </c>
      <c r="E495" s="16">
        <v>43</v>
      </c>
      <c r="F495" s="22">
        <v>38</v>
      </c>
      <c r="G495" s="16">
        <v>57</v>
      </c>
      <c r="H495" s="22">
        <v>31</v>
      </c>
      <c r="I495" s="16"/>
      <c r="J495" s="22"/>
      <c r="K495" s="16"/>
      <c r="L495" s="22"/>
      <c r="M495" s="16"/>
      <c r="N495" s="16"/>
      <c r="O495" s="16"/>
      <c r="P495" s="16"/>
      <c r="Q495" s="16"/>
      <c r="R495" s="22"/>
      <c r="S495" s="16">
        <f>C495+D495+E495+F495+G495+H495</f>
        <v>195</v>
      </c>
    </row>
    <row r="496" spans="1:19" ht="12.75">
      <c r="A496" s="107" t="s">
        <v>246</v>
      </c>
      <c r="B496" s="79">
        <v>2014</v>
      </c>
      <c r="C496" s="16">
        <v>23</v>
      </c>
      <c r="D496" s="22">
        <v>2</v>
      </c>
      <c r="E496" s="16">
        <v>98</v>
      </c>
      <c r="F496" s="22">
        <v>55</v>
      </c>
      <c r="G496" s="16">
        <v>67</v>
      </c>
      <c r="H496" s="22">
        <v>58</v>
      </c>
      <c r="I496" s="16"/>
      <c r="J496" s="22"/>
      <c r="K496" s="16"/>
      <c r="L496" s="22"/>
      <c r="M496" s="16"/>
      <c r="N496" s="16"/>
      <c r="O496" s="16"/>
      <c r="P496" s="16"/>
      <c r="Q496" s="16"/>
      <c r="R496" s="22"/>
      <c r="S496" s="16">
        <f>C496+D496+E496+F496+G496+H496</f>
        <v>303</v>
      </c>
    </row>
    <row r="497" spans="1:19" ht="12.75">
      <c r="A497" s="106"/>
      <c r="B497" s="80" t="s">
        <v>203</v>
      </c>
      <c r="C497" s="16">
        <f aca="true" t="shared" si="179" ref="C497:H497">C495-C496</f>
        <v>-7</v>
      </c>
      <c r="D497" s="22">
        <f t="shared" si="179"/>
        <v>8</v>
      </c>
      <c r="E497" s="16">
        <f t="shared" si="179"/>
        <v>-55</v>
      </c>
      <c r="F497" s="22">
        <f t="shared" si="179"/>
        <v>-17</v>
      </c>
      <c r="G497" s="16">
        <f t="shared" si="179"/>
        <v>-10</v>
      </c>
      <c r="H497" s="22">
        <f t="shared" si="179"/>
        <v>-27</v>
      </c>
      <c r="I497" s="16"/>
      <c r="J497" s="22"/>
      <c r="K497" s="16"/>
      <c r="L497" s="22"/>
      <c r="M497" s="16"/>
      <c r="N497" s="16"/>
      <c r="O497" s="16"/>
      <c r="P497" s="16"/>
      <c r="Q497" s="16"/>
      <c r="R497" s="22"/>
      <c r="S497" s="16">
        <f>S495-S496</f>
        <v>-108</v>
      </c>
    </row>
    <row r="498" spans="1:19" ht="13.5" thickBot="1">
      <c r="A498" s="105"/>
      <c r="B498" s="81" t="s">
        <v>5</v>
      </c>
      <c r="C498" s="19">
        <f aca="true" t="shared" si="180" ref="C498:H498">C497/C496</f>
        <v>-0.30434782608695654</v>
      </c>
      <c r="D498" s="31">
        <f t="shared" si="180"/>
        <v>4</v>
      </c>
      <c r="E498" s="19">
        <f t="shared" si="180"/>
        <v>-0.5612244897959183</v>
      </c>
      <c r="F498" s="31">
        <f t="shared" si="180"/>
        <v>-0.3090909090909091</v>
      </c>
      <c r="G498" s="19">
        <f t="shared" si="180"/>
        <v>-0.14925373134328357</v>
      </c>
      <c r="H498" s="31">
        <f t="shared" si="180"/>
        <v>-0.46551724137931033</v>
      </c>
      <c r="I498" s="19"/>
      <c r="J498" s="31"/>
      <c r="K498" s="19"/>
      <c r="L498" s="31"/>
      <c r="M498" s="19"/>
      <c r="N498" s="19"/>
      <c r="O498" s="19"/>
      <c r="P498" s="19"/>
      <c r="Q498" s="19"/>
      <c r="R498" s="31"/>
      <c r="S498" s="19">
        <f>S497/S496</f>
        <v>-0.3564356435643564</v>
      </c>
    </row>
    <row r="499" spans="1:19" ht="12.75">
      <c r="A499" s="106"/>
      <c r="B499" s="79">
        <v>2015</v>
      </c>
      <c r="C499" s="16">
        <v>24</v>
      </c>
      <c r="D499" s="22">
        <v>8</v>
      </c>
      <c r="E499" s="16">
        <v>145</v>
      </c>
      <c r="F499" s="22">
        <v>102</v>
      </c>
      <c r="G499" s="16">
        <v>87</v>
      </c>
      <c r="H499" s="22">
        <v>30</v>
      </c>
      <c r="I499" s="16"/>
      <c r="J499" s="22"/>
      <c r="K499" s="16"/>
      <c r="L499" s="22"/>
      <c r="M499" s="16"/>
      <c r="N499" s="16"/>
      <c r="O499" s="16"/>
      <c r="P499" s="16"/>
      <c r="Q499" s="16"/>
      <c r="R499" s="22"/>
      <c r="S499" s="16">
        <f>C499+D499+E499+F499+G499+H499</f>
        <v>396</v>
      </c>
    </row>
    <row r="500" spans="1:19" ht="12.75">
      <c r="A500" s="104" t="s">
        <v>247</v>
      </c>
      <c r="B500" s="79">
        <v>2014</v>
      </c>
      <c r="C500" s="16">
        <v>39</v>
      </c>
      <c r="D500" s="22">
        <v>8</v>
      </c>
      <c r="E500" s="16">
        <v>165</v>
      </c>
      <c r="F500" s="22">
        <v>116</v>
      </c>
      <c r="G500" s="16">
        <v>118</v>
      </c>
      <c r="H500" s="22">
        <v>48</v>
      </c>
      <c r="I500" s="16"/>
      <c r="J500" s="22"/>
      <c r="K500" s="16"/>
      <c r="L500" s="22"/>
      <c r="M500" s="16"/>
      <c r="N500" s="16"/>
      <c r="O500" s="16"/>
      <c r="P500" s="16"/>
      <c r="Q500" s="16"/>
      <c r="R500" s="22"/>
      <c r="S500" s="16">
        <f>C500+D500+E500+F500+G500+H500</f>
        <v>494</v>
      </c>
    </row>
    <row r="501" spans="1:19" ht="12.75">
      <c r="A501" s="104" t="s">
        <v>248</v>
      </c>
      <c r="B501" s="80" t="s">
        <v>203</v>
      </c>
      <c r="C501" s="16">
        <f aca="true" t="shared" si="181" ref="C501:H501">C499-C500</f>
        <v>-15</v>
      </c>
      <c r="D501" s="22">
        <f t="shared" si="181"/>
        <v>0</v>
      </c>
      <c r="E501" s="16">
        <f t="shared" si="181"/>
        <v>-20</v>
      </c>
      <c r="F501" s="22">
        <f t="shared" si="181"/>
        <v>-14</v>
      </c>
      <c r="G501" s="16">
        <f t="shared" si="181"/>
        <v>-31</v>
      </c>
      <c r="H501" s="22">
        <f t="shared" si="181"/>
        <v>-18</v>
      </c>
      <c r="I501" s="16"/>
      <c r="J501" s="22"/>
      <c r="K501" s="16"/>
      <c r="L501" s="22"/>
      <c r="M501" s="16"/>
      <c r="N501" s="16"/>
      <c r="O501" s="16"/>
      <c r="P501" s="16"/>
      <c r="Q501" s="16"/>
      <c r="R501" s="22"/>
      <c r="S501" s="16">
        <f>S499-S500</f>
        <v>-98</v>
      </c>
    </row>
    <row r="502" spans="1:19" ht="13.5" thickBot="1">
      <c r="A502" s="105"/>
      <c r="B502" s="81" t="s">
        <v>5</v>
      </c>
      <c r="C502" s="19">
        <f aca="true" t="shared" si="182" ref="C502:H502">C501/C500</f>
        <v>-0.38461538461538464</v>
      </c>
      <c r="D502" s="19">
        <f>D501/D500</f>
        <v>0</v>
      </c>
      <c r="E502" s="19">
        <f t="shared" si="182"/>
        <v>-0.12121212121212122</v>
      </c>
      <c r="F502" s="31">
        <f t="shared" si="182"/>
        <v>-0.1206896551724138</v>
      </c>
      <c r="G502" s="19">
        <f t="shared" si="182"/>
        <v>-0.2627118644067797</v>
      </c>
      <c r="H502" s="31">
        <f t="shared" si="182"/>
        <v>-0.375</v>
      </c>
      <c r="I502" s="19"/>
      <c r="J502" s="31"/>
      <c r="K502" s="19"/>
      <c r="L502" s="31"/>
      <c r="M502" s="19"/>
      <c r="N502" s="19"/>
      <c r="O502" s="19"/>
      <c r="P502" s="19"/>
      <c r="Q502" s="19"/>
      <c r="R502" s="31"/>
      <c r="S502" s="19">
        <f>S501/S500</f>
        <v>-0.19838056680161945</v>
      </c>
    </row>
    <row r="503" spans="1:19" ht="12.75">
      <c r="A503" s="106"/>
      <c r="B503" s="79">
        <v>2015</v>
      </c>
      <c r="C503" s="16">
        <v>4</v>
      </c>
      <c r="D503" s="22">
        <v>1</v>
      </c>
      <c r="E503" s="16">
        <v>17</v>
      </c>
      <c r="F503" s="22">
        <v>3</v>
      </c>
      <c r="G503" s="16">
        <v>14</v>
      </c>
      <c r="H503" s="22">
        <v>2</v>
      </c>
      <c r="I503" s="16"/>
      <c r="J503" s="22"/>
      <c r="K503" s="16"/>
      <c r="L503" s="22"/>
      <c r="M503" s="16"/>
      <c r="N503" s="16"/>
      <c r="O503" s="16"/>
      <c r="P503" s="16"/>
      <c r="Q503" s="16"/>
      <c r="R503" s="22"/>
      <c r="S503" s="16">
        <f>C503+D503+E503+F503+G503+H503</f>
        <v>41</v>
      </c>
    </row>
    <row r="504" spans="1:19" ht="12.75">
      <c r="A504" s="104" t="s">
        <v>249</v>
      </c>
      <c r="B504" s="79">
        <v>2014</v>
      </c>
      <c r="C504" s="16">
        <v>2</v>
      </c>
      <c r="D504" s="22">
        <v>1</v>
      </c>
      <c r="E504" s="16">
        <v>7</v>
      </c>
      <c r="F504" s="22">
        <v>9</v>
      </c>
      <c r="G504" s="16">
        <v>10</v>
      </c>
      <c r="H504" s="22">
        <v>4</v>
      </c>
      <c r="I504" s="16"/>
      <c r="J504" s="22"/>
      <c r="K504" s="16"/>
      <c r="L504" s="22"/>
      <c r="M504" s="16"/>
      <c r="N504" s="16"/>
      <c r="O504" s="16"/>
      <c r="P504" s="16"/>
      <c r="Q504" s="16"/>
      <c r="R504" s="22"/>
      <c r="S504" s="16">
        <f>C504+D504+E504+F504+G504+H504</f>
        <v>33</v>
      </c>
    </row>
    <row r="505" spans="1:19" ht="12.75">
      <c r="A505" s="104" t="s">
        <v>250</v>
      </c>
      <c r="B505" s="80" t="s">
        <v>203</v>
      </c>
      <c r="C505" s="16">
        <f aca="true" t="shared" si="183" ref="C505:H505">C503-C504</f>
        <v>2</v>
      </c>
      <c r="D505" s="22">
        <f t="shared" si="183"/>
        <v>0</v>
      </c>
      <c r="E505" s="16">
        <f t="shared" si="183"/>
        <v>10</v>
      </c>
      <c r="F505" s="22">
        <f t="shared" si="183"/>
        <v>-6</v>
      </c>
      <c r="G505" s="16">
        <f t="shared" si="183"/>
        <v>4</v>
      </c>
      <c r="H505" s="22">
        <f t="shared" si="183"/>
        <v>-2</v>
      </c>
      <c r="I505" s="16"/>
      <c r="J505" s="22"/>
      <c r="K505" s="16"/>
      <c r="L505" s="22"/>
      <c r="M505" s="16"/>
      <c r="N505" s="16"/>
      <c r="O505" s="16"/>
      <c r="P505" s="16"/>
      <c r="Q505" s="16"/>
      <c r="R505" s="22"/>
      <c r="S505" s="16">
        <f>S503-S504</f>
        <v>8</v>
      </c>
    </row>
    <row r="506" spans="1:19" ht="13.5" thickBot="1">
      <c r="A506" s="105"/>
      <c r="B506" s="81" t="s">
        <v>5</v>
      </c>
      <c r="C506" s="19">
        <f aca="true" t="shared" si="184" ref="C506:H506">C505/C504</f>
        <v>1</v>
      </c>
      <c r="D506" s="19">
        <f t="shared" si="184"/>
        <v>0</v>
      </c>
      <c r="E506" s="19">
        <f t="shared" si="184"/>
        <v>1.4285714285714286</v>
      </c>
      <c r="F506" s="19">
        <f t="shared" si="184"/>
        <v>-0.6666666666666666</v>
      </c>
      <c r="G506" s="19">
        <f t="shared" si="184"/>
        <v>0.4</v>
      </c>
      <c r="H506" s="19">
        <f t="shared" si="184"/>
        <v>-0.5</v>
      </c>
      <c r="I506" s="19"/>
      <c r="J506" s="31"/>
      <c r="K506" s="19"/>
      <c r="L506" s="31"/>
      <c r="M506" s="19"/>
      <c r="N506" s="19"/>
      <c r="O506" s="19"/>
      <c r="P506" s="19"/>
      <c r="Q506" s="19"/>
      <c r="R506" s="31"/>
      <c r="S506" s="19">
        <f>S505/S504</f>
        <v>0.24242424242424243</v>
      </c>
    </row>
    <row r="507" spans="1:19" ht="12.75">
      <c r="A507" s="21"/>
      <c r="B507" s="21"/>
      <c r="C507" s="21"/>
      <c r="D507" s="21"/>
      <c r="E507" s="21"/>
      <c r="F507" s="21"/>
      <c r="G507" s="21"/>
      <c r="H507" s="21"/>
      <c r="I507" s="21"/>
      <c r="J507" s="21"/>
      <c r="K507" s="21"/>
      <c r="L507" s="21"/>
      <c r="M507" s="21"/>
      <c r="N507" s="21"/>
      <c r="O507" s="21"/>
      <c r="P507" s="21"/>
      <c r="Q507" s="21"/>
      <c r="R507" s="21"/>
      <c r="S507" s="21"/>
    </row>
    <row r="508" spans="1:19" ht="13.5" thickBot="1">
      <c r="A508" s="108" t="s">
        <v>264</v>
      </c>
      <c r="B508" s="21"/>
      <c r="C508" s="21"/>
      <c r="D508" s="21"/>
      <c r="E508" s="21"/>
      <c r="F508" s="21"/>
      <c r="G508" s="21"/>
      <c r="H508" s="21"/>
      <c r="I508" s="21"/>
      <c r="J508" s="21"/>
      <c r="K508" s="21"/>
      <c r="L508" s="21"/>
      <c r="M508" s="21"/>
      <c r="N508" s="21"/>
      <c r="O508" s="21"/>
      <c r="P508" s="21"/>
      <c r="Q508" s="21"/>
      <c r="R508" s="21"/>
      <c r="S508" s="21"/>
    </row>
    <row r="509" spans="1:19" ht="13.5" thickBot="1">
      <c r="A509" s="101"/>
      <c r="B509" s="78"/>
      <c r="C509" s="23" t="s">
        <v>134</v>
      </c>
      <c r="D509" s="23" t="s">
        <v>135</v>
      </c>
      <c r="E509" s="24" t="s">
        <v>136</v>
      </c>
      <c r="F509" s="23" t="s">
        <v>137</v>
      </c>
      <c r="G509" s="23" t="s">
        <v>138</v>
      </c>
      <c r="H509" s="29" t="s">
        <v>0</v>
      </c>
      <c r="I509" s="28"/>
      <c r="J509" s="29"/>
      <c r="K509" s="28"/>
      <c r="L509" s="29"/>
      <c r="M509" s="28"/>
      <c r="N509" s="28"/>
      <c r="O509" s="28"/>
      <c r="P509" s="28"/>
      <c r="Q509" s="28"/>
      <c r="R509" s="29"/>
      <c r="S509" s="28" t="s">
        <v>30</v>
      </c>
    </row>
    <row r="510" spans="1:19" ht="12.75">
      <c r="A510" s="102"/>
      <c r="B510" s="79">
        <v>2015</v>
      </c>
      <c r="C510" s="16">
        <f aca="true" t="shared" si="185" ref="C510:G511">C514+C518+C526+C530+C534+C538+C542</f>
        <v>86</v>
      </c>
      <c r="D510" s="16">
        <f t="shared" si="185"/>
        <v>211</v>
      </c>
      <c r="E510" s="16">
        <f t="shared" si="185"/>
        <v>148</v>
      </c>
      <c r="F510" s="16">
        <f t="shared" si="185"/>
        <v>127</v>
      </c>
      <c r="G510" s="16">
        <f t="shared" si="185"/>
        <v>129</v>
      </c>
      <c r="H510" s="16"/>
      <c r="I510" s="16"/>
      <c r="J510" s="16"/>
      <c r="K510" s="16"/>
      <c r="L510" s="16"/>
      <c r="M510" s="16"/>
      <c r="N510" s="16"/>
      <c r="O510" s="16"/>
      <c r="P510" s="16"/>
      <c r="Q510" s="16"/>
      <c r="R510" s="30"/>
      <c r="S510" s="16">
        <f>S514+S518+S526+S530+S534+S538+S542</f>
        <v>701</v>
      </c>
    </row>
    <row r="511" spans="1:19" ht="12.75">
      <c r="A511" s="245" t="s">
        <v>40</v>
      </c>
      <c r="B511" s="79">
        <v>2014</v>
      </c>
      <c r="C511" s="16">
        <f t="shared" si="185"/>
        <v>134</v>
      </c>
      <c r="D511" s="16">
        <f t="shared" si="185"/>
        <v>222</v>
      </c>
      <c r="E511" s="16">
        <f t="shared" si="185"/>
        <v>182</v>
      </c>
      <c r="F511" s="16">
        <f t="shared" si="185"/>
        <v>186</v>
      </c>
      <c r="G511" s="16">
        <f t="shared" si="185"/>
        <v>158</v>
      </c>
      <c r="H511" s="16"/>
      <c r="I511" s="16"/>
      <c r="J511" s="16"/>
      <c r="K511" s="16"/>
      <c r="L511" s="16"/>
      <c r="M511" s="16"/>
      <c r="N511" s="16"/>
      <c r="O511" s="16"/>
      <c r="P511" s="16"/>
      <c r="Q511" s="16"/>
      <c r="R511" s="30"/>
      <c r="S511" s="16">
        <f>S515+S519+S527+S531+S535+S539+S543</f>
        <v>882</v>
      </c>
    </row>
    <row r="512" spans="1:19" ht="12.75">
      <c r="A512" s="102"/>
      <c r="B512" s="80" t="s">
        <v>203</v>
      </c>
      <c r="C512" s="16">
        <f>C510-C511</f>
        <v>-48</v>
      </c>
      <c r="D512" s="16">
        <f>D510-D511</f>
        <v>-11</v>
      </c>
      <c r="E512" s="22">
        <f>E510-E511</f>
        <v>-34</v>
      </c>
      <c r="F512" s="16">
        <f>F510-F511</f>
        <v>-59</v>
      </c>
      <c r="G512" s="16">
        <f>G510-G511</f>
        <v>-29</v>
      </c>
      <c r="H512" s="22"/>
      <c r="I512" s="16"/>
      <c r="J512" s="22"/>
      <c r="K512" s="16"/>
      <c r="L512" s="22"/>
      <c r="M512" s="16"/>
      <c r="N512" s="16"/>
      <c r="O512" s="16"/>
      <c r="P512" s="16"/>
      <c r="Q512" s="16"/>
      <c r="R512" s="22"/>
      <c r="S512" s="16">
        <f>S510-S511</f>
        <v>-181</v>
      </c>
    </row>
    <row r="513" spans="1:19" ht="13.5" thickBot="1">
      <c r="A513" s="103"/>
      <c r="B513" s="81" t="s">
        <v>5</v>
      </c>
      <c r="C513" s="19">
        <f>C512/C511</f>
        <v>-0.3582089552238806</v>
      </c>
      <c r="D513" s="19">
        <f>D512/D511</f>
        <v>-0.04954954954954955</v>
      </c>
      <c r="E513" s="31">
        <f>E512/E511</f>
        <v>-0.18681318681318682</v>
      </c>
      <c r="F513" s="19">
        <f>F512/F511</f>
        <v>-0.3172043010752688</v>
      </c>
      <c r="G513" s="19">
        <f>G512/G511</f>
        <v>-0.18354430379746836</v>
      </c>
      <c r="H513" s="31"/>
      <c r="I513" s="19"/>
      <c r="J513" s="31"/>
      <c r="K513" s="19"/>
      <c r="L513" s="31"/>
      <c r="M513" s="19"/>
      <c r="N513" s="19"/>
      <c r="O513" s="19"/>
      <c r="P513" s="19"/>
      <c r="Q513" s="19"/>
      <c r="R513" s="31"/>
      <c r="S513" s="19">
        <f>S512/S511</f>
        <v>-0.20521541950113378</v>
      </c>
    </row>
    <row r="514" spans="1:19" ht="12.75">
      <c r="A514" s="102"/>
      <c r="B514" s="79">
        <v>2015</v>
      </c>
      <c r="C514" s="16">
        <v>3</v>
      </c>
      <c r="D514" s="16">
        <v>2</v>
      </c>
      <c r="E514" s="22">
        <v>3</v>
      </c>
      <c r="F514" s="16">
        <v>0</v>
      </c>
      <c r="G514" s="16">
        <v>2</v>
      </c>
      <c r="H514" s="22"/>
      <c r="I514" s="16"/>
      <c r="J514" s="22"/>
      <c r="K514" s="16"/>
      <c r="L514" s="22"/>
      <c r="M514" s="16"/>
      <c r="N514" s="16"/>
      <c r="O514" s="16"/>
      <c r="P514" s="16"/>
      <c r="Q514" s="16"/>
      <c r="R514" s="22"/>
      <c r="S514" s="16">
        <f>C514+D514+E514+F514+G514</f>
        <v>10</v>
      </c>
    </row>
    <row r="515" spans="1:19" ht="12.75">
      <c r="A515" s="104" t="s">
        <v>240</v>
      </c>
      <c r="B515" s="79">
        <v>2014</v>
      </c>
      <c r="C515" s="16">
        <v>4</v>
      </c>
      <c r="D515" s="16">
        <v>1</v>
      </c>
      <c r="E515" s="22">
        <v>1</v>
      </c>
      <c r="F515" s="16">
        <v>1</v>
      </c>
      <c r="G515" s="16">
        <v>3</v>
      </c>
      <c r="H515" s="22"/>
      <c r="I515" s="16"/>
      <c r="J515" s="22"/>
      <c r="K515" s="16"/>
      <c r="L515" s="22"/>
      <c r="M515" s="16"/>
      <c r="N515" s="16"/>
      <c r="O515" s="16"/>
      <c r="P515" s="16"/>
      <c r="Q515" s="16"/>
      <c r="R515" s="22"/>
      <c r="S515" s="16">
        <f>C515+D515+E515+F515+G515</f>
        <v>10</v>
      </c>
    </row>
    <row r="516" spans="1:19" ht="12.75">
      <c r="A516" s="104" t="s">
        <v>241</v>
      </c>
      <c r="B516" s="80" t="s">
        <v>203</v>
      </c>
      <c r="C516" s="16">
        <f>C514-C515</f>
        <v>-1</v>
      </c>
      <c r="D516" s="16">
        <f>D514-D515</f>
        <v>1</v>
      </c>
      <c r="E516" s="22">
        <f>E514-E515</f>
        <v>2</v>
      </c>
      <c r="F516" s="16">
        <f>F514-F515</f>
        <v>-1</v>
      </c>
      <c r="G516" s="16">
        <f>G514-G515</f>
        <v>-1</v>
      </c>
      <c r="H516" s="22"/>
      <c r="I516" s="16"/>
      <c r="J516" s="22"/>
      <c r="K516" s="16"/>
      <c r="L516" s="22"/>
      <c r="M516" s="16"/>
      <c r="N516" s="16"/>
      <c r="O516" s="16"/>
      <c r="P516" s="16"/>
      <c r="Q516" s="16"/>
      <c r="R516" s="22"/>
      <c r="S516" s="16">
        <f>S514-S515</f>
        <v>0</v>
      </c>
    </row>
    <row r="517" spans="1:19" ht="13.5" thickBot="1">
      <c r="A517" s="105"/>
      <c r="B517" s="81" t="s">
        <v>5</v>
      </c>
      <c r="C517" s="33">
        <f>C516/C515</f>
        <v>-0.25</v>
      </c>
      <c r="D517" s="33">
        <f>D516/D515</f>
        <v>1</v>
      </c>
      <c r="E517" s="33">
        <f>E516/E515</f>
        <v>2</v>
      </c>
      <c r="F517" s="33">
        <f>F516/F515</f>
        <v>-1</v>
      </c>
      <c r="G517" s="33">
        <f>G516/G515</f>
        <v>-0.3333333333333333</v>
      </c>
      <c r="H517" s="31"/>
      <c r="I517" s="19"/>
      <c r="J517" s="31"/>
      <c r="K517" s="19"/>
      <c r="L517" s="31"/>
      <c r="M517" s="19"/>
      <c r="N517" s="19"/>
      <c r="O517" s="19"/>
      <c r="P517" s="19"/>
      <c r="Q517" s="19"/>
      <c r="R517" s="31"/>
      <c r="S517" s="19">
        <f>S516/S515</f>
        <v>0</v>
      </c>
    </row>
    <row r="518" spans="1:19" ht="12.75">
      <c r="A518" s="106"/>
      <c r="B518" s="79">
        <v>2015</v>
      </c>
      <c r="C518" s="16">
        <v>0</v>
      </c>
      <c r="D518" s="16">
        <v>0</v>
      </c>
      <c r="E518" s="22">
        <v>0</v>
      </c>
      <c r="F518" s="16">
        <v>1</v>
      </c>
      <c r="G518" s="16">
        <v>0</v>
      </c>
      <c r="H518" s="22"/>
      <c r="I518" s="16" t="s">
        <v>133</v>
      </c>
      <c r="J518" s="22"/>
      <c r="K518" s="16"/>
      <c r="L518" s="22"/>
      <c r="M518" s="16"/>
      <c r="N518" s="16"/>
      <c r="O518" s="16"/>
      <c r="P518" s="16"/>
      <c r="Q518" s="16"/>
      <c r="R518" s="22"/>
      <c r="S518" s="16">
        <f>C518+D518+E518+F518+G518</f>
        <v>1</v>
      </c>
    </row>
    <row r="519" spans="1:19" ht="12.75">
      <c r="A519" s="104" t="s">
        <v>242</v>
      </c>
      <c r="B519" s="79">
        <v>2014</v>
      </c>
      <c r="C519" s="16">
        <v>0</v>
      </c>
      <c r="D519" s="16">
        <v>0</v>
      </c>
      <c r="E519" s="22">
        <v>0</v>
      </c>
      <c r="F519" s="16">
        <v>0</v>
      </c>
      <c r="G519" s="16">
        <v>0</v>
      </c>
      <c r="H519" s="22"/>
      <c r="I519" s="16"/>
      <c r="J519" s="22"/>
      <c r="K519" s="16"/>
      <c r="L519" s="22"/>
      <c r="M519" s="16"/>
      <c r="N519" s="16"/>
      <c r="O519" s="16"/>
      <c r="P519" s="16"/>
      <c r="Q519" s="16"/>
      <c r="R519" s="22"/>
      <c r="S519" s="16">
        <f>C519+D519+E519+F519+G519</f>
        <v>0</v>
      </c>
    </row>
    <row r="520" spans="1:19" ht="12.75">
      <c r="A520" s="104" t="s">
        <v>243</v>
      </c>
      <c r="B520" s="80" t="s">
        <v>203</v>
      </c>
      <c r="C520" s="16">
        <f>C518-C519</f>
        <v>0</v>
      </c>
      <c r="D520" s="16">
        <f>D518-D519</f>
        <v>0</v>
      </c>
      <c r="E520" s="34">
        <f>E518-E519</f>
        <v>0</v>
      </c>
      <c r="F520" s="16">
        <f>F518-F519</f>
        <v>1</v>
      </c>
      <c r="G520" s="16">
        <f>G518-G519</f>
        <v>0</v>
      </c>
      <c r="H520" s="22"/>
      <c r="I520" s="16"/>
      <c r="J520" s="22"/>
      <c r="K520" s="16"/>
      <c r="L520" s="22"/>
      <c r="M520" s="16"/>
      <c r="N520" s="16"/>
      <c r="O520" s="16"/>
      <c r="P520" s="16"/>
      <c r="Q520" s="16"/>
      <c r="R520" s="22"/>
      <c r="S520" s="16">
        <f>S518-S519</f>
        <v>1</v>
      </c>
    </row>
    <row r="521" spans="1:19" ht="13.5" thickBot="1">
      <c r="A521" s="105"/>
      <c r="B521" s="81" t="s">
        <v>5</v>
      </c>
      <c r="C521" s="33">
        <v>0</v>
      </c>
      <c r="D521" s="33">
        <v>0</v>
      </c>
      <c r="E521" s="33">
        <v>0</v>
      </c>
      <c r="F521" s="33">
        <v>0</v>
      </c>
      <c r="G521" s="33">
        <v>0</v>
      </c>
      <c r="H521" s="31"/>
      <c r="I521" s="19"/>
      <c r="J521" s="31"/>
      <c r="K521" s="19"/>
      <c r="L521" s="31"/>
      <c r="M521" s="19"/>
      <c r="N521" s="19"/>
      <c r="O521" s="19"/>
      <c r="P521" s="19"/>
      <c r="Q521" s="19"/>
      <c r="R521" s="31"/>
      <c r="S521" s="19">
        <v>0</v>
      </c>
    </row>
    <row r="522" spans="1:19" ht="12.75">
      <c r="A522" s="106"/>
      <c r="B522" s="79">
        <v>2015</v>
      </c>
      <c r="C522" s="16">
        <v>0</v>
      </c>
      <c r="D522" s="16">
        <v>0</v>
      </c>
      <c r="E522" s="22">
        <v>0</v>
      </c>
      <c r="F522" s="16">
        <v>0</v>
      </c>
      <c r="G522" s="16">
        <v>0</v>
      </c>
      <c r="H522" s="22"/>
      <c r="I522" s="16"/>
      <c r="J522" s="22"/>
      <c r="K522" s="16"/>
      <c r="L522" s="22"/>
      <c r="M522" s="16"/>
      <c r="N522" s="16"/>
      <c r="O522" s="16"/>
      <c r="P522" s="16"/>
      <c r="Q522" s="16"/>
      <c r="R522" s="22"/>
      <c r="S522" s="16">
        <f>C522+D522+E522+F522+G522</f>
        <v>0</v>
      </c>
    </row>
    <row r="523" spans="1:19" ht="12.75">
      <c r="A523" s="282" t="s">
        <v>315</v>
      </c>
      <c r="B523" s="79">
        <v>2014</v>
      </c>
      <c r="C523" s="16">
        <v>0</v>
      </c>
      <c r="D523" s="16">
        <v>0</v>
      </c>
      <c r="E523" s="22">
        <v>0</v>
      </c>
      <c r="F523" s="16">
        <v>0</v>
      </c>
      <c r="G523" s="16">
        <v>0</v>
      </c>
      <c r="H523" s="22"/>
      <c r="I523" s="16"/>
      <c r="J523" s="22"/>
      <c r="K523" s="16"/>
      <c r="L523" s="22"/>
      <c r="M523" s="16"/>
      <c r="N523" s="16"/>
      <c r="O523" s="16"/>
      <c r="P523" s="16"/>
      <c r="Q523" s="16"/>
      <c r="R523" s="22"/>
      <c r="S523" s="16">
        <f>C523+D523+E523+F523+G523</f>
        <v>0</v>
      </c>
    </row>
    <row r="524" spans="1:19" ht="12.75">
      <c r="A524" s="282" t="s">
        <v>316</v>
      </c>
      <c r="B524" s="80" t="s">
        <v>203</v>
      </c>
      <c r="C524" s="16">
        <f>C522-C523</f>
        <v>0</v>
      </c>
      <c r="D524" s="16">
        <f>D522-D523</f>
        <v>0</v>
      </c>
      <c r="E524" s="22">
        <f>E522-E523</f>
        <v>0</v>
      </c>
      <c r="F524" s="16">
        <f>F522-F523</f>
        <v>0</v>
      </c>
      <c r="G524" s="16">
        <f>G522-G523</f>
        <v>0</v>
      </c>
      <c r="H524" s="22"/>
      <c r="I524" s="16"/>
      <c r="J524" s="22"/>
      <c r="K524" s="16"/>
      <c r="L524" s="22"/>
      <c r="M524" s="16"/>
      <c r="N524" s="16"/>
      <c r="O524" s="16"/>
      <c r="P524" s="16"/>
      <c r="Q524" s="16"/>
      <c r="R524" s="22"/>
      <c r="S524" s="16">
        <f>S522-S523</f>
        <v>0</v>
      </c>
    </row>
    <row r="525" spans="1:19" ht="13.5" thickBot="1">
      <c r="A525" s="105"/>
      <c r="B525" s="81" t="s">
        <v>5</v>
      </c>
      <c r="C525" s="19">
        <v>0</v>
      </c>
      <c r="D525" s="33">
        <v>0</v>
      </c>
      <c r="E525" s="33">
        <v>0</v>
      </c>
      <c r="F525" s="31">
        <v>0</v>
      </c>
      <c r="G525" s="33">
        <v>0</v>
      </c>
      <c r="H525" s="31"/>
      <c r="I525" s="19"/>
      <c r="J525" s="31"/>
      <c r="K525" s="19"/>
      <c r="L525" s="31"/>
      <c r="M525" s="19"/>
      <c r="N525" s="19"/>
      <c r="O525" s="19"/>
      <c r="P525" s="19"/>
      <c r="Q525" s="19"/>
      <c r="R525" s="31"/>
      <c r="S525" s="19">
        <v>0</v>
      </c>
    </row>
    <row r="526" spans="1:19" ht="12.75">
      <c r="A526" s="106"/>
      <c r="B526" s="79">
        <v>2015</v>
      </c>
      <c r="C526" s="16">
        <v>4</v>
      </c>
      <c r="D526" s="16">
        <v>6</v>
      </c>
      <c r="E526" s="22">
        <v>9</v>
      </c>
      <c r="F526" s="16">
        <v>2</v>
      </c>
      <c r="G526" s="16">
        <v>3</v>
      </c>
      <c r="H526" s="22"/>
      <c r="I526" s="16"/>
      <c r="J526" s="22"/>
      <c r="K526" s="16"/>
      <c r="L526" s="22"/>
      <c r="M526" s="16"/>
      <c r="N526" s="16"/>
      <c r="O526" s="16"/>
      <c r="P526" s="16"/>
      <c r="Q526" s="16"/>
      <c r="R526" s="22"/>
      <c r="S526" s="16">
        <f>C526+D526+E526+F526+G526</f>
        <v>24</v>
      </c>
    </row>
    <row r="527" spans="1:19" ht="12.75">
      <c r="A527" s="104" t="s">
        <v>143</v>
      </c>
      <c r="B527" s="79">
        <v>2014</v>
      </c>
      <c r="C527" s="16">
        <v>8</v>
      </c>
      <c r="D527" s="16">
        <v>11</v>
      </c>
      <c r="E527" s="22">
        <v>12</v>
      </c>
      <c r="F527" s="16">
        <v>16</v>
      </c>
      <c r="G527" s="16">
        <v>10</v>
      </c>
      <c r="H527" s="22"/>
      <c r="I527" s="16"/>
      <c r="J527" s="22"/>
      <c r="K527" s="16"/>
      <c r="L527" s="22"/>
      <c r="M527" s="16"/>
      <c r="N527" s="16"/>
      <c r="O527" s="16"/>
      <c r="P527" s="16"/>
      <c r="Q527" s="16"/>
      <c r="R527" s="22"/>
      <c r="S527" s="16">
        <f>C527+D527+E527+F527+G527</f>
        <v>57</v>
      </c>
    </row>
    <row r="528" spans="1:19" ht="12.75">
      <c r="A528" s="106"/>
      <c r="B528" s="80" t="s">
        <v>203</v>
      </c>
      <c r="C528" s="16">
        <f>C526-C527</f>
        <v>-4</v>
      </c>
      <c r="D528" s="16">
        <f>D526-D527</f>
        <v>-5</v>
      </c>
      <c r="E528" s="22">
        <f>E526-E527</f>
        <v>-3</v>
      </c>
      <c r="F528" s="16">
        <f>F526-F527</f>
        <v>-14</v>
      </c>
      <c r="G528" s="16">
        <f>G526-G527</f>
        <v>-7</v>
      </c>
      <c r="H528" s="22"/>
      <c r="I528" s="16"/>
      <c r="J528" s="22"/>
      <c r="K528" s="16"/>
      <c r="L528" s="22"/>
      <c r="M528" s="16"/>
      <c r="N528" s="16"/>
      <c r="O528" s="16"/>
      <c r="P528" s="16"/>
      <c r="Q528" s="16"/>
      <c r="R528" s="22"/>
      <c r="S528" s="16">
        <f>S526-S527</f>
        <v>-33</v>
      </c>
    </row>
    <row r="529" spans="1:19" ht="13.5" thickBot="1">
      <c r="A529" s="105"/>
      <c r="B529" s="81" t="s">
        <v>5</v>
      </c>
      <c r="C529" s="19">
        <f>C528/C527</f>
        <v>-0.5</v>
      </c>
      <c r="D529" s="33">
        <f>D528/D527</f>
        <v>-0.45454545454545453</v>
      </c>
      <c r="E529" s="31">
        <f>E528/E527</f>
        <v>-0.25</v>
      </c>
      <c r="F529" s="33">
        <f>F528/F527</f>
        <v>-0.875</v>
      </c>
      <c r="G529" s="33">
        <f>G528/G527</f>
        <v>-0.7</v>
      </c>
      <c r="H529" s="31"/>
      <c r="I529" s="19"/>
      <c r="J529" s="31"/>
      <c r="K529" s="19"/>
      <c r="L529" s="31"/>
      <c r="M529" s="19"/>
      <c r="N529" s="19"/>
      <c r="O529" s="19"/>
      <c r="P529" s="19"/>
      <c r="Q529" s="19"/>
      <c r="R529" s="31"/>
      <c r="S529" s="19">
        <f>S528/S527</f>
        <v>-0.5789473684210527</v>
      </c>
    </row>
    <row r="530" spans="1:19" ht="12.75">
      <c r="A530" s="106"/>
      <c r="B530" s="79">
        <v>2015</v>
      </c>
      <c r="C530" s="306">
        <v>13</v>
      </c>
      <c r="D530" s="16">
        <v>15</v>
      </c>
      <c r="E530" s="16">
        <v>12</v>
      </c>
      <c r="F530" s="22">
        <v>9</v>
      </c>
      <c r="G530" s="16">
        <v>8</v>
      </c>
      <c r="H530" s="16"/>
      <c r="I530" s="297"/>
      <c r="J530" s="22"/>
      <c r="K530" s="16"/>
      <c r="L530" s="22"/>
      <c r="M530" s="16"/>
      <c r="N530" s="16"/>
      <c r="O530" s="16"/>
      <c r="P530" s="16"/>
      <c r="Q530" s="16"/>
      <c r="R530" s="22"/>
      <c r="S530" s="16">
        <f>C530+D530+E530+F530+G530</f>
        <v>57</v>
      </c>
    </row>
    <row r="531" spans="1:19" ht="12.75">
      <c r="A531" s="104" t="s">
        <v>244</v>
      </c>
      <c r="B531" s="79">
        <v>2014</v>
      </c>
      <c r="C531" s="16">
        <v>11</v>
      </c>
      <c r="D531" s="16">
        <v>21</v>
      </c>
      <c r="E531" s="22">
        <v>7</v>
      </c>
      <c r="F531" s="16">
        <v>14</v>
      </c>
      <c r="G531" s="16">
        <v>8</v>
      </c>
      <c r="H531" s="22"/>
      <c r="I531" s="16"/>
      <c r="J531" s="22"/>
      <c r="K531" s="16"/>
      <c r="L531" s="22"/>
      <c r="M531" s="16"/>
      <c r="N531" s="16"/>
      <c r="O531" s="16"/>
      <c r="P531" s="16"/>
      <c r="Q531" s="16"/>
      <c r="R531" s="22"/>
      <c r="S531" s="16">
        <f>C531+D531+E531+F531+G531</f>
        <v>61</v>
      </c>
    </row>
    <row r="532" spans="1:19" ht="12.75">
      <c r="A532" s="104" t="s">
        <v>245</v>
      </c>
      <c r="B532" s="80" t="s">
        <v>203</v>
      </c>
      <c r="C532" s="16">
        <f>D530-C531</f>
        <v>4</v>
      </c>
      <c r="D532" s="16">
        <f>E530-D531</f>
        <v>-9</v>
      </c>
      <c r="E532" s="16">
        <f>F530-E531</f>
        <v>2</v>
      </c>
      <c r="F532" s="16">
        <f>G530-F531</f>
        <v>-6</v>
      </c>
      <c r="G532" s="16">
        <f>H530-G531</f>
        <v>-8</v>
      </c>
      <c r="H532" s="22"/>
      <c r="I532" s="16"/>
      <c r="J532" s="22"/>
      <c r="K532" s="16"/>
      <c r="L532" s="22"/>
      <c r="M532" s="16"/>
      <c r="N532" s="16"/>
      <c r="O532" s="16"/>
      <c r="P532" s="16"/>
      <c r="Q532" s="16"/>
      <c r="R532" s="22"/>
      <c r="S532" s="16">
        <f>S530-S531</f>
        <v>-4</v>
      </c>
    </row>
    <row r="533" spans="1:19" ht="13.5" thickBot="1">
      <c r="A533" s="105"/>
      <c r="B533" s="81" t="s">
        <v>5</v>
      </c>
      <c r="C533" s="19">
        <f>C532/C531</f>
        <v>0.36363636363636365</v>
      </c>
      <c r="D533" s="19">
        <f>D532/D531</f>
        <v>-0.42857142857142855</v>
      </c>
      <c r="E533" s="19">
        <f>E532/E531</f>
        <v>0.2857142857142857</v>
      </c>
      <c r="F533" s="31">
        <f>F532/F531</f>
        <v>-0.42857142857142855</v>
      </c>
      <c r="G533" s="33">
        <f>G532/G531</f>
        <v>-1</v>
      </c>
      <c r="H533" s="31"/>
      <c r="I533" s="19"/>
      <c r="J533" s="31"/>
      <c r="K533" s="19"/>
      <c r="L533" s="31"/>
      <c r="M533" s="19"/>
      <c r="N533" s="19"/>
      <c r="O533" s="19"/>
      <c r="P533" s="19"/>
      <c r="Q533" s="19"/>
      <c r="R533" s="31"/>
      <c r="S533" s="19">
        <f>S532/S531</f>
        <v>-0.06557377049180328</v>
      </c>
    </row>
    <row r="534" spans="1:19" ht="12.75">
      <c r="A534" s="106"/>
      <c r="B534" s="79">
        <v>2015</v>
      </c>
      <c r="C534" s="16">
        <v>21</v>
      </c>
      <c r="D534" s="16">
        <v>73</v>
      </c>
      <c r="E534" s="22">
        <v>31</v>
      </c>
      <c r="F534" s="16">
        <v>38</v>
      </c>
      <c r="G534" s="16">
        <v>46</v>
      </c>
      <c r="H534" s="22"/>
      <c r="I534" s="16"/>
      <c r="J534" s="22"/>
      <c r="K534" s="16"/>
      <c r="L534" s="22"/>
      <c r="M534" s="16"/>
      <c r="N534" s="16"/>
      <c r="O534" s="16"/>
      <c r="P534" s="16"/>
      <c r="Q534" s="16"/>
      <c r="R534" s="22"/>
      <c r="S534" s="16">
        <f>C534+D534+E534+F534+G534</f>
        <v>209</v>
      </c>
    </row>
    <row r="535" spans="1:19" ht="12.75">
      <c r="A535" s="107" t="s">
        <v>246</v>
      </c>
      <c r="B535" s="79">
        <v>2014</v>
      </c>
      <c r="C535" s="16">
        <v>45</v>
      </c>
      <c r="D535" s="16">
        <v>78</v>
      </c>
      <c r="E535" s="22">
        <v>46</v>
      </c>
      <c r="F535" s="16">
        <v>43</v>
      </c>
      <c r="G535" s="16">
        <v>63</v>
      </c>
      <c r="H535" s="22"/>
      <c r="I535" s="16"/>
      <c r="J535" s="22"/>
      <c r="K535" s="16"/>
      <c r="L535" s="22"/>
      <c r="M535" s="16"/>
      <c r="N535" s="16"/>
      <c r="O535" s="16"/>
      <c r="P535" s="16"/>
      <c r="Q535" s="16"/>
      <c r="R535" s="22"/>
      <c r="S535" s="16">
        <f>C535+D535+E535+F535+G535</f>
        <v>275</v>
      </c>
    </row>
    <row r="536" spans="1:19" ht="12.75">
      <c r="A536" s="106"/>
      <c r="B536" s="80" t="s">
        <v>203</v>
      </c>
      <c r="C536" s="16">
        <f>C534-C535</f>
        <v>-24</v>
      </c>
      <c r="D536" s="16">
        <f>D534-D535</f>
        <v>-5</v>
      </c>
      <c r="E536" s="22">
        <f>E534-E535</f>
        <v>-15</v>
      </c>
      <c r="F536" s="16">
        <f>F534-F535</f>
        <v>-5</v>
      </c>
      <c r="G536" s="16">
        <f>G534-G535</f>
        <v>-17</v>
      </c>
      <c r="H536" s="22"/>
      <c r="I536" s="16"/>
      <c r="J536" s="22"/>
      <c r="K536" s="16"/>
      <c r="L536" s="22"/>
      <c r="M536" s="16"/>
      <c r="N536" s="16"/>
      <c r="O536" s="16"/>
      <c r="P536" s="16"/>
      <c r="Q536" s="16"/>
      <c r="R536" s="22"/>
      <c r="S536" s="16">
        <f>S534-S535</f>
        <v>-66</v>
      </c>
    </row>
    <row r="537" spans="1:19" ht="13.5" thickBot="1">
      <c r="A537" s="105"/>
      <c r="B537" s="81" t="s">
        <v>5</v>
      </c>
      <c r="C537" s="19">
        <f>C536/C535</f>
        <v>-0.5333333333333333</v>
      </c>
      <c r="D537" s="19">
        <f>D536/D535</f>
        <v>-0.0641025641025641</v>
      </c>
      <c r="E537" s="31">
        <f>E536/E535</f>
        <v>-0.32608695652173914</v>
      </c>
      <c r="F537" s="19">
        <f>F536/F535</f>
        <v>-0.11627906976744186</v>
      </c>
      <c r="G537" s="19">
        <f>G536/G535</f>
        <v>-0.2698412698412698</v>
      </c>
      <c r="H537" s="31"/>
      <c r="I537" s="19"/>
      <c r="J537" s="31"/>
      <c r="K537" s="19"/>
      <c r="L537" s="31"/>
      <c r="M537" s="19"/>
      <c r="N537" s="19"/>
      <c r="O537" s="19"/>
      <c r="P537" s="19"/>
      <c r="Q537" s="19"/>
      <c r="R537" s="31"/>
      <c r="S537" s="19">
        <f>S536/S535</f>
        <v>-0.24</v>
      </c>
    </row>
    <row r="538" spans="1:19" ht="12.75">
      <c r="A538" s="106"/>
      <c r="B538" s="79">
        <v>2015</v>
      </c>
      <c r="C538" s="16">
        <v>37</v>
      </c>
      <c r="D538" s="16">
        <v>94</v>
      </c>
      <c r="E538" s="22">
        <v>79</v>
      </c>
      <c r="F538" s="16">
        <v>61</v>
      </c>
      <c r="G538" s="16">
        <v>67</v>
      </c>
      <c r="H538" s="22"/>
      <c r="I538" s="16"/>
      <c r="J538" s="22"/>
      <c r="K538" s="16"/>
      <c r="L538" s="22"/>
      <c r="M538" s="16"/>
      <c r="N538" s="16"/>
      <c r="O538" s="16"/>
      <c r="P538" s="16"/>
      <c r="Q538" s="16"/>
      <c r="R538" s="22"/>
      <c r="S538" s="16">
        <f>C538+D538+E538+F538+G538</f>
        <v>338</v>
      </c>
    </row>
    <row r="539" spans="1:19" ht="12.75">
      <c r="A539" s="104" t="s">
        <v>247</v>
      </c>
      <c r="B539" s="79">
        <v>2014</v>
      </c>
      <c r="C539" s="16">
        <v>50</v>
      </c>
      <c r="D539" s="16">
        <v>93</v>
      </c>
      <c r="E539" s="22">
        <v>105</v>
      </c>
      <c r="F539" s="16">
        <v>96</v>
      </c>
      <c r="G539" s="16">
        <v>65</v>
      </c>
      <c r="H539" s="22"/>
      <c r="I539" s="16"/>
      <c r="J539" s="22"/>
      <c r="K539" s="16"/>
      <c r="L539" s="22"/>
      <c r="M539" s="16"/>
      <c r="N539" s="16"/>
      <c r="O539" s="16"/>
      <c r="P539" s="16"/>
      <c r="Q539" s="16"/>
      <c r="R539" s="22"/>
      <c r="S539" s="16">
        <f>C539+D539+E539+F539+G539</f>
        <v>409</v>
      </c>
    </row>
    <row r="540" spans="1:19" ht="12.75">
      <c r="A540" s="104" t="s">
        <v>248</v>
      </c>
      <c r="B540" s="80" t="s">
        <v>203</v>
      </c>
      <c r="C540" s="16">
        <f>C538-C539</f>
        <v>-13</v>
      </c>
      <c r="D540" s="16">
        <f>D538-D539</f>
        <v>1</v>
      </c>
      <c r="E540" s="22">
        <f>E538-E539</f>
        <v>-26</v>
      </c>
      <c r="F540" s="16">
        <f>F538-F539</f>
        <v>-35</v>
      </c>
      <c r="G540" s="16">
        <f>G538-G539</f>
        <v>2</v>
      </c>
      <c r="H540" s="22"/>
      <c r="I540" s="16"/>
      <c r="J540" s="22"/>
      <c r="K540" s="16"/>
      <c r="L540" s="22"/>
      <c r="M540" s="16"/>
      <c r="N540" s="16"/>
      <c r="O540" s="16"/>
      <c r="P540" s="16"/>
      <c r="Q540" s="16"/>
      <c r="R540" s="22"/>
      <c r="S540" s="16">
        <f>S538-S539</f>
        <v>-71</v>
      </c>
    </row>
    <row r="541" spans="1:19" ht="13.5" thickBot="1">
      <c r="A541" s="105"/>
      <c r="B541" s="81" t="s">
        <v>5</v>
      </c>
      <c r="C541" s="19">
        <f>C540/C539</f>
        <v>-0.26</v>
      </c>
      <c r="D541" s="19">
        <f>D540/D539</f>
        <v>0.010752688172043012</v>
      </c>
      <c r="E541" s="31">
        <f>E540/E539</f>
        <v>-0.24761904761904763</v>
      </c>
      <c r="F541" s="19">
        <f>F540/F539</f>
        <v>-0.3645833333333333</v>
      </c>
      <c r="G541" s="19">
        <f>G540/G539</f>
        <v>0.03076923076923077</v>
      </c>
      <c r="H541" s="31"/>
      <c r="I541" s="19"/>
      <c r="J541" s="31"/>
      <c r="K541" s="19"/>
      <c r="L541" s="31"/>
      <c r="M541" s="19"/>
      <c r="N541" s="19"/>
      <c r="O541" s="19"/>
      <c r="P541" s="19"/>
      <c r="Q541" s="19"/>
      <c r="R541" s="31"/>
      <c r="S541" s="19">
        <f>S540/S539</f>
        <v>-0.17359413202933985</v>
      </c>
    </row>
    <row r="542" spans="1:19" ht="12.75">
      <c r="A542" s="106"/>
      <c r="B542" s="79">
        <v>2015</v>
      </c>
      <c r="C542" s="16">
        <v>8</v>
      </c>
      <c r="D542" s="16">
        <v>21</v>
      </c>
      <c r="E542" s="22">
        <v>14</v>
      </c>
      <c r="F542" s="16">
        <v>16</v>
      </c>
      <c r="G542" s="16">
        <v>3</v>
      </c>
      <c r="H542" s="22"/>
      <c r="I542" s="16"/>
      <c r="J542" s="22"/>
      <c r="K542" s="16"/>
      <c r="L542" s="22"/>
      <c r="M542" s="16"/>
      <c r="N542" s="16"/>
      <c r="O542" s="16"/>
      <c r="P542" s="16"/>
      <c r="Q542" s="16"/>
      <c r="R542" s="22"/>
      <c r="S542" s="16">
        <f>C542+D542+E542+F542+G542</f>
        <v>62</v>
      </c>
    </row>
    <row r="543" spans="1:19" ht="12.75">
      <c r="A543" s="104" t="s">
        <v>249</v>
      </c>
      <c r="B543" s="79">
        <v>2014</v>
      </c>
      <c r="C543" s="16">
        <v>16</v>
      </c>
      <c r="D543" s="16">
        <v>18</v>
      </c>
      <c r="E543" s="22">
        <v>11</v>
      </c>
      <c r="F543" s="16">
        <v>16</v>
      </c>
      <c r="G543" s="16">
        <v>9</v>
      </c>
      <c r="H543" s="22"/>
      <c r="I543" s="16"/>
      <c r="J543" s="22"/>
      <c r="K543" s="16"/>
      <c r="L543" s="22"/>
      <c r="M543" s="16"/>
      <c r="N543" s="16"/>
      <c r="O543" s="16"/>
      <c r="P543" s="16"/>
      <c r="Q543" s="16"/>
      <c r="R543" s="22"/>
      <c r="S543" s="16">
        <f>C543+D543+E543+F543+G543</f>
        <v>70</v>
      </c>
    </row>
    <row r="544" spans="1:19" ht="12.75">
      <c r="A544" s="104" t="s">
        <v>250</v>
      </c>
      <c r="B544" s="80" t="s">
        <v>203</v>
      </c>
      <c r="C544" s="16">
        <f>C542-C543</f>
        <v>-8</v>
      </c>
      <c r="D544" s="16">
        <f>D542-D543</f>
        <v>3</v>
      </c>
      <c r="E544" s="22">
        <f>E542-E543</f>
        <v>3</v>
      </c>
      <c r="F544" s="16">
        <f>F542-F543</f>
        <v>0</v>
      </c>
      <c r="G544" s="16">
        <f>G542-G543</f>
        <v>-6</v>
      </c>
      <c r="H544" s="22"/>
      <c r="I544" s="16"/>
      <c r="J544" s="22"/>
      <c r="K544" s="16"/>
      <c r="L544" s="22"/>
      <c r="M544" s="16"/>
      <c r="N544" s="16"/>
      <c r="O544" s="16"/>
      <c r="P544" s="16"/>
      <c r="Q544" s="16"/>
      <c r="R544" s="22"/>
      <c r="S544" s="16">
        <f>S542-S543</f>
        <v>-8</v>
      </c>
    </row>
    <row r="545" spans="1:19" ht="13.5" thickBot="1">
      <c r="A545" s="105"/>
      <c r="B545" s="81" t="s">
        <v>5</v>
      </c>
      <c r="C545" s="19">
        <f>C544/C543</f>
        <v>-0.5</v>
      </c>
      <c r="D545" s="19">
        <f>D544/D543</f>
        <v>0.16666666666666666</v>
      </c>
      <c r="E545" s="31">
        <f>E544/E543</f>
        <v>0.2727272727272727</v>
      </c>
      <c r="F545" s="19">
        <f>F544/F543</f>
        <v>0</v>
      </c>
      <c r="G545" s="33">
        <f>G544/G543</f>
        <v>-0.6666666666666666</v>
      </c>
      <c r="H545" s="31"/>
      <c r="I545" s="19"/>
      <c r="J545" s="31"/>
      <c r="K545" s="19"/>
      <c r="L545" s="31"/>
      <c r="M545" s="19"/>
      <c r="N545" s="19"/>
      <c r="O545" s="19"/>
      <c r="P545" s="19"/>
      <c r="Q545" s="19"/>
      <c r="R545" s="31"/>
      <c r="S545" s="19">
        <f>S544/S543</f>
        <v>-0.11428571428571428</v>
      </c>
    </row>
    <row r="698" ht="12.75">
      <c r="A698" s="86"/>
    </row>
    <row r="801" spans="1:2" ht="12.75">
      <c r="A801" s="86"/>
      <c r="B801" s="86"/>
    </row>
  </sheetData>
  <sheetProtection/>
  <printOptions/>
  <pageMargins left="0.2" right="0.2" top="1" bottom="1.25" header="0.3" footer="0.3"/>
  <pageSetup horizontalDpi="600" verticalDpi="600" orientation="landscape" paperSize="5" scale="89" r:id="rId1"/>
  <headerFooter>
    <oddHeader>&amp;L&amp;9
Datos Preliminares
Del 1ro. de enero al 31 de julio de 2015&amp;CPOLICIA DE PUERTO RICO
DELITOS TIPO I COMETIDOS EN PUERTO RICO
 AÑOS 2014 Y 2015</oddHeader>
  </headerFooter>
  <rowBreaks count="7" manualBreakCount="7">
    <brk id="39" max="255" man="1"/>
    <brk id="77" max="18" man="1"/>
    <brk id="116" max="255" man="1"/>
    <brk id="194" max="255" man="1"/>
    <brk id="389" max="255" man="1"/>
    <brk id="467" max="255" man="1"/>
    <brk id="506" max="255" man="1"/>
  </rowBreaks>
</worksheet>
</file>

<file path=xl/worksheets/sheet3.xml><?xml version="1.0" encoding="utf-8"?>
<worksheet xmlns="http://schemas.openxmlformats.org/spreadsheetml/2006/main" xmlns:r="http://schemas.openxmlformats.org/officeDocument/2006/relationships">
  <dimension ref="A1:O558"/>
  <sheetViews>
    <sheetView workbookViewId="0" topLeftCell="A1">
      <selection activeCell="A1" sqref="A1"/>
    </sheetView>
  </sheetViews>
  <sheetFormatPr defaultColWidth="9.140625" defaultRowHeight="12.75"/>
  <sheetData>
    <row r="1" ht="13.5" thickBot="1">
      <c r="A1" t="s">
        <v>0</v>
      </c>
    </row>
    <row r="2" spans="1:15" ht="13.5" thickBot="1">
      <c r="A2" t="s">
        <v>0</v>
      </c>
      <c r="B2" s="112" t="s">
        <v>238</v>
      </c>
      <c r="C2" s="112" t="s">
        <v>265</v>
      </c>
      <c r="D2" s="112" t="s">
        <v>266</v>
      </c>
      <c r="E2" s="112" t="s">
        <v>267</v>
      </c>
      <c r="F2" s="112" t="s">
        <v>268</v>
      </c>
      <c r="G2" s="112" t="s">
        <v>269</v>
      </c>
      <c r="H2" s="112" t="s">
        <v>270</v>
      </c>
      <c r="I2" s="112" t="s">
        <v>271</v>
      </c>
      <c r="J2" s="112" t="s">
        <v>272</v>
      </c>
      <c r="K2" s="112" t="s">
        <v>273</v>
      </c>
      <c r="L2" s="112" t="s">
        <v>274</v>
      </c>
      <c r="M2" s="112" t="s">
        <v>275</v>
      </c>
      <c r="N2" s="112" t="s">
        <v>276</v>
      </c>
      <c r="O2" s="112" t="s">
        <v>40</v>
      </c>
    </row>
    <row r="3" spans="1:15" ht="12.75">
      <c r="A3" s="91"/>
      <c r="B3" s="50">
        <v>2015</v>
      </c>
      <c r="C3" s="50">
        <f aca="true" t="shared" si="0" ref="C3:H3">SUM(C43+C83+C123+C163+C203+C243+C283+C323+C363+C403+C443+C483+C523)</f>
        <v>4517</v>
      </c>
      <c r="D3" s="50">
        <f t="shared" si="0"/>
        <v>3786</v>
      </c>
      <c r="E3" s="50">
        <f t="shared" si="0"/>
        <v>3884</v>
      </c>
      <c r="F3" s="50">
        <f t="shared" si="0"/>
        <v>3581</v>
      </c>
      <c r="G3" s="50">
        <f t="shared" si="0"/>
        <v>3779</v>
      </c>
      <c r="H3" s="50">
        <f t="shared" si="0"/>
        <v>3672</v>
      </c>
      <c r="I3" s="50">
        <f>SUM(I43+I83+I123+I163+I203+I243+I283+I323+I363+I403+I443+I483+I523)</f>
        <v>3595</v>
      </c>
      <c r="J3" s="50"/>
      <c r="K3" s="50"/>
      <c r="L3" s="50"/>
      <c r="M3" s="50"/>
      <c r="N3" s="50"/>
      <c r="O3" s="91">
        <f>SUM(C3:N3)</f>
        <v>26814</v>
      </c>
    </row>
    <row r="4" spans="1:15" ht="12.75">
      <c r="A4" s="111" t="s">
        <v>40</v>
      </c>
      <c r="B4" s="49">
        <v>2014</v>
      </c>
      <c r="C4" s="49">
        <f>SUM(C8+C12+C20+C24+C28+C32+C36)</f>
        <v>5066</v>
      </c>
      <c r="D4" s="49">
        <f aca="true" t="shared" si="1" ref="D4:I4">SUM(D8+D12+D16+D20+D24+D28+D32+D36)</f>
        <v>4240</v>
      </c>
      <c r="E4" s="49">
        <f t="shared" si="1"/>
        <v>4290</v>
      </c>
      <c r="F4" s="49">
        <f t="shared" si="1"/>
        <v>4365</v>
      </c>
      <c r="G4" s="49">
        <f t="shared" si="1"/>
        <v>4661</v>
      </c>
      <c r="H4" s="49">
        <f t="shared" si="1"/>
        <v>4348</v>
      </c>
      <c r="I4" s="49">
        <f t="shared" si="1"/>
        <v>4710</v>
      </c>
      <c r="J4" s="49"/>
      <c r="K4" s="49"/>
      <c r="L4" s="49"/>
      <c r="M4" s="49"/>
      <c r="N4" s="49"/>
      <c r="O4" s="49">
        <f>SUM(C4:N4)</f>
        <v>31680</v>
      </c>
    </row>
    <row r="5" spans="1:15" ht="12.75">
      <c r="A5" s="111" t="s">
        <v>277</v>
      </c>
      <c r="B5" s="134" t="s">
        <v>239</v>
      </c>
      <c r="C5" s="92">
        <f aca="true" t="shared" si="2" ref="C5:H5">SUM(C3-C4)</f>
        <v>-549</v>
      </c>
      <c r="D5" s="92">
        <f t="shared" si="2"/>
        <v>-454</v>
      </c>
      <c r="E5" s="92">
        <f t="shared" si="2"/>
        <v>-406</v>
      </c>
      <c r="F5" s="92">
        <f t="shared" si="2"/>
        <v>-784</v>
      </c>
      <c r="G5" s="92">
        <f t="shared" si="2"/>
        <v>-882</v>
      </c>
      <c r="H5" s="92">
        <f t="shared" si="2"/>
        <v>-676</v>
      </c>
      <c r="I5" s="92">
        <f>SUM(I3-I4)</f>
        <v>-1115</v>
      </c>
      <c r="J5" s="92"/>
      <c r="K5" s="92"/>
      <c r="L5" s="92"/>
      <c r="M5" s="92"/>
      <c r="N5" s="92"/>
      <c r="O5" s="92">
        <f>SUM(O3-O4)</f>
        <v>-4866</v>
      </c>
    </row>
    <row r="6" spans="1:15" ht="13.5" thickBot="1">
      <c r="A6" s="135"/>
      <c r="B6" s="136" t="s">
        <v>5</v>
      </c>
      <c r="C6" s="93">
        <f aca="true" t="shared" si="3" ref="C6:H6">C5/C4</f>
        <v>-0.10836952230556653</v>
      </c>
      <c r="D6" s="93">
        <f t="shared" si="3"/>
        <v>-0.10707547169811321</v>
      </c>
      <c r="E6" s="93">
        <f t="shared" si="3"/>
        <v>-0.09463869463869463</v>
      </c>
      <c r="F6" s="93">
        <f t="shared" si="3"/>
        <v>-0.17961053837342497</v>
      </c>
      <c r="G6" s="93">
        <f t="shared" si="3"/>
        <v>-0.18922977901737825</v>
      </c>
      <c r="H6" s="93">
        <f t="shared" si="3"/>
        <v>-0.15547378104875806</v>
      </c>
      <c r="I6" s="93">
        <f>I5/I4</f>
        <v>-0.2367303609341826</v>
      </c>
      <c r="J6" s="93"/>
      <c r="K6" s="93"/>
      <c r="L6" s="93"/>
      <c r="M6" s="93"/>
      <c r="N6" s="93"/>
      <c r="O6" s="93">
        <f>O5/O4</f>
        <v>-0.15359848484848485</v>
      </c>
    </row>
    <row r="7" spans="1:15" ht="12.75">
      <c r="A7" s="92"/>
      <c r="B7" s="50">
        <v>2015</v>
      </c>
      <c r="C7" s="91">
        <f aca="true" t="shared" si="4" ref="C7:H8">SUM(C47,C87,C127,C167,C207,C247,C287,C327,C367,C407,C447,C487,C527)</f>
        <v>47</v>
      </c>
      <c r="D7" s="91">
        <f t="shared" si="4"/>
        <v>37</v>
      </c>
      <c r="E7" s="91">
        <f t="shared" si="4"/>
        <v>49</v>
      </c>
      <c r="F7" s="91">
        <f t="shared" si="4"/>
        <v>51</v>
      </c>
      <c r="G7" s="91">
        <f t="shared" si="4"/>
        <v>51</v>
      </c>
      <c r="H7" s="91">
        <f t="shared" si="4"/>
        <v>39</v>
      </c>
      <c r="I7" s="91">
        <f>SUM(I47,I87,I127,I167,I207,I247,I287,I327,I367,I407,I447,I487,I527)</f>
        <v>46</v>
      </c>
      <c r="J7" s="91"/>
      <c r="K7" s="91"/>
      <c r="L7" s="91"/>
      <c r="M7" s="91"/>
      <c r="N7" s="91"/>
      <c r="O7" s="91">
        <f>SUM(C7:N7)</f>
        <v>320</v>
      </c>
    </row>
    <row r="8" spans="1:15" ht="12.75">
      <c r="A8" s="111" t="s">
        <v>278</v>
      </c>
      <c r="B8" s="49">
        <v>2014</v>
      </c>
      <c r="C8" s="49">
        <f t="shared" si="4"/>
        <v>55</v>
      </c>
      <c r="D8" s="49">
        <f t="shared" si="4"/>
        <v>60</v>
      </c>
      <c r="E8" s="49">
        <f t="shared" si="4"/>
        <v>48</v>
      </c>
      <c r="F8" s="49">
        <f t="shared" si="4"/>
        <v>54</v>
      </c>
      <c r="G8" s="49">
        <f t="shared" si="4"/>
        <v>61</v>
      </c>
      <c r="H8" s="49">
        <f t="shared" si="4"/>
        <v>71</v>
      </c>
      <c r="I8" s="49">
        <f>SUM(I48,I88,I128,I168,I208,I248,I288,I328,I368,I408,I448,I488,I528)</f>
        <v>51</v>
      </c>
      <c r="J8" s="49"/>
      <c r="K8" s="49"/>
      <c r="L8" s="49"/>
      <c r="M8" s="49"/>
      <c r="N8" s="49"/>
      <c r="O8" s="49">
        <f>SUM(C8:N8)</f>
        <v>400</v>
      </c>
    </row>
    <row r="9" spans="1:15" ht="12.75">
      <c r="A9" s="111" t="s">
        <v>279</v>
      </c>
      <c r="B9" s="137" t="s">
        <v>239</v>
      </c>
      <c r="C9" s="92">
        <f aca="true" t="shared" si="5" ref="C9:H9">SUM(C7-C8)</f>
        <v>-8</v>
      </c>
      <c r="D9" s="92">
        <f t="shared" si="5"/>
        <v>-23</v>
      </c>
      <c r="E9" s="92">
        <f t="shared" si="5"/>
        <v>1</v>
      </c>
      <c r="F9" s="92">
        <f t="shared" si="5"/>
        <v>-3</v>
      </c>
      <c r="G9" s="92">
        <f t="shared" si="5"/>
        <v>-10</v>
      </c>
      <c r="H9" s="92">
        <f t="shared" si="5"/>
        <v>-32</v>
      </c>
      <c r="I9" s="92">
        <f>SUM(I7-I8)</f>
        <v>-5</v>
      </c>
      <c r="J9" s="92"/>
      <c r="K9" s="92"/>
      <c r="L9" s="92"/>
      <c r="M9" s="92"/>
      <c r="N9" s="92"/>
      <c r="O9" s="92">
        <f>SUM(O7-O8)</f>
        <v>-80</v>
      </c>
    </row>
    <row r="10" spans="1:15" ht="13.5" thickBot="1">
      <c r="A10" s="135"/>
      <c r="B10" s="136" t="s">
        <v>5</v>
      </c>
      <c r="C10" s="93">
        <f aca="true" t="shared" si="6" ref="C10:H10">C9/C8</f>
        <v>-0.14545454545454545</v>
      </c>
      <c r="D10" s="93">
        <f t="shared" si="6"/>
        <v>-0.38333333333333336</v>
      </c>
      <c r="E10" s="93">
        <f t="shared" si="6"/>
        <v>0.020833333333333332</v>
      </c>
      <c r="F10" s="93">
        <f t="shared" si="6"/>
        <v>-0.05555555555555555</v>
      </c>
      <c r="G10" s="93">
        <f t="shared" si="6"/>
        <v>-0.16393442622950818</v>
      </c>
      <c r="H10" s="93">
        <f t="shared" si="6"/>
        <v>-0.4507042253521127</v>
      </c>
      <c r="I10" s="93">
        <f>I9/I8</f>
        <v>-0.09803921568627451</v>
      </c>
      <c r="J10" s="93"/>
      <c r="K10" s="93"/>
      <c r="L10" s="93"/>
      <c r="M10" s="93"/>
      <c r="N10" s="93"/>
      <c r="O10" s="93">
        <f>O9/O8</f>
        <v>-0.2</v>
      </c>
    </row>
    <row r="11" spans="1:15" ht="12.75">
      <c r="A11" s="92"/>
      <c r="B11" s="50">
        <v>2015</v>
      </c>
      <c r="C11" s="91">
        <f aca="true" t="shared" si="7" ref="C11:H12">SUM(C51,C91,C131,C171,C211,C251,C291,C331,C371,C411,C451,C491,C531)</f>
        <v>3</v>
      </c>
      <c r="D11" s="91">
        <f t="shared" si="7"/>
        <v>7</v>
      </c>
      <c r="E11" s="91">
        <f t="shared" si="7"/>
        <v>7</v>
      </c>
      <c r="F11" s="91">
        <f t="shared" si="7"/>
        <v>9</v>
      </c>
      <c r="G11" s="91">
        <f t="shared" si="7"/>
        <v>4</v>
      </c>
      <c r="H11" s="91">
        <f t="shared" si="7"/>
        <v>6</v>
      </c>
      <c r="I11" s="91">
        <f>SUM(I51,I91,I131,I171,I211,I251,I291,I331,I371,I411,I451,I491,I531)</f>
        <v>11</v>
      </c>
      <c r="J11" s="50"/>
      <c r="K11" s="50"/>
      <c r="L11" s="50"/>
      <c r="M11" s="50"/>
      <c r="N11" s="50"/>
      <c r="O11" s="50">
        <f>SUM(C11:N11)</f>
        <v>47</v>
      </c>
    </row>
    <row r="12" spans="1:15" ht="12.75">
      <c r="A12" s="138" t="s">
        <v>280</v>
      </c>
      <c r="B12" s="49">
        <v>2014</v>
      </c>
      <c r="C12" s="49">
        <f t="shared" si="7"/>
        <v>2</v>
      </c>
      <c r="D12" s="49">
        <f t="shared" si="7"/>
        <v>2</v>
      </c>
      <c r="E12" s="49">
        <f>SUM(E52,E92,E132,E172,E212,E252,E292,E332,E372,E412,E452,E492,E532)</f>
        <v>4</v>
      </c>
      <c r="F12" s="49">
        <f t="shared" si="7"/>
        <v>5</v>
      </c>
      <c r="G12" s="49">
        <f t="shared" si="7"/>
        <v>6</v>
      </c>
      <c r="H12" s="49">
        <f t="shared" si="7"/>
        <v>5</v>
      </c>
      <c r="I12" s="49">
        <f>SUM(I52,I92,I132,I172,I212,I252,I292,I332,I372,I412,I452,I492,I532)</f>
        <v>4</v>
      </c>
      <c r="J12" s="49"/>
      <c r="K12" s="49"/>
      <c r="L12" s="49"/>
      <c r="M12" s="49"/>
      <c r="N12" s="49"/>
      <c r="O12" s="49">
        <f>SUM(C12:N12)</f>
        <v>28</v>
      </c>
    </row>
    <row r="13" spans="1:15" ht="12.75">
      <c r="A13" s="111" t="s">
        <v>281</v>
      </c>
      <c r="B13" s="137" t="s">
        <v>239</v>
      </c>
      <c r="C13" s="92">
        <f aca="true" t="shared" si="8" ref="C13:H13">SUM(C11-C12)</f>
        <v>1</v>
      </c>
      <c r="D13" s="92">
        <f t="shared" si="8"/>
        <v>5</v>
      </c>
      <c r="E13" s="92">
        <f t="shared" si="8"/>
        <v>3</v>
      </c>
      <c r="F13" s="92">
        <f t="shared" si="8"/>
        <v>4</v>
      </c>
      <c r="G13" s="92">
        <f t="shared" si="8"/>
        <v>-2</v>
      </c>
      <c r="H13" s="92">
        <f t="shared" si="8"/>
        <v>1</v>
      </c>
      <c r="I13" s="92">
        <f>SUM(I11-I12)</f>
        <v>7</v>
      </c>
      <c r="J13" s="92"/>
      <c r="K13" s="92"/>
      <c r="L13" s="92"/>
      <c r="M13" s="92"/>
      <c r="N13" s="92"/>
      <c r="O13" s="92">
        <f>SUM(O11-O12)</f>
        <v>19</v>
      </c>
    </row>
    <row r="14" spans="1:15" ht="13.5" thickBot="1">
      <c r="A14" s="135"/>
      <c r="B14" s="136" t="s">
        <v>5</v>
      </c>
      <c r="C14" s="93">
        <f aca="true" t="shared" si="9" ref="C14:H14">C13/C12</f>
        <v>0.5</v>
      </c>
      <c r="D14" s="93">
        <f t="shared" si="9"/>
        <v>2.5</v>
      </c>
      <c r="E14" s="93">
        <f t="shared" si="9"/>
        <v>0.75</v>
      </c>
      <c r="F14" s="93">
        <f t="shared" si="9"/>
        <v>0.8</v>
      </c>
      <c r="G14" s="93">
        <f t="shared" si="9"/>
        <v>-0.3333333333333333</v>
      </c>
      <c r="H14" s="93">
        <f t="shared" si="9"/>
        <v>0.2</v>
      </c>
      <c r="I14" s="93">
        <f>I13/I12</f>
        <v>1.75</v>
      </c>
      <c r="J14" s="93"/>
      <c r="K14" s="93"/>
      <c r="L14" s="93"/>
      <c r="M14" s="93"/>
      <c r="N14" s="93"/>
      <c r="O14" s="93">
        <f>O13/O12</f>
        <v>0.6785714285714286</v>
      </c>
    </row>
    <row r="15" spans="1:15" ht="12.75">
      <c r="A15" s="92"/>
      <c r="B15" s="50">
        <v>2015</v>
      </c>
      <c r="C15" s="50">
        <f aca="true" t="shared" si="10" ref="C15:H16">SUM(C55,C95,C135,C175,C215,C255,C295,C335,C375,C415,C455,C495,C535)</f>
        <v>0</v>
      </c>
      <c r="D15" s="50">
        <f t="shared" si="10"/>
        <v>0</v>
      </c>
      <c r="E15" s="50">
        <f t="shared" si="10"/>
        <v>0</v>
      </c>
      <c r="F15" s="50">
        <f t="shared" si="10"/>
        <v>0</v>
      </c>
      <c r="G15" s="50">
        <f t="shared" si="10"/>
        <v>0</v>
      </c>
      <c r="H15" s="50">
        <f t="shared" si="10"/>
        <v>0</v>
      </c>
      <c r="I15" s="50">
        <f>SUM(I55,I95,I135,I175,I215,I255,I295,I335,I375,I415,I455,I495,I535)</f>
        <v>0</v>
      </c>
      <c r="J15" s="50"/>
      <c r="K15" s="50"/>
      <c r="L15" s="50"/>
      <c r="M15" s="50"/>
      <c r="N15" s="50"/>
      <c r="O15" s="50">
        <f>SUM(C15:N15)</f>
        <v>0</v>
      </c>
    </row>
    <row r="16" spans="1:15" ht="12.75">
      <c r="A16" s="138" t="s">
        <v>313</v>
      </c>
      <c r="B16" s="49">
        <v>2014</v>
      </c>
      <c r="C16" s="90">
        <f t="shared" si="10"/>
        <v>0</v>
      </c>
      <c r="D16" s="90">
        <f t="shared" si="10"/>
        <v>0</v>
      </c>
      <c r="E16" s="90">
        <f t="shared" si="10"/>
        <v>0</v>
      </c>
      <c r="F16" s="90">
        <f t="shared" si="10"/>
        <v>0</v>
      </c>
      <c r="G16" s="90">
        <f t="shared" si="10"/>
        <v>0</v>
      </c>
      <c r="H16" s="90">
        <f t="shared" si="10"/>
        <v>0</v>
      </c>
      <c r="I16" s="90">
        <f>SUM(I56,I96,I136,I176,I216,I256,I296,I336,I376,I416,I456,I496,I536)</f>
        <v>0</v>
      </c>
      <c r="J16" s="49"/>
      <c r="K16" s="49"/>
      <c r="L16" s="49"/>
      <c r="M16" s="49"/>
      <c r="N16" s="49"/>
      <c r="O16" s="49">
        <f>SUM(C16:N16)</f>
        <v>0</v>
      </c>
    </row>
    <row r="17" spans="1:15" ht="12.75">
      <c r="A17" s="138" t="s">
        <v>314</v>
      </c>
      <c r="B17" s="137" t="s">
        <v>239</v>
      </c>
      <c r="C17" s="92">
        <f aca="true" t="shared" si="11" ref="C17:H17">SUM(C15-C16)</f>
        <v>0</v>
      </c>
      <c r="D17" s="92">
        <f t="shared" si="11"/>
        <v>0</v>
      </c>
      <c r="E17" s="92">
        <f t="shared" si="11"/>
        <v>0</v>
      </c>
      <c r="F17" s="92">
        <f t="shared" si="11"/>
        <v>0</v>
      </c>
      <c r="G17" s="92">
        <f t="shared" si="11"/>
        <v>0</v>
      </c>
      <c r="H17" s="92">
        <f t="shared" si="11"/>
        <v>0</v>
      </c>
      <c r="I17" s="92">
        <f>SUM(I15-I16)</f>
        <v>0</v>
      </c>
      <c r="J17" s="92"/>
      <c r="K17" s="92"/>
      <c r="L17" s="92"/>
      <c r="M17" s="92"/>
      <c r="N17" s="92"/>
      <c r="O17" s="92">
        <f>SUM(O15-O16)</f>
        <v>0</v>
      </c>
    </row>
    <row r="18" spans="1:15" ht="13.5" thickBot="1">
      <c r="A18" s="258"/>
      <c r="B18" s="136" t="s">
        <v>5</v>
      </c>
      <c r="C18" s="93">
        <v>0</v>
      </c>
      <c r="D18" s="93">
        <v>0</v>
      </c>
      <c r="E18" s="93">
        <v>0</v>
      </c>
      <c r="F18" s="93">
        <v>0</v>
      </c>
      <c r="G18" s="93">
        <v>0</v>
      </c>
      <c r="H18" s="93">
        <v>0</v>
      </c>
      <c r="I18" s="93">
        <v>0</v>
      </c>
      <c r="J18" s="93"/>
      <c r="K18" s="93"/>
      <c r="L18" s="93"/>
      <c r="M18" s="93"/>
      <c r="N18" s="93"/>
      <c r="O18" s="93">
        <v>0</v>
      </c>
    </row>
    <row r="19" spans="1:15" ht="12.75">
      <c r="A19" s="92"/>
      <c r="B19" s="50">
        <v>2015</v>
      </c>
      <c r="C19" s="50">
        <f aca="true" t="shared" si="12" ref="C19:H20">SUM(C59,C99,C139,C179,C219,C259,C299,C339,C379,C419,C459,C499,C539)</f>
        <v>392</v>
      </c>
      <c r="D19" s="50">
        <f t="shared" si="12"/>
        <v>337</v>
      </c>
      <c r="E19" s="50">
        <f t="shared" si="12"/>
        <v>325</v>
      </c>
      <c r="F19" s="50">
        <f t="shared" si="12"/>
        <v>322</v>
      </c>
      <c r="G19" s="50">
        <f t="shared" si="12"/>
        <v>378</v>
      </c>
      <c r="H19" s="50">
        <f t="shared" si="12"/>
        <v>297</v>
      </c>
      <c r="I19" s="50">
        <f>SUM(I59,I99,I139,I179,I219,I259,I299,I339,I379,I419,I459,I499,I539)</f>
        <v>324</v>
      </c>
      <c r="J19" s="50"/>
      <c r="K19" s="50"/>
      <c r="L19" s="50"/>
      <c r="M19" s="50"/>
      <c r="N19" s="50"/>
      <c r="O19" s="50">
        <f>SUM(C19:N19)</f>
        <v>2375</v>
      </c>
    </row>
    <row r="20" spans="1:15" ht="12.75">
      <c r="A20" s="111" t="s">
        <v>282</v>
      </c>
      <c r="B20" s="49">
        <v>2014</v>
      </c>
      <c r="C20" s="90">
        <f t="shared" si="12"/>
        <v>521</v>
      </c>
      <c r="D20" s="90">
        <f t="shared" si="12"/>
        <v>390</v>
      </c>
      <c r="E20" s="90">
        <f t="shared" si="12"/>
        <v>367</v>
      </c>
      <c r="F20" s="90">
        <f t="shared" si="12"/>
        <v>411</v>
      </c>
      <c r="G20" s="90">
        <f t="shared" si="12"/>
        <v>466</v>
      </c>
      <c r="H20" s="90">
        <f t="shared" si="12"/>
        <v>437</v>
      </c>
      <c r="I20" s="90">
        <f>SUM(I60,I100,I140,I180,I220,I260,I300,I340,I380,I420,I460,I500,I540)</f>
        <v>489</v>
      </c>
      <c r="J20" s="49"/>
      <c r="K20" s="49"/>
      <c r="L20" s="49"/>
      <c r="M20" s="49"/>
      <c r="N20" s="49"/>
      <c r="O20" s="49">
        <f>SUM(C20:N20)</f>
        <v>3081</v>
      </c>
    </row>
    <row r="21" spans="1:15" ht="12.75">
      <c r="A21" s="92"/>
      <c r="B21" s="137" t="s">
        <v>239</v>
      </c>
      <c r="C21" s="92">
        <f aca="true" t="shared" si="13" ref="C21:H21">SUM(C19-C20)</f>
        <v>-129</v>
      </c>
      <c r="D21" s="92">
        <f t="shared" si="13"/>
        <v>-53</v>
      </c>
      <c r="E21" s="92">
        <f t="shared" si="13"/>
        <v>-42</v>
      </c>
      <c r="F21" s="92">
        <f t="shared" si="13"/>
        <v>-89</v>
      </c>
      <c r="G21" s="92">
        <f t="shared" si="13"/>
        <v>-88</v>
      </c>
      <c r="H21" s="92">
        <f t="shared" si="13"/>
        <v>-140</v>
      </c>
      <c r="I21" s="92">
        <f>SUM(I19-I20)</f>
        <v>-165</v>
      </c>
      <c r="J21" s="92"/>
      <c r="K21" s="92"/>
      <c r="L21" s="92"/>
      <c r="M21" s="92"/>
      <c r="N21" s="92"/>
      <c r="O21" s="92">
        <f>SUM(O19-O20)</f>
        <v>-706</v>
      </c>
    </row>
    <row r="22" spans="1:15" ht="13.5" thickBot="1">
      <c r="A22" s="135"/>
      <c r="B22" s="136" t="s">
        <v>5</v>
      </c>
      <c r="C22" s="93">
        <f aca="true" t="shared" si="14" ref="C22:H22">C21/C20</f>
        <v>-0.2476007677543186</v>
      </c>
      <c r="D22" s="93">
        <f t="shared" si="14"/>
        <v>-0.1358974358974359</v>
      </c>
      <c r="E22" s="93">
        <f t="shared" si="14"/>
        <v>-0.11444141689373297</v>
      </c>
      <c r="F22" s="93">
        <f t="shared" si="14"/>
        <v>-0.21654501216545013</v>
      </c>
      <c r="G22" s="93">
        <f t="shared" si="14"/>
        <v>-0.1888412017167382</v>
      </c>
      <c r="H22" s="93">
        <f t="shared" si="14"/>
        <v>-0.32036613272311215</v>
      </c>
      <c r="I22" s="93">
        <f>I21/I20</f>
        <v>-0.3374233128834356</v>
      </c>
      <c r="J22" s="93"/>
      <c r="K22" s="93"/>
      <c r="L22" s="93"/>
      <c r="M22" s="93"/>
      <c r="N22" s="93"/>
      <c r="O22" s="93">
        <f>O21/O20</f>
        <v>-0.22914638104511523</v>
      </c>
    </row>
    <row r="23" spans="1:15" ht="12.75">
      <c r="A23" s="92"/>
      <c r="B23" s="50">
        <v>2015</v>
      </c>
      <c r="C23" s="50">
        <f aca="true" t="shared" si="15" ref="C23:H24">SUM(C63,C103,C143,C183,C223,C263,C303,C343,C383,C423,C463,C503,C543)</f>
        <v>252</v>
      </c>
      <c r="D23" s="50">
        <f t="shared" si="15"/>
        <v>241</v>
      </c>
      <c r="E23" s="50">
        <f t="shared" si="15"/>
        <v>282</v>
      </c>
      <c r="F23" s="50">
        <f t="shared" si="15"/>
        <v>194</v>
      </c>
      <c r="G23" s="50">
        <f t="shared" si="15"/>
        <v>259</v>
      </c>
      <c r="H23" s="50">
        <f t="shared" si="15"/>
        <v>230</v>
      </c>
      <c r="I23" s="50">
        <f>SUM(I63,I103,I143,I183,I223,I263,I303,I343,I383,I423,I463,I503,I543)</f>
        <v>198</v>
      </c>
      <c r="J23" s="50"/>
      <c r="K23" s="50"/>
      <c r="L23" s="50"/>
      <c r="M23" s="50"/>
      <c r="N23" s="50"/>
      <c r="O23" s="50">
        <f>SUM(C23:N23)</f>
        <v>1656</v>
      </c>
    </row>
    <row r="24" spans="1:15" ht="12.75">
      <c r="A24" s="111" t="s">
        <v>283</v>
      </c>
      <c r="B24" s="49">
        <v>2014</v>
      </c>
      <c r="C24" s="90">
        <f t="shared" si="15"/>
        <v>183</v>
      </c>
      <c r="D24" s="90">
        <f t="shared" si="15"/>
        <v>190</v>
      </c>
      <c r="E24" s="90">
        <f t="shared" si="15"/>
        <v>194</v>
      </c>
      <c r="F24" s="90">
        <f t="shared" si="15"/>
        <v>190</v>
      </c>
      <c r="G24" s="90">
        <f t="shared" si="15"/>
        <v>231</v>
      </c>
      <c r="H24" s="90">
        <f t="shared" si="15"/>
        <v>243</v>
      </c>
      <c r="I24" s="90">
        <f>SUM(I64,I104,I144,I184,I224,I264,I304,I344,I384,I424,I464,I504,I544)</f>
        <v>236</v>
      </c>
      <c r="J24" s="49"/>
      <c r="K24" s="49"/>
      <c r="L24" s="49"/>
      <c r="M24" s="49"/>
      <c r="N24" s="49"/>
      <c r="O24" s="49">
        <f>SUM(C24:N24)</f>
        <v>1467</v>
      </c>
    </row>
    <row r="25" spans="1:15" ht="12.75">
      <c r="A25" s="111" t="s">
        <v>284</v>
      </c>
      <c r="B25" s="137" t="s">
        <v>239</v>
      </c>
      <c r="C25" s="92">
        <f aca="true" t="shared" si="16" ref="C25:H25">SUM(C23-C24)</f>
        <v>69</v>
      </c>
      <c r="D25" s="92">
        <f t="shared" si="16"/>
        <v>51</v>
      </c>
      <c r="E25" s="92">
        <f t="shared" si="16"/>
        <v>88</v>
      </c>
      <c r="F25" s="92">
        <f t="shared" si="16"/>
        <v>4</v>
      </c>
      <c r="G25" s="92">
        <f t="shared" si="16"/>
        <v>28</v>
      </c>
      <c r="H25" s="92">
        <f t="shared" si="16"/>
        <v>-13</v>
      </c>
      <c r="I25" s="92">
        <f>SUM(I23-I24)</f>
        <v>-38</v>
      </c>
      <c r="J25" s="92"/>
      <c r="K25" s="92"/>
      <c r="L25" s="92"/>
      <c r="M25" s="92"/>
      <c r="N25" s="92"/>
      <c r="O25" s="92">
        <f>SUM(O23-O24)</f>
        <v>189</v>
      </c>
    </row>
    <row r="26" spans="1:15" ht="13.5" thickBot="1">
      <c r="A26" s="135"/>
      <c r="B26" s="136" t="s">
        <v>5</v>
      </c>
      <c r="C26" s="93">
        <f aca="true" t="shared" si="17" ref="C26:H26">C25/C24</f>
        <v>0.3770491803278688</v>
      </c>
      <c r="D26" s="93">
        <f t="shared" si="17"/>
        <v>0.26842105263157895</v>
      </c>
      <c r="E26" s="93">
        <f t="shared" si="17"/>
        <v>0.4536082474226804</v>
      </c>
      <c r="F26" s="93">
        <f t="shared" si="17"/>
        <v>0.021052631578947368</v>
      </c>
      <c r="G26" s="93">
        <f t="shared" si="17"/>
        <v>0.12121212121212122</v>
      </c>
      <c r="H26" s="93">
        <f t="shared" si="17"/>
        <v>-0.053497942386831275</v>
      </c>
      <c r="I26" s="93">
        <f>I25/I24</f>
        <v>-0.16101694915254236</v>
      </c>
      <c r="J26" s="93"/>
      <c r="K26" s="93"/>
      <c r="L26" s="93"/>
      <c r="M26" s="93"/>
      <c r="N26" s="93"/>
      <c r="O26" s="93">
        <f>O25/O24</f>
        <v>0.12883435582822086</v>
      </c>
    </row>
    <row r="27" spans="1:15" ht="12.75">
      <c r="A27" s="92"/>
      <c r="B27" s="50">
        <v>2015</v>
      </c>
      <c r="C27" s="91">
        <f aca="true" t="shared" si="18" ref="C27:H28">SUM(C67,C107,C147,C187,C227,C267,C307,C347,C387,C427,C467,C507,C547)</f>
        <v>961</v>
      </c>
      <c r="D27" s="91">
        <f t="shared" si="18"/>
        <v>753</v>
      </c>
      <c r="E27" s="91">
        <f t="shared" si="18"/>
        <v>806</v>
      </c>
      <c r="F27" s="91">
        <f t="shared" si="18"/>
        <v>769</v>
      </c>
      <c r="G27" s="91">
        <f t="shared" si="18"/>
        <v>741</v>
      </c>
      <c r="H27" s="91">
        <f t="shared" si="18"/>
        <v>804</v>
      </c>
      <c r="I27" s="91">
        <f>SUM(I67,I107,I147,I187,I227,I267,I307,I347,I387,I427,I467,I507,I547)</f>
        <v>760</v>
      </c>
      <c r="J27" s="50"/>
      <c r="K27" s="50"/>
      <c r="L27" s="50"/>
      <c r="M27" s="50"/>
      <c r="N27" s="50"/>
      <c r="O27" s="50">
        <f>SUM(C27:N27)</f>
        <v>5594</v>
      </c>
    </row>
    <row r="28" spans="1:15" ht="12.75">
      <c r="A28" s="111" t="s">
        <v>285</v>
      </c>
      <c r="B28" s="49">
        <v>2014</v>
      </c>
      <c r="C28" s="49">
        <f t="shared" si="18"/>
        <v>1157</v>
      </c>
      <c r="D28" s="49">
        <f t="shared" si="18"/>
        <v>966</v>
      </c>
      <c r="E28" s="49">
        <f t="shared" si="18"/>
        <v>1006</v>
      </c>
      <c r="F28" s="49">
        <f t="shared" si="18"/>
        <v>1076</v>
      </c>
      <c r="G28" s="49">
        <f t="shared" si="18"/>
        <v>1032</v>
      </c>
      <c r="H28" s="49">
        <f t="shared" si="18"/>
        <v>980</v>
      </c>
      <c r="I28" s="49">
        <f>SUM(I68,I108,I148,I188,I228,I268,I308,I348,I388,I428,I468,I508,I548)</f>
        <v>1021</v>
      </c>
      <c r="J28" s="49"/>
      <c r="K28" s="49"/>
      <c r="L28" s="49"/>
      <c r="M28" s="49"/>
      <c r="N28" s="49"/>
      <c r="O28" s="49">
        <f>SUM(C28:N28)</f>
        <v>7238</v>
      </c>
    </row>
    <row r="29" spans="1:15" ht="12.75">
      <c r="A29" s="92"/>
      <c r="B29" s="137" t="s">
        <v>239</v>
      </c>
      <c r="C29" s="92">
        <f aca="true" t="shared" si="19" ref="C29:H29">SUM(C27-C28)</f>
        <v>-196</v>
      </c>
      <c r="D29" s="92">
        <f t="shared" si="19"/>
        <v>-213</v>
      </c>
      <c r="E29" s="92">
        <f t="shared" si="19"/>
        <v>-200</v>
      </c>
      <c r="F29" s="92">
        <f t="shared" si="19"/>
        <v>-307</v>
      </c>
      <c r="G29" s="92">
        <f t="shared" si="19"/>
        <v>-291</v>
      </c>
      <c r="H29" s="92">
        <f t="shared" si="19"/>
        <v>-176</v>
      </c>
      <c r="I29" s="92">
        <f>SUM(I27-I28)</f>
        <v>-261</v>
      </c>
      <c r="J29" s="92"/>
      <c r="K29" s="92"/>
      <c r="L29" s="92"/>
      <c r="M29" s="92"/>
      <c r="N29" s="92"/>
      <c r="O29" s="92">
        <f>SUM(O27-O28)</f>
        <v>-1644</v>
      </c>
    </row>
    <row r="30" spans="1:15" ht="13.5" thickBot="1">
      <c r="A30" s="135"/>
      <c r="B30" s="136" t="s">
        <v>5</v>
      </c>
      <c r="C30" s="93">
        <f aca="true" t="shared" si="20" ref="C30:H30">C29/C28</f>
        <v>-0.1694036300777874</v>
      </c>
      <c r="D30" s="93">
        <f t="shared" si="20"/>
        <v>-0.2204968944099379</v>
      </c>
      <c r="E30" s="93">
        <f t="shared" si="20"/>
        <v>-0.1988071570576541</v>
      </c>
      <c r="F30" s="93">
        <f t="shared" si="20"/>
        <v>-0.2853159851301115</v>
      </c>
      <c r="G30" s="93">
        <f t="shared" si="20"/>
        <v>-0.2819767441860465</v>
      </c>
      <c r="H30" s="93">
        <f t="shared" si="20"/>
        <v>-0.17959183673469387</v>
      </c>
      <c r="I30" s="93">
        <f>I29/I28</f>
        <v>-0.2556317335945152</v>
      </c>
      <c r="J30" s="93"/>
      <c r="K30" s="93"/>
      <c r="L30" s="93"/>
      <c r="M30" s="93"/>
      <c r="N30" s="93"/>
      <c r="O30" s="93">
        <f>O29/O28</f>
        <v>-0.22713456756009948</v>
      </c>
    </row>
    <row r="31" spans="1:15" ht="12.75">
      <c r="A31" s="92"/>
      <c r="B31" s="50">
        <v>2015</v>
      </c>
      <c r="C31" s="91">
        <f aca="true" t="shared" si="21" ref="C31:H32">SUM(C71,C111,C151,C191,C231,C271,C311,C351,C391,C431,C471,C511,C551)</f>
        <v>2476</v>
      </c>
      <c r="D31" s="259">
        <f t="shared" si="21"/>
        <v>2060</v>
      </c>
      <c r="E31" s="259">
        <f t="shared" si="21"/>
        <v>2107</v>
      </c>
      <c r="F31" s="259">
        <f t="shared" si="21"/>
        <v>1891</v>
      </c>
      <c r="G31" s="259">
        <f t="shared" si="21"/>
        <v>2029</v>
      </c>
      <c r="H31" s="259">
        <f t="shared" si="21"/>
        <v>1929</v>
      </c>
      <c r="I31" s="259">
        <f>SUM(I71,I111,I151,I191,I231,I271,I311,I351,I391,I431,I471,I511,I551)</f>
        <v>1905</v>
      </c>
      <c r="J31" s="50"/>
      <c r="K31" s="50"/>
      <c r="L31" s="50"/>
      <c r="M31" s="50"/>
      <c r="N31" s="50"/>
      <c r="O31" s="50">
        <f>SUM(C31:N31)</f>
        <v>14397</v>
      </c>
    </row>
    <row r="32" spans="1:15" ht="12.75">
      <c r="A32" s="111" t="s">
        <v>286</v>
      </c>
      <c r="B32" s="49">
        <v>2014</v>
      </c>
      <c r="C32" s="49">
        <f t="shared" si="21"/>
        <v>2674</v>
      </c>
      <c r="D32" s="92">
        <f t="shared" si="21"/>
        <v>2289</v>
      </c>
      <c r="E32" s="92">
        <f t="shared" si="21"/>
        <v>2316</v>
      </c>
      <c r="F32" s="92">
        <f t="shared" si="21"/>
        <v>2303</v>
      </c>
      <c r="G32" s="92">
        <f t="shared" si="21"/>
        <v>2467</v>
      </c>
      <c r="H32" s="92">
        <f t="shared" si="21"/>
        <v>2270</v>
      </c>
      <c r="I32" s="92">
        <f>SUM(I72,I112,I152,I192,I232,I272,I312,I352,I392,I432,I472,I512,I552)</f>
        <v>2506</v>
      </c>
      <c r="J32" s="49"/>
      <c r="K32" s="49"/>
      <c r="L32" s="49"/>
      <c r="M32" s="49"/>
      <c r="N32" s="49"/>
      <c r="O32" s="49">
        <f>SUM(C32:N32)</f>
        <v>16825</v>
      </c>
    </row>
    <row r="33" spans="1:15" ht="12.75">
      <c r="A33" s="111" t="s">
        <v>287</v>
      </c>
      <c r="B33" s="137" t="s">
        <v>239</v>
      </c>
      <c r="C33" s="92">
        <f aca="true" t="shared" si="22" ref="C33:H33">SUM(C31-C32)</f>
        <v>-198</v>
      </c>
      <c r="D33" s="49">
        <f t="shared" si="22"/>
        <v>-229</v>
      </c>
      <c r="E33" s="49">
        <f t="shared" si="22"/>
        <v>-209</v>
      </c>
      <c r="F33" s="49">
        <f t="shared" si="22"/>
        <v>-412</v>
      </c>
      <c r="G33" s="49">
        <f t="shared" si="22"/>
        <v>-438</v>
      </c>
      <c r="H33" s="49">
        <f t="shared" si="22"/>
        <v>-341</v>
      </c>
      <c r="I33" s="49">
        <f>SUM(I31-I32)</f>
        <v>-601</v>
      </c>
      <c r="J33" s="92"/>
      <c r="K33" s="92"/>
      <c r="L33" s="92"/>
      <c r="M33" s="92"/>
      <c r="N33" s="92"/>
      <c r="O33" s="92">
        <f>SUM(O31-O32)</f>
        <v>-2428</v>
      </c>
    </row>
    <row r="34" spans="1:15" ht="13.5" thickBot="1">
      <c r="A34" s="135"/>
      <c r="B34" s="136" t="s">
        <v>5</v>
      </c>
      <c r="C34" s="93">
        <f aca="true" t="shared" si="23" ref="C34:H34">C33/C32</f>
        <v>-0.07404637247569185</v>
      </c>
      <c r="D34" s="93">
        <f t="shared" si="23"/>
        <v>-0.1000436871996505</v>
      </c>
      <c r="E34" s="93">
        <f t="shared" si="23"/>
        <v>-0.09024179620034542</v>
      </c>
      <c r="F34" s="93">
        <f t="shared" si="23"/>
        <v>-0.1788970907511941</v>
      </c>
      <c r="G34" s="93">
        <f t="shared" si="23"/>
        <v>-0.17754357519254155</v>
      </c>
      <c r="H34" s="93">
        <f t="shared" si="23"/>
        <v>-0.1502202643171806</v>
      </c>
      <c r="I34" s="93">
        <f>I33/I32</f>
        <v>-0.2398244213886672</v>
      </c>
      <c r="J34" s="93"/>
      <c r="K34" s="93"/>
      <c r="L34" s="93"/>
      <c r="M34" s="93"/>
      <c r="N34" s="93"/>
      <c r="O34" s="93">
        <f>O33/O32</f>
        <v>-0.14430906389301634</v>
      </c>
    </row>
    <row r="35" spans="1:15" ht="12.75">
      <c r="A35" s="92"/>
      <c r="B35" s="50">
        <v>2015</v>
      </c>
      <c r="C35" s="91">
        <f aca="true" t="shared" si="24" ref="C35:H36">SUM(C75,C115,C155,C195,C235,C275,C315,C355,C395,C435,C475,C515,C555)</f>
        <v>386</v>
      </c>
      <c r="D35" s="91">
        <f t="shared" si="24"/>
        <v>351</v>
      </c>
      <c r="E35" s="91">
        <f t="shared" si="24"/>
        <v>308</v>
      </c>
      <c r="F35" s="91">
        <f t="shared" si="24"/>
        <v>345</v>
      </c>
      <c r="G35" s="91">
        <f t="shared" si="24"/>
        <v>317</v>
      </c>
      <c r="H35" s="91">
        <f t="shared" si="24"/>
        <v>367</v>
      </c>
      <c r="I35" s="91">
        <f>SUM(I75,I115,I155,I195,I235,I275,I315,I355,I395,I435,I475,I515,I555)</f>
        <v>351</v>
      </c>
      <c r="J35" s="50"/>
      <c r="K35" s="50"/>
      <c r="L35" s="50"/>
      <c r="M35" s="50"/>
      <c r="N35" s="50"/>
      <c r="O35" s="50">
        <f>SUM(C35:N35)</f>
        <v>2425</v>
      </c>
    </row>
    <row r="36" spans="1:15" ht="12.75">
      <c r="A36" s="111" t="s">
        <v>288</v>
      </c>
      <c r="B36" s="49">
        <v>2014</v>
      </c>
      <c r="C36" s="49">
        <f t="shared" si="24"/>
        <v>474</v>
      </c>
      <c r="D36" s="49">
        <f t="shared" si="24"/>
        <v>343</v>
      </c>
      <c r="E36" s="49">
        <f t="shared" si="24"/>
        <v>355</v>
      </c>
      <c r="F36" s="49">
        <f t="shared" si="24"/>
        <v>326</v>
      </c>
      <c r="G36" s="49">
        <f t="shared" si="24"/>
        <v>398</v>
      </c>
      <c r="H36" s="49">
        <f t="shared" si="24"/>
        <v>342</v>
      </c>
      <c r="I36" s="49">
        <f>SUM(I76,I116,I156,I196,I236,I276,I316,I356,I396,I436,I476,I516,I556)</f>
        <v>403</v>
      </c>
      <c r="J36" s="49"/>
      <c r="K36" s="49"/>
      <c r="L36" s="49"/>
      <c r="M36" s="49"/>
      <c r="N36" s="49"/>
      <c r="O36" s="49">
        <f>SUM(C36:N36)</f>
        <v>2641</v>
      </c>
    </row>
    <row r="37" spans="1:15" ht="12.75">
      <c r="A37" s="111" t="s">
        <v>289</v>
      </c>
      <c r="B37" s="137" t="s">
        <v>239</v>
      </c>
      <c r="C37" s="92">
        <f aca="true" t="shared" si="25" ref="C37:H37">SUM(C35-C36)</f>
        <v>-88</v>
      </c>
      <c r="D37" s="92">
        <f t="shared" si="25"/>
        <v>8</v>
      </c>
      <c r="E37" s="92">
        <f t="shared" si="25"/>
        <v>-47</v>
      </c>
      <c r="F37" s="92">
        <f t="shared" si="25"/>
        <v>19</v>
      </c>
      <c r="G37" s="92">
        <f t="shared" si="25"/>
        <v>-81</v>
      </c>
      <c r="H37" s="92">
        <f t="shared" si="25"/>
        <v>25</v>
      </c>
      <c r="I37" s="92">
        <f>SUM(I35-I36)</f>
        <v>-52</v>
      </c>
      <c r="J37" s="92"/>
      <c r="K37" s="92"/>
      <c r="L37" s="92"/>
      <c r="M37" s="92"/>
      <c r="N37" s="92"/>
      <c r="O37" s="92">
        <f>SUM(O35-O36)</f>
        <v>-216</v>
      </c>
    </row>
    <row r="38" spans="1:15" ht="13.5" thickBot="1">
      <c r="A38" s="135"/>
      <c r="B38" s="136" t="s">
        <v>5</v>
      </c>
      <c r="C38" s="93">
        <f aca="true" t="shared" si="26" ref="C38:H38">C37/C36</f>
        <v>-0.18565400843881857</v>
      </c>
      <c r="D38" s="93">
        <f t="shared" si="26"/>
        <v>0.023323615160349854</v>
      </c>
      <c r="E38" s="93">
        <f t="shared" si="26"/>
        <v>-0.1323943661971831</v>
      </c>
      <c r="F38" s="93">
        <f t="shared" si="26"/>
        <v>0.05828220858895705</v>
      </c>
      <c r="G38" s="93">
        <f t="shared" si="26"/>
        <v>-0.20351758793969849</v>
      </c>
      <c r="H38" s="93">
        <f t="shared" si="26"/>
        <v>0.07309941520467836</v>
      </c>
      <c r="I38" s="93">
        <f>I37/I36</f>
        <v>-0.12903225806451613</v>
      </c>
      <c r="J38" s="93"/>
      <c r="K38" s="93"/>
      <c r="L38" s="93"/>
      <c r="M38" s="93"/>
      <c r="N38" s="93"/>
      <c r="O38" s="93">
        <f>O37/O36</f>
        <v>-0.08178720181749337</v>
      </c>
    </row>
    <row r="39" ht="12.75">
      <c r="O39" s="89"/>
    </row>
    <row r="40" ht="12.75">
      <c r="O40" s="1"/>
    </row>
    <row r="41" spans="1:15" ht="14.25" thickBot="1">
      <c r="A41" s="139" t="s">
        <v>251</v>
      </c>
      <c r="O41" s="1"/>
    </row>
    <row r="42" spans="1:15" ht="13.5" thickBot="1">
      <c r="A42" t="s">
        <v>0</v>
      </c>
      <c r="B42" s="112" t="s">
        <v>238</v>
      </c>
      <c r="C42" s="112" t="s">
        <v>265</v>
      </c>
      <c r="D42" s="112" t="s">
        <v>266</v>
      </c>
      <c r="E42" s="112" t="s">
        <v>267</v>
      </c>
      <c r="F42" s="112" t="s">
        <v>268</v>
      </c>
      <c r="G42" s="112" t="s">
        <v>269</v>
      </c>
      <c r="H42" s="112" t="s">
        <v>270</v>
      </c>
      <c r="I42" s="112" t="s">
        <v>271</v>
      </c>
      <c r="J42" s="112" t="s">
        <v>272</v>
      </c>
      <c r="K42" s="112" t="s">
        <v>273</v>
      </c>
      <c r="L42" s="112" t="s">
        <v>274</v>
      </c>
      <c r="M42" s="112" t="s">
        <v>275</v>
      </c>
      <c r="N42" s="112" t="s">
        <v>276</v>
      </c>
      <c r="O42" s="112" t="s">
        <v>40</v>
      </c>
    </row>
    <row r="43" spans="1:15" ht="12.75">
      <c r="A43" s="91"/>
      <c r="B43" s="50">
        <v>2015</v>
      </c>
      <c r="C43" s="50">
        <f aca="true" t="shared" si="27" ref="C43:H43">SUM(C47+C51+C59+C63+C67+C71+C75)</f>
        <v>833</v>
      </c>
      <c r="D43" s="50">
        <f t="shared" si="27"/>
        <v>687</v>
      </c>
      <c r="E43" s="50">
        <f t="shared" si="27"/>
        <v>682</v>
      </c>
      <c r="F43" s="50">
        <f t="shared" si="27"/>
        <v>703</v>
      </c>
      <c r="G43" s="50">
        <f t="shared" si="27"/>
        <v>665</v>
      </c>
      <c r="H43" s="50">
        <f t="shared" si="27"/>
        <v>643</v>
      </c>
      <c r="I43" s="50">
        <f>SUM(I47+I51+I59+I63+I67+I71+I75)</f>
        <v>641</v>
      </c>
      <c r="J43" s="50"/>
      <c r="K43" s="50"/>
      <c r="L43" s="50"/>
      <c r="M43" s="50"/>
      <c r="N43" s="50"/>
      <c r="O43" s="50">
        <f>SUM(O47+O51+O59+O63+O67+O71+O75)</f>
        <v>4854</v>
      </c>
    </row>
    <row r="44" spans="1:15" ht="12.75">
      <c r="A44" s="111" t="s">
        <v>40</v>
      </c>
      <c r="B44" s="49">
        <v>2014</v>
      </c>
      <c r="C44" s="49">
        <f>SUM(C48+C52+C56+C56+C60+C64+C68+C72+C76)</f>
        <v>899</v>
      </c>
      <c r="D44" s="49">
        <f aca="true" t="shared" si="28" ref="D44:I44">SUM(D48+D52+D56+D60+D64+D68+D72+D76)</f>
        <v>712</v>
      </c>
      <c r="E44" s="49">
        <f t="shared" si="28"/>
        <v>806</v>
      </c>
      <c r="F44" s="49">
        <f t="shared" si="28"/>
        <v>783</v>
      </c>
      <c r="G44" s="49">
        <f t="shared" si="28"/>
        <v>786</v>
      </c>
      <c r="H44" s="49">
        <f t="shared" si="28"/>
        <v>721</v>
      </c>
      <c r="I44" s="49">
        <f t="shared" si="28"/>
        <v>851</v>
      </c>
      <c r="J44" s="49"/>
      <c r="K44" s="49"/>
      <c r="L44" s="49"/>
      <c r="M44" s="49"/>
      <c r="N44" s="49"/>
      <c r="O44" s="49">
        <f>SUM(C44:N44)</f>
        <v>5558</v>
      </c>
    </row>
    <row r="45" spans="1:15" ht="12.75">
      <c r="A45" s="111" t="s">
        <v>277</v>
      </c>
      <c r="B45" s="134" t="s">
        <v>239</v>
      </c>
      <c r="C45" s="49">
        <f aca="true" t="shared" si="29" ref="C45:I45">C43-C44</f>
        <v>-66</v>
      </c>
      <c r="D45" s="49">
        <f t="shared" si="29"/>
        <v>-25</v>
      </c>
      <c r="E45" s="49">
        <f t="shared" si="29"/>
        <v>-124</v>
      </c>
      <c r="F45" s="49">
        <f t="shared" si="29"/>
        <v>-80</v>
      </c>
      <c r="G45" s="49">
        <f t="shared" si="29"/>
        <v>-121</v>
      </c>
      <c r="H45" s="49">
        <f t="shared" si="29"/>
        <v>-78</v>
      </c>
      <c r="I45" s="49">
        <f t="shared" si="29"/>
        <v>-210</v>
      </c>
      <c r="J45" s="49"/>
      <c r="K45" s="49"/>
      <c r="L45" s="49"/>
      <c r="M45" s="49"/>
      <c r="N45" s="49"/>
      <c r="O45" s="49">
        <f>O43-O44</f>
        <v>-704</v>
      </c>
    </row>
    <row r="46" spans="1:15" ht="13.5" thickBot="1">
      <c r="A46" s="135"/>
      <c r="B46" s="136" t="s">
        <v>5</v>
      </c>
      <c r="C46" s="93">
        <f aca="true" t="shared" si="30" ref="C46:I46">C45/C44</f>
        <v>-0.07341490545050056</v>
      </c>
      <c r="D46" s="93">
        <f t="shared" si="30"/>
        <v>-0.0351123595505618</v>
      </c>
      <c r="E46" s="93">
        <f t="shared" si="30"/>
        <v>-0.15384615384615385</v>
      </c>
      <c r="F46" s="93">
        <f t="shared" si="30"/>
        <v>-0.10217113665389528</v>
      </c>
      <c r="G46" s="93">
        <f t="shared" si="30"/>
        <v>-0.15394402035623408</v>
      </c>
      <c r="H46" s="93">
        <f t="shared" si="30"/>
        <v>-0.10818307905686546</v>
      </c>
      <c r="I46" s="93">
        <f t="shared" si="30"/>
        <v>-0.24676850763807284</v>
      </c>
      <c r="J46" s="93"/>
      <c r="K46" s="93"/>
      <c r="L46" s="93"/>
      <c r="M46" s="93"/>
      <c r="N46" s="93"/>
      <c r="O46" s="93">
        <f>O45/O44</f>
        <v>-0.12666426772220224</v>
      </c>
    </row>
    <row r="47" spans="1:15" ht="12.75">
      <c r="A47" s="92"/>
      <c r="B47" s="50">
        <v>2015</v>
      </c>
      <c r="C47" s="50">
        <v>5</v>
      </c>
      <c r="D47" s="50">
        <v>6</v>
      </c>
      <c r="E47" s="50">
        <v>10</v>
      </c>
      <c r="F47" s="50">
        <v>11</v>
      </c>
      <c r="G47" s="50">
        <v>2</v>
      </c>
      <c r="H47" s="50">
        <v>5</v>
      </c>
      <c r="I47" s="50">
        <v>6</v>
      </c>
      <c r="J47" s="50"/>
      <c r="K47" s="50"/>
      <c r="L47" s="50"/>
      <c r="M47" s="50"/>
      <c r="N47" s="50"/>
      <c r="O47" s="50">
        <f>SUM(C47:N47)</f>
        <v>45</v>
      </c>
    </row>
    <row r="48" spans="1:15" ht="12.75">
      <c r="A48" s="111" t="s">
        <v>278</v>
      </c>
      <c r="B48" s="49">
        <v>2014</v>
      </c>
      <c r="C48" s="49">
        <v>11</v>
      </c>
      <c r="D48" s="49">
        <v>11</v>
      </c>
      <c r="E48" s="49">
        <v>4</v>
      </c>
      <c r="F48" s="49">
        <v>9</v>
      </c>
      <c r="G48" s="49">
        <v>8</v>
      </c>
      <c r="H48" s="49">
        <v>16</v>
      </c>
      <c r="I48" s="49">
        <v>9</v>
      </c>
      <c r="J48" s="49"/>
      <c r="K48" s="49"/>
      <c r="L48" s="49"/>
      <c r="M48" s="49"/>
      <c r="N48" s="49"/>
      <c r="O48" s="49">
        <f>SUM(C48:N48)</f>
        <v>68</v>
      </c>
    </row>
    <row r="49" spans="1:15" ht="12.75">
      <c r="A49" s="111" t="s">
        <v>279</v>
      </c>
      <c r="B49" s="137" t="s">
        <v>239</v>
      </c>
      <c r="C49" s="49">
        <f aca="true" t="shared" si="31" ref="C49:I49">C47-C48</f>
        <v>-6</v>
      </c>
      <c r="D49" s="49">
        <f t="shared" si="31"/>
        <v>-5</v>
      </c>
      <c r="E49" s="49">
        <f t="shared" si="31"/>
        <v>6</v>
      </c>
      <c r="F49" s="49">
        <f t="shared" si="31"/>
        <v>2</v>
      </c>
      <c r="G49" s="49">
        <f t="shared" si="31"/>
        <v>-6</v>
      </c>
      <c r="H49" s="49">
        <f t="shared" si="31"/>
        <v>-11</v>
      </c>
      <c r="I49" s="49">
        <f t="shared" si="31"/>
        <v>-3</v>
      </c>
      <c r="J49" s="49"/>
      <c r="K49" s="49"/>
      <c r="L49" s="49"/>
      <c r="M49" s="49"/>
      <c r="N49" s="49"/>
      <c r="O49" s="49">
        <f>O47-O48</f>
        <v>-23</v>
      </c>
    </row>
    <row r="50" spans="1:15" ht="13.5" thickBot="1">
      <c r="A50" s="135"/>
      <c r="B50" s="136" t="s">
        <v>5</v>
      </c>
      <c r="C50" s="93">
        <f>C49/C48</f>
        <v>-0.5454545454545454</v>
      </c>
      <c r="D50" s="93">
        <f aca="true" t="shared" si="32" ref="D50:I50">D49/D48</f>
        <v>-0.45454545454545453</v>
      </c>
      <c r="E50" s="93">
        <f t="shared" si="32"/>
        <v>1.5</v>
      </c>
      <c r="F50" s="93">
        <f t="shared" si="32"/>
        <v>0.2222222222222222</v>
      </c>
      <c r="G50" s="93">
        <f t="shared" si="32"/>
        <v>-0.75</v>
      </c>
      <c r="H50" s="93">
        <f t="shared" si="32"/>
        <v>-0.6875</v>
      </c>
      <c r="I50" s="93">
        <f t="shared" si="32"/>
        <v>-0.3333333333333333</v>
      </c>
      <c r="J50" s="93"/>
      <c r="K50" s="93"/>
      <c r="L50" s="93"/>
      <c r="M50" s="93"/>
      <c r="N50" s="93"/>
      <c r="O50" s="93">
        <f>O49/O48</f>
        <v>-0.3382352941176471</v>
      </c>
    </row>
    <row r="51" spans="1:15" ht="12.75">
      <c r="A51" s="92"/>
      <c r="B51" s="50">
        <v>2015</v>
      </c>
      <c r="C51" s="90">
        <v>0</v>
      </c>
      <c r="D51" s="90">
        <v>0</v>
      </c>
      <c r="E51" s="90">
        <v>0</v>
      </c>
      <c r="F51" s="90">
        <v>1</v>
      </c>
      <c r="G51" s="90">
        <v>2</v>
      </c>
      <c r="H51" s="90">
        <v>1</v>
      </c>
      <c r="I51" s="90">
        <v>2</v>
      </c>
      <c r="J51" s="90"/>
      <c r="K51" s="90"/>
      <c r="L51" s="90"/>
      <c r="M51" s="90"/>
      <c r="N51" s="90"/>
      <c r="O51" s="50">
        <f>SUM(C51:N51)</f>
        <v>6</v>
      </c>
    </row>
    <row r="52" spans="1:15" ht="12.75">
      <c r="A52" s="138" t="s">
        <v>280</v>
      </c>
      <c r="B52" s="49">
        <v>2014</v>
      </c>
      <c r="C52" s="49">
        <v>0</v>
      </c>
      <c r="D52" s="49">
        <v>0</v>
      </c>
      <c r="E52" s="49">
        <v>0</v>
      </c>
      <c r="F52" s="49">
        <v>0</v>
      </c>
      <c r="G52" s="49">
        <v>0</v>
      </c>
      <c r="H52" s="49">
        <v>1</v>
      </c>
      <c r="I52" s="49">
        <v>0</v>
      </c>
      <c r="J52" s="49"/>
      <c r="K52" s="49"/>
      <c r="L52" s="49"/>
      <c r="M52" s="49"/>
      <c r="N52" s="49"/>
      <c r="O52" s="49">
        <f>SUM(C52:N52)</f>
        <v>1</v>
      </c>
    </row>
    <row r="53" spans="1:15" ht="12.75">
      <c r="A53" s="111" t="s">
        <v>281</v>
      </c>
      <c r="B53" s="137" t="s">
        <v>239</v>
      </c>
      <c r="C53" s="49">
        <f>C51-C52</f>
        <v>0</v>
      </c>
      <c r="D53" s="49">
        <f>D51-D52</f>
        <v>0</v>
      </c>
      <c r="E53" s="49">
        <v>0</v>
      </c>
      <c r="F53" s="49">
        <f>F51-F52</f>
        <v>1</v>
      </c>
      <c r="G53" s="49">
        <f>G51-G52</f>
        <v>2</v>
      </c>
      <c r="H53" s="49">
        <f>H51-H52</f>
        <v>0</v>
      </c>
      <c r="I53" s="49">
        <f>I51-I52</f>
        <v>2</v>
      </c>
      <c r="J53" s="49"/>
      <c r="K53" s="49"/>
      <c r="L53" s="49"/>
      <c r="M53" s="49"/>
      <c r="N53" s="49"/>
      <c r="O53" s="49">
        <f>O51-O52</f>
        <v>5</v>
      </c>
    </row>
    <row r="54" spans="1:15" ht="13.5" thickBot="1">
      <c r="A54" s="135"/>
      <c r="B54" s="136" t="s">
        <v>5</v>
      </c>
      <c r="C54" s="93">
        <v>0</v>
      </c>
      <c r="D54" s="93">
        <v>0</v>
      </c>
      <c r="E54" s="93">
        <v>0</v>
      </c>
      <c r="F54" s="93">
        <v>0</v>
      </c>
      <c r="G54" s="93">
        <v>0</v>
      </c>
      <c r="H54" s="93">
        <f>H53/H52</f>
        <v>0</v>
      </c>
      <c r="I54" s="93">
        <v>0</v>
      </c>
      <c r="J54" s="93"/>
      <c r="K54" s="93"/>
      <c r="L54" s="93"/>
      <c r="M54" s="93"/>
      <c r="N54" s="93"/>
      <c r="O54" s="93">
        <f>O53/O52</f>
        <v>5</v>
      </c>
    </row>
    <row r="55" spans="1:15" ht="12.75">
      <c r="A55" s="92"/>
      <c r="B55" s="50">
        <v>2015</v>
      </c>
      <c r="C55" s="90">
        <v>0</v>
      </c>
      <c r="D55" s="90">
        <v>0</v>
      </c>
      <c r="E55" s="90">
        <v>0</v>
      </c>
      <c r="F55" s="90">
        <v>0</v>
      </c>
      <c r="G55" s="90">
        <v>0</v>
      </c>
      <c r="H55" s="90">
        <v>0</v>
      </c>
      <c r="I55" s="90">
        <v>0</v>
      </c>
      <c r="J55" s="90"/>
      <c r="K55" s="90"/>
      <c r="L55" s="90"/>
      <c r="M55" s="90"/>
      <c r="N55" s="90"/>
      <c r="O55" s="50">
        <f>SUM(C55:N55)</f>
        <v>0</v>
      </c>
    </row>
    <row r="56" spans="1:15" ht="12.75">
      <c r="A56" s="138" t="s">
        <v>313</v>
      </c>
      <c r="B56" s="49">
        <v>2014</v>
      </c>
      <c r="C56" s="49">
        <v>0</v>
      </c>
      <c r="D56" s="49">
        <v>0</v>
      </c>
      <c r="E56" s="49">
        <v>0</v>
      </c>
      <c r="F56" s="49">
        <v>0</v>
      </c>
      <c r="G56" s="49">
        <v>0</v>
      </c>
      <c r="H56" s="49">
        <v>0</v>
      </c>
      <c r="I56" s="49">
        <v>0</v>
      </c>
      <c r="J56" s="49"/>
      <c r="K56" s="49"/>
      <c r="L56" s="49"/>
      <c r="M56" s="49"/>
      <c r="N56" s="49"/>
      <c r="O56" s="49">
        <f>SUM(C56:N56)</f>
        <v>0</v>
      </c>
    </row>
    <row r="57" spans="1:15" ht="12.75">
      <c r="A57" s="138" t="s">
        <v>314</v>
      </c>
      <c r="B57" s="137" t="s">
        <v>239</v>
      </c>
      <c r="C57" s="49">
        <f aca="true" t="shared" si="33" ref="C57:I57">C55-C56</f>
        <v>0</v>
      </c>
      <c r="D57" s="49">
        <f t="shared" si="33"/>
        <v>0</v>
      </c>
      <c r="E57" s="49">
        <f t="shared" si="33"/>
        <v>0</v>
      </c>
      <c r="F57" s="49">
        <f t="shared" si="33"/>
        <v>0</v>
      </c>
      <c r="G57" s="49">
        <f t="shared" si="33"/>
        <v>0</v>
      </c>
      <c r="H57" s="49">
        <f t="shared" si="33"/>
        <v>0</v>
      </c>
      <c r="I57" s="49">
        <f t="shared" si="33"/>
        <v>0</v>
      </c>
      <c r="J57" s="49"/>
      <c r="K57" s="49"/>
      <c r="L57" s="49"/>
      <c r="M57" s="49"/>
      <c r="N57" s="49"/>
      <c r="O57" s="49">
        <f>O55-O56</f>
        <v>0</v>
      </c>
    </row>
    <row r="58" spans="1:15" ht="13.5" thickBot="1">
      <c r="A58" s="135"/>
      <c r="B58" s="136" t="s">
        <v>5</v>
      </c>
      <c r="C58" s="93">
        <v>0</v>
      </c>
      <c r="D58" s="93">
        <v>0</v>
      </c>
      <c r="E58" s="93">
        <v>0</v>
      </c>
      <c r="F58" s="93">
        <v>0</v>
      </c>
      <c r="G58" s="93">
        <v>0</v>
      </c>
      <c r="H58" s="93">
        <v>0</v>
      </c>
      <c r="I58" s="93">
        <v>0</v>
      </c>
      <c r="J58" s="93"/>
      <c r="K58" s="93"/>
      <c r="L58" s="93"/>
      <c r="M58" s="93"/>
      <c r="N58" s="93"/>
      <c r="O58" s="93">
        <v>0</v>
      </c>
    </row>
    <row r="59" spans="1:15" ht="12.75">
      <c r="A59" s="92"/>
      <c r="B59" s="50">
        <v>2015</v>
      </c>
      <c r="C59" s="90">
        <v>88</v>
      </c>
      <c r="D59" s="90">
        <v>90</v>
      </c>
      <c r="E59" s="90">
        <v>77</v>
      </c>
      <c r="F59" s="90">
        <v>96</v>
      </c>
      <c r="G59" s="90">
        <v>97</v>
      </c>
      <c r="H59" s="90">
        <v>86</v>
      </c>
      <c r="I59" s="90">
        <v>82</v>
      </c>
      <c r="J59" s="90"/>
      <c r="K59" s="90"/>
      <c r="L59" s="90"/>
      <c r="M59" s="90"/>
      <c r="N59" s="90"/>
      <c r="O59" s="50">
        <f>SUM(C59:N59)</f>
        <v>616</v>
      </c>
    </row>
    <row r="60" spans="1:15" ht="12.75">
      <c r="A60" s="111" t="s">
        <v>282</v>
      </c>
      <c r="B60" s="49">
        <v>2014</v>
      </c>
      <c r="C60" s="49">
        <v>134</v>
      </c>
      <c r="D60" s="49">
        <v>102</v>
      </c>
      <c r="E60" s="49">
        <v>130</v>
      </c>
      <c r="F60" s="49">
        <v>111</v>
      </c>
      <c r="G60" s="49">
        <v>110</v>
      </c>
      <c r="H60" s="49">
        <v>124</v>
      </c>
      <c r="I60" s="49">
        <v>142</v>
      </c>
      <c r="J60" s="49"/>
      <c r="K60" s="49"/>
      <c r="L60" s="49"/>
      <c r="M60" s="49"/>
      <c r="N60" s="49"/>
      <c r="O60" s="49">
        <f>SUM(C60:N60)</f>
        <v>853</v>
      </c>
    </row>
    <row r="61" spans="1:15" ht="12.75">
      <c r="A61" s="92"/>
      <c r="B61" s="137" t="s">
        <v>239</v>
      </c>
      <c r="C61" s="49">
        <f aca="true" t="shared" si="34" ref="C61:I61">C59-C60</f>
        <v>-46</v>
      </c>
      <c r="D61" s="49">
        <f t="shared" si="34"/>
        <v>-12</v>
      </c>
      <c r="E61" s="49">
        <f t="shared" si="34"/>
        <v>-53</v>
      </c>
      <c r="F61" s="49">
        <f t="shared" si="34"/>
        <v>-15</v>
      </c>
      <c r="G61" s="49">
        <f t="shared" si="34"/>
        <v>-13</v>
      </c>
      <c r="H61" s="49">
        <f t="shared" si="34"/>
        <v>-38</v>
      </c>
      <c r="I61" s="49">
        <f t="shared" si="34"/>
        <v>-60</v>
      </c>
      <c r="J61" s="49"/>
      <c r="K61" s="49"/>
      <c r="L61" s="49"/>
      <c r="M61" s="49"/>
      <c r="N61" s="49"/>
      <c r="O61" s="49">
        <f>O59-O60</f>
        <v>-237</v>
      </c>
    </row>
    <row r="62" spans="1:15" ht="13.5" thickBot="1">
      <c r="A62" s="135"/>
      <c r="B62" s="136" t="s">
        <v>5</v>
      </c>
      <c r="C62" s="93">
        <f aca="true" t="shared" si="35" ref="C62:I62">C61/C60</f>
        <v>-0.34328358208955223</v>
      </c>
      <c r="D62" s="93">
        <f t="shared" si="35"/>
        <v>-0.11764705882352941</v>
      </c>
      <c r="E62" s="93">
        <f t="shared" si="35"/>
        <v>-0.4076923076923077</v>
      </c>
      <c r="F62" s="93">
        <f t="shared" si="35"/>
        <v>-0.13513513513513514</v>
      </c>
      <c r="G62" s="93">
        <f t="shared" si="35"/>
        <v>-0.11818181818181818</v>
      </c>
      <c r="H62" s="93">
        <f t="shared" si="35"/>
        <v>-0.3064516129032258</v>
      </c>
      <c r="I62" s="93">
        <f t="shared" si="35"/>
        <v>-0.4225352112676056</v>
      </c>
      <c r="J62" s="93"/>
      <c r="K62" s="93"/>
      <c r="L62" s="93"/>
      <c r="M62" s="93"/>
      <c r="N62" s="93"/>
      <c r="O62" s="93">
        <f>O61/O60</f>
        <v>-0.27784290738569756</v>
      </c>
    </row>
    <row r="63" spans="1:15" ht="12.75">
      <c r="A63" s="92"/>
      <c r="B63" s="50">
        <v>2015</v>
      </c>
      <c r="C63" s="90">
        <v>48</v>
      </c>
      <c r="D63" s="90">
        <v>34</v>
      </c>
      <c r="E63" s="90">
        <v>47</v>
      </c>
      <c r="F63" s="90">
        <v>38</v>
      </c>
      <c r="G63" s="90">
        <v>37</v>
      </c>
      <c r="H63" s="90">
        <v>34</v>
      </c>
      <c r="I63" s="90">
        <v>30</v>
      </c>
      <c r="J63" s="90"/>
      <c r="K63" s="90"/>
      <c r="L63" s="90"/>
      <c r="M63" s="90"/>
      <c r="N63" s="90"/>
      <c r="O63" s="50">
        <f>SUM(C63:N63)</f>
        <v>268</v>
      </c>
    </row>
    <row r="64" spans="1:15" ht="12.75">
      <c r="A64" s="111" t="s">
        <v>283</v>
      </c>
      <c r="B64" s="49">
        <v>2014</v>
      </c>
      <c r="C64" s="49">
        <v>28</v>
      </c>
      <c r="D64" s="49">
        <v>41</v>
      </c>
      <c r="E64" s="49">
        <v>30</v>
      </c>
      <c r="F64" s="49">
        <v>23</v>
      </c>
      <c r="G64" s="49">
        <v>44</v>
      </c>
      <c r="H64" s="49">
        <v>31</v>
      </c>
      <c r="I64" s="49">
        <v>41</v>
      </c>
      <c r="J64" s="49"/>
      <c r="K64" s="49"/>
      <c r="L64" s="49"/>
      <c r="M64" s="49"/>
      <c r="N64" s="49"/>
      <c r="O64" s="49">
        <f>SUM(C64:N64)</f>
        <v>238</v>
      </c>
    </row>
    <row r="65" spans="1:15" ht="12.75">
      <c r="A65" s="111" t="s">
        <v>284</v>
      </c>
      <c r="B65" s="137" t="s">
        <v>239</v>
      </c>
      <c r="C65" s="49">
        <f aca="true" t="shared" si="36" ref="C65:I65">C63-C64</f>
        <v>20</v>
      </c>
      <c r="D65" s="49">
        <f t="shared" si="36"/>
        <v>-7</v>
      </c>
      <c r="E65" s="49">
        <f t="shared" si="36"/>
        <v>17</v>
      </c>
      <c r="F65" s="49">
        <f t="shared" si="36"/>
        <v>15</v>
      </c>
      <c r="G65" s="49">
        <f t="shared" si="36"/>
        <v>-7</v>
      </c>
      <c r="H65" s="49">
        <f t="shared" si="36"/>
        <v>3</v>
      </c>
      <c r="I65" s="49">
        <f t="shared" si="36"/>
        <v>-11</v>
      </c>
      <c r="J65" s="49"/>
      <c r="K65" s="49"/>
      <c r="L65" s="49"/>
      <c r="M65" s="49"/>
      <c r="N65" s="49"/>
      <c r="O65" s="49">
        <f>O63-O64</f>
        <v>30</v>
      </c>
    </row>
    <row r="66" spans="1:15" ht="13.5" thickBot="1">
      <c r="A66" s="135" t="s">
        <v>0</v>
      </c>
      <c r="B66" s="136" t="s">
        <v>5</v>
      </c>
      <c r="C66" s="93">
        <f aca="true" t="shared" si="37" ref="C66:I66">C65/C64</f>
        <v>0.7142857142857143</v>
      </c>
      <c r="D66" s="93">
        <f t="shared" si="37"/>
        <v>-0.17073170731707318</v>
      </c>
      <c r="E66" s="93">
        <f t="shared" si="37"/>
        <v>0.5666666666666667</v>
      </c>
      <c r="F66" s="93">
        <f t="shared" si="37"/>
        <v>0.6521739130434783</v>
      </c>
      <c r="G66" s="93">
        <f t="shared" si="37"/>
        <v>-0.1590909090909091</v>
      </c>
      <c r="H66" s="93">
        <f t="shared" si="37"/>
        <v>0.0967741935483871</v>
      </c>
      <c r="I66" s="93">
        <f t="shared" si="37"/>
        <v>-0.2682926829268293</v>
      </c>
      <c r="J66" s="93"/>
      <c r="K66" s="93"/>
      <c r="L66" s="93"/>
      <c r="M66" s="93"/>
      <c r="N66" s="93"/>
      <c r="O66" s="93">
        <f>O65/O64</f>
        <v>0.12605042016806722</v>
      </c>
    </row>
    <row r="67" spans="1:15" ht="12.75">
      <c r="A67" s="92"/>
      <c r="B67" s="50">
        <v>2015</v>
      </c>
      <c r="C67" s="90">
        <v>125</v>
      </c>
      <c r="D67" s="90">
        <v>94</v>
      </c>
      <c r="E67" s="90">
        <v>97</v>
      </c>
      <c r="F67" s="90">
        <v>112</v>
      </c>
      <c r="G67" s="90">
        <v>95</v>
      </c>
      <c r="H67" s="90">
        <v>109</v>
      </c>
      <c r="I67" s="90">
        <v>91</v>
      </c>
      <c r="J67" s="90"/>
      <c r="K67" s="90"/>
      <c r="L67" s="90"/>
      <c r="M67" s="90"/>
      <c r="N67" s="90"/>
      <c r="O67" s="50">
        <f>SUM(C67:N67)</f>
        <v>723</v>
      </c>
    </row>
    <row r="68" spans="1:15" ht="12.75">
      <c r="A68" s="111" t="s">
        <v>285</v>
      </c>
      <c r="B68" s="49">
        <v>2014</v>
      </c>
      <c r="C68" s="49">
        <v>113</v>
      </c>
      <c r="D68" s="49">
        <v>102</v>
      </c>
      <c r="E68" s="49">
        <v>89</v>
      </c>
      <c r="F68" s="49">
        <v>123</v>
      </c>
      <c r="G68" s="49">
        <v>119</v>
      </c>
      <c r="H68" s="49">
        <v>80</v>
      </c>
      <c r="I68" s="49">
        <v>108</v>
      </c>
      <c r="J68" s="49"/>
      <c r="K68" s="49"/>
      <c r="L68" s="49"/>
      <c r="M68" s="49"/>
      <c r="N68" s="49"/>
      <c r="O68" s="49">
        <f>SUM(C68:N68)</f>
        <v>734</v>
      </c>
    </row>
    <row r="69" spans="1:15" ht="12.75">
      <c r="A69" s="92"/>
      <c r="B69" s="137" t="s">
        <v>239</v>
      </c>
      <c r="C69" s="49">
        <f aca="true" t="shared" si="38" ref="C69:I69">C67-C68</f>
        <v>12</v>
      </c>
      <c r="D69" s="49">
        <f t="shared" si="38"/>
        <v>-8</v>
      </c>
      <c r="E69" s="49">
        <f t="shared" si="38"/>
        <v>8</v>
      </c>
      <c r="F69" s="49">
        <f t="shared" si="38"/>
        <v>-11</v>
      </c>
      <c r="G69" s="49">
        <f t="shared" si="38"/>
        <v>-24</v>
      </c>
      <c r="H69" s="49">
        <f t="shared" si="38"/>
        <v>29</v>
      </c>
      <c r="I69" s="49">
        <f t="shared" si="38"/>
        <v>-17</v>
      </c>
      <c r="J69" s="49"/>
      <c r="K69" s="49"/>
      <c r="L69" s="49"/>
      <c r="M69" s="49"/>
      <c r="N69" s="49"/>
      <c r="O69" s="49">
        <f>O67-O68</f>
        <v>-11</v>
      </c>
    </row>
    <row r="70" spans="1:15" ht="13.5" thickBot="1">
      <c r="A70" s="135"/>
      <c r="B70" s="136" t="s">
        <v>5</v>
      </c>
      <c r="C70" s="93">
        <f aca="true" t="shared" si="39" ref="C70:I70">C69/C68</f>
        <v>0.10619469026548672</v>
      </c>
      <c r="D70" s="93">
        <f t="shared" si="39"/>
        <v>-0.0784313725490196</v>
      </c>
      <c r="E70" s="93">
        <f t="shared" si="39"/>
        <v>0.0898876404494382</v>
      </c>
      <c r="F70" s="93">
        <f t="shared" si="39"/>
        <v>-0.08943089430894309</v>
      </c>
      <c r="G70" s="93">
        <f t="shared" si="39"/>
        <v>-0.20168067226890757</v>
      </c>
      <c r="H70" s="93">
        <f t="shared" si="39"/>
        <v>0.3625</v>
      </c>
      <c r="I70" s="93">
        <f t="shared" si="39"/>
        <v>-0.1574074074074074</v>
      </c>
      <c r="J70" s="93"/>
      <c r="K70" s="93"/>
      <c r="L70" s="93"/>
      <c r="M70" s="93"/>
      <c r="N70" s="93"/>
      <c r="O70" s="93">
        <f>O69/O68</f>
        <v>-0.014986376021798364</v>
      </c>
    </row>
    <row r="71" spans="1:15" ht="12.75">
      <c r="A71" s="92"/>
      <c r="B71" s="50">
        <v>2015</v>
      </c>
      <c r="C71" s="90">
        <v>471</v>
      </c>
      <c r="D71" s="90">
        <v>364</v>
      </c>
      <c r="E71" s="90">
        <v>375</v>
      </c>
      <c r="F71" s="90">
        <v>365</v>
      </c>
      <c r="G71" s="90">
        <v>352</v>
      </c>
      <c r="H71" s="90">
        <v>324</v>
      </c>
      <c r="I71" s="90">
        <v>358</v>
      </c>
      <c r="J71" s="90"/>
      <c r="K71" s="90"/>
      <c r="L71" s="90"/>
      <c r="M71" s="90"/>
      <c r="N71" s="90"/>
      <c r="O71" s="50">
        <f>SUM(C71:N71)</f>
        <v>2609</v>
      </c>
    </row>
    <row r="72" spans="1:15" ht="12.75">
      <c r="A72" s="111" t="s">
        <v>286</v>
      </c>
      <c r="B72" s="49">
        <v>2014</v>
      </c>
      <c r="C72" s="49">
        <v>495</v>
      </c>
      <c r="D72" s="49">
        <v>381</v>
      </c>
      <c r="E72" s="49">
        <v>471</v>
      </c>
      <c r="F72" s="49">
        <v>436</v>
      </c>
      <c r="G72" s="49">
        <v>412</v>
      </c>
      <c r="H72" s="49">
        <v>397</v>
      </c>
      <c r="I72" s="49">
        <v>457</v>
      </c>
      <c r="J72" s="49"/>
      <c r="K72" s="49"/>
      <c r="L72" s="49"/>
      <c r="M72" s="49"/>
      <c r="N72" s="49"/>
      <c r="O72" s="49">
        <f>SUM(C72:N72)</f>
        <v>3049</v>
      </c>
    </row>
    <row r="73" spans="1:15" ht="12.75">
      <c r="A73" s="111" t="s">
        <v>287</v>
      </c>
      <c r="B73" s="137" t="s">
        <v>239</v>
      </c>
      <c r="C73" s="49">
        <f aca="true" t="shared" si="40" ref="C73:I73">C71-C72</f>
        <v>-24</v>
      </c>
      <c r="D73" s="49">
        <f t="shared" si="40"/>
        <v>-17</v>
      </c>
      <c r="E73" s="49">
        <f t="shared" si="40"/>
        <v>-96</v>
      </c>
      <c r="F73" s="49">
        <f t="shared" si="40"/>
        <v>-71</v>
      </c>
      <c r="G73" s="49">
        <f t="shared" si="40"/>
        <v>-60</v>
      </c>
      <c r="H73" s="49">
        <f t="shared" si="40"/>
        <v>-73</v>
      </c>
      <c r="I73" s="49">
        <f t="shared" si="40"/>
        <v>-99</v>
      </c>
      <c r="J73" s="49"/>
      <c r="K73" s="49"/>
      <c r="L73" s="49"/>
      <c r="M73" s="49"/>
      <c r="N73" s="49"/>
      <c r="O73" s="49">
        <f>O71-O72</f>
        <v>-440</v>
      </c>
    </row>
    <row r="74" spans="1:15" ht="13.5" thickBot="1">
      <c r="A74" s="135"/>
      <c r="B74" s="136" t="s">
        <v>5</v>
      </c>
      <c r="C74" s="93">
        <f aca="true" t="shared" si="41" ref="C74:I74">C73/C72</f>
        <v>-0.048484848484848485</v>
      </c>
      <c r="D74" s="93">
        <f t="shared" si="41"/>
        <v>-0.04461942257217848</v>
      </c>
      <c r="E74" s="93">
        <f t="shared" si="41"/>
        <v>-0.20382165605095542</v>
      </c>
      <c r="F74" s="93">
        <f t="shared" si="41"/>
        <v>-0.1628440366972477</v>
      </c>
      <c r="G74" s="93">
        <f t="shared" si="41"/>
        <v>-0.14563106796116504</v>
      </c>
      <c r="H74" s="93">
        <f t="shared" si="41"/>
        <v>-0.18387909319899245</v>
      </c>
      <c r="I74" s="93">
        <f t="shared" si="41"/>
        <v>-0.21663019693654267</v>
      </c>
      <c r="J74" s="93"/>
      <c r="K74" s="93"/>
      <c r="L74" s="93"/>
      <c r="M74" s="93"/>
      <c r="N74" s="93"/>
      <c r="O74" s="93">
        <f>O73/O72</f>
        <v>-0.14430960970810103</v>
      </c>
    </row>
    <row r="75" spans="1:15" ht="12.75">
      <c r="A75" s="92"/>
      <c r="B75" s="50">
        <v>2015</v>
      </c>
      <c r="C75" s="90">
        <v>96</v>
      </c>
      <c r="D75" s="90">
        <v>99</v>
      </c>
      <c r="E75" s="90">
        <v>76</v>
      </c>
      <c r="F75" s="90">
        <v>80</v>
      </c>
      <c r="G75" s="90">
        <v>80</v>
      </c>
      <c r="H75" s="90">
        <v>84</v>
      </c>
      <c r="I75" s="90">
        <v>72</v>
      </c>
      <c r="J75" s="90"/>
      <c r="K75" s="90"/>
      <c r="L75" s="90"/>
      <c r="M75" s="90"/>
      <c r="N75" s="90"/>
      <c r="O75" s="50">
        <f>SUM(C75:N75)</f>
        <v>587</v>
      </c>
    </row>
    <row r="76" spans="1:15" ht="12.75">
      <c r="A76" s="111" t="s">
        <v>288</v>
      </c>
      <c r="B76" s="49">
        <v>2014</v>
      </c>
      <c r="C76" s="49">
        <v>118</v>
      </c>
      <c r="D76" s="49">
        <v>75</v>
      </c>
      <c r="E76" s="49">
        <v>82</v>
      </c>
      <c r="F76" s="49">
        <v>81</v>
      </c>
      <c r="G76" s="49">
        <v>93</v>
      </c>
      <c r="H76" s="49">
        <v>72</v>
      </c>
      <c r="I76" s="49">
        <v>94</v>
      </c>
      <c r="J76" s="49"/>
      <c r="K76" s="49"/>
      <c r="L76" s="49"/>
      <c r="M76" s="49"/>
      <c r="N76" s="49"/>
      <c r="O76" s="49">
        <f>SUM(C76:N76)</f>
        <v>615</v>
      </c>
    </row>
    <row r="77" spans="1:15" ht="12.75">
      <c r="A77" s="111" t="s">
        <v>289</v>
      </c>
      <c r="B77" s="137" t="s">
        <v>239</v>
      </c>
      <c r="C77" s="49">
        <f aca="true" t="shared" si="42" ref="C77:I77">C75-C76</f>
        <v>-22</v>
      </c>
      <c r="D77" s="49">
        <f t="shared" si="42"/>
        <v>24</v>
      </c>
      <c r="E77" s="49">
        <f t="shared" si="42"/>
        <v>-6</v>
      </c>
      <c r="F77" s="49">
        <f t="shared" si="42"/>
        <v>-1</v>
      </c>
      <c r="G77" s="49">
        <f t="shared" si="42"/>
        <v>-13</v>
      </c>
      <c r="H77" s="49">
        <f t="shared" si="42"/>
        <v>12</v>
      </c>
      <c r="I77" s="49">
        <f t="shared" si="42"/>
        <v>-22</v>
      </c>
      <c r="J77" s="49"/>
      <c r="K77" s="49"/>
      <c r="L77" s="49"/>
      <c r="M77" s="49"/>
      <c r="N77" s="49"/>
      <c r="O77" s="49">
        <f>O75-O76</f>
        <v>-28</v>
      </c>
    </row>
    <row r="78" spans="1:15" ht="13.5" thickBot="1">
      <c r="A78" s="135"/>
      <c r="B78" s="136" t="s">
        <v>5</v>
      </c>
      <c r="C78" s="93">
        <f aca="true" t="shared" si="43" ref="C78:I78">C77/C76</f>
        <v>-0.1864406779661017</v>
      </c>
      <c r="D78" s="93">
        <f t="shared" si="43"/>
        <v>0.32</v>
      </c>
      <c r="E78" s="93">
        <f t="shared" si="43"/>
        <v>-0.07317073170731707</v>
      </c>
      <c r="F78" s="93">
        <f t="shared" si="43"/>
        <v>-0.012345679012345678</v>
      </c>
      <c r="G78" s="93">
        <f t="shared" si="43"/>
        <v>-0.13978494623655913</v>
      </c>
      <c r="H78" s="93">
        <f t="shared" si="43"/>
        <v>0.16666666666666666</v>
      </c>
      <c r="I78" s="93">
        <f t="shared" si="43"/>
        <v>-0.23404255319148937</v>
      </c>
      <c r="J78" s="93"/>
      <c r="K78" s="93"/>
      <c r="L78" s="93"/>
      <c r="M78" s="93"/>
      <c r="N78" s="93"/>
      <c r="O78" s="93">
        <f>O77/O76</f>
        <v>-0.04552845528455285</v>
      </c>
    </row>
    <row r="81" ht="13.5" thickBot="1">
      <c r="A81" s="140" t="s">
        <v>252</v>
      </c>
    </row>
    <row r="82" spans="1:15" ht="13.5" thickBot="1">
      <c r="A82" t="s">
        <v>0</v>
      </c>
      <c r="B82" s="112" t="s">
        <v>238</v>
      </c>
      <c r="C82" s="112" t="s">
        <v>265</v>
      </c>
      <c r="D82" s="112" t="s">
        <v>266</v>
      </c>
      <c r="E82" s="112" t="s">
        <v>267</v>
      </c>
      <c r="F82" s="112" t="s">
        <v>268</v>
      </c>
      <c r="G82" s="112" t="s">
        <v>269</v>
      </c>
      <c r="H82" s="112" t="s">
        <v>270</v>
      </c>
      <c r="I82" s="112" t="s">
        <v>271</v>
      </c>
      <c r="J82" s="112" t="s">
        <v>272</v>
      </c>
      <c r="K82" s="112" t="s">
        <v>273</v>
      </c>
      <c r="L82" s="112" t="s">
        <v>274</v>
      </c>
      <c r="M82" s="112" t="s">
        <v>275</v>
      </c>
      <c r="N82" s="112" t="s">
        <v>276</v>
      </c>
      <c r="O82" s="112" t="s">
        <v>40</v>
      </c>
    </row>
    <row r="83" spans="1:15" ht="12.75">
      <c r="A83" s="91"/>
      <c r="B83" s="50">
        <v>2015</v>
      </c>
      <c r="C83" s="50">
        <f aca="true" t="shared" si="44" ref="C83:H83">SUM(C87+C91+C99+C103+C107+C111+C115)</f>
        <v>325</v>
      </c>
      <c r="D83" s="50">
        <f t="shared" si="44"/>
        <v>285</v>
      </c>
      <c r="E83" s="50">
        <f t="shared" si="44"/>
        <v>294</v>
      </c>
      <c r="F83" s="50">
        <f t="shared" si="44"/>
        <v>313</v>
      </c>
      <c r="G83" s="50">
        <f t="shared" si="44"/>
        <v>390</v>
      </c>
      <c r="H83" s="50">
        <f t="shared" si="44"/>
        <v>326</v>
      </c>
      <c r="I83" s="50">
        <f>SUM(I87+I91+I99+I103+I107+I111+I115)</f>
        <v>304</v>
      </c>
      <c r="J83" s="50"/>
      <c r="K83" s="50"/>
      <c r="L83" s="50"/>
      <c r="M83" s="50"/>
      <c r="N83" s="50"/>
      <c r="O83" s="50">
        <f>SUM(O87+O91+O99+O103+O107+O111+O115)</f>
        <v>2237</v>
      </c>
    </row>
    <row r="84" spans="1:15" ht="12.75">
      <c r="A84" s="111" t="s">
        <v>40</v>
      </c>
      <c r="B84" s="49">
        <v>2014</v>
      </c>
      <c r="C84" s="49">
        <f aca="true" t="shared" si="45" ref="C84:H84">SUM(C88+C92+C96+C100+C104+C108+C112+C116)</f>
        <v>366</v>
      </c>
      <c r="D84" s="49">
        <f t="shared" si="45"/>
        <v>415</v>
      </c>
      <c r="E84" s="49">
        <f t="shared" si="45"/>
        <v>385</v>
      </c>
      <c r="F84" s="49">
        <f t="shared" si="45"/>
        <v>414</v>
      </c>
      <c r="G84" s="49">
        <f t="shared" si="45"/>
        <v>498</v>
      </c>
      <c r="H84" s="49">
        <f t="shared" si="45"/>
        <v>442</v>
      </c>
      <c r="I84" s="49">
        <f>SUM(I88+I92+I96+I100+I104+I108+I112+I116)</f>
        <v>452</v>
      </c>
      <c r="J84" s="49"/>
      <c r="K84" s="49"/>
      <c r="L84" s="49"/>
      <c r="M84" s="49"/>
      <c r="N84" s="49"/>
      <c r="O84" s="49">
        <f>SUM(C84:N84)</f>
        <v>2972</v>
      </c>
    </row>
    <row r="85" spans="1:15" ht="12.75">
      <c r="A85" s="111" t="s">
        <v>277</v>
      </c>
      <c r="B85" s="134" t="s">
        <v>239</v>
      </c>
      <c r="C85" s="49">
        <f aca="true" t="shared" si="46" ref="C85:I85">C83-C84</f>
        <v>-41</v>
      </c>
      <c r="D85" s="49">
        <f t="shared" si="46"/>
        <v>-130</v>
      </c>
      <c r="E85" s="49">
        <f t="shared" si="46"/>
        <v>-91</v>
      </c>
      <c r="F85" s="49">
        <f t="shared" si="46"/>
        <v>-101</v>
      </c>
      <c r="G85" s="49">
        <f t="shared" si="46"/>
        <v>-108</v>
      </c>
      <c r="H85" s="49">
        <f t="shared" si="46"/>
        <v>-116</v>
      </c>
      <c r="I85" s="49">
        <f t="shared" si="46"/>
        <v>-148</v>
      </c>
      <c r="J85" s="49"/>
      <c r="K85" s="49"/>
      <c r="L85" s="49"/>
      <c r="M85" s="49"/>
      <c r="N85" s="49"/>
      <c r="O85" s="49">
        <f>O83-O84</f>
        <v>-735</v>
      </c>
    </row>
    <row r="86" spans="1:15" ht="13.5" thickBot="1">
      <c r="A86" s="135"/>
      <c r="B86" s="136" t="s">
        <v>5</v>
      </c>
      <c r="C86" s="93">
        <f aca="true" t="shared" si="47" ref="C86:I86">C85/C84</f>
        <v>-0.11202185792349727</v>
      </c>
      <c r="D86" s="93">
        <f t="shared" si="47"/>
        <v>-0.3132530120481928</v>
      </c>
      <c r="E86" s="93">
        <f t="shared" si="47"/>
        <v>-0.23636363636363636</v>
      </c>
      <c r="F86" s="93">
        <f t="shared" si="47"/>
        <v>-0.24396135265700483</v>
      </c>
      <c r="G86" s="93">
        <f t="shared" si="47"/>
        <v>-0.21686746987951808</v>
      </c>
      <c r="H86" s="93">
        <f t="shared" si="47"/>
        <v>-0.26244343891402716</v>
      </c>
      <c r="I86" s="93">
        <f t="shared" si="47"/>
        <v>-0.3274336283185841</v>
      </c>
      <c r="J86" s="93"/>
      <c r="K86" s="93"/>
      <c r="L86" s="93"/>
      <c r="M86" s="93"/>
      <c r="N86" s="93"/>
      <c r="O86" s="93">
        <f>O85/O84</f>
        <v>-0.24730820995962316</v>
      </c>
    </row>
    <row r="87" spans="1:15" ht="12.75">
      <c r="A87" s="92"/>
      <c r="B87" s="50">
        <v>2015</v>
      </c>
      <c r="C87" s="50">
        <v>2</v>
      </c>
      <c r="D87" s="50">
        <v>3</v>
      </c>
      <c r="E87" s="50">
        <v>1</v>
      </c>
      <c r="F87" s="50">
        <v>4</v>
      </c>
      <c r="G87" s="50">
        <v>0</v>
      </c>
      <c r="H87" s="50">
        <v>2</v>
      </c>
      <c r="I87" s="50">
        <v>2</v>
      </c>
      <c r="J87" s="50"/>
      <c r="K87" s="50"/>
      <c r="L87" s="50"/>
      <c r="M87" s="50"/>
      <c r="N87" s="50"/>
      <c r="O87" s="50">
        <f>SUM(C87:N87)</f>
        <v>14</v>
      </c>
    </row>
    <row r="88" spans="1:15" ht="12.75">
      <c r="A88" s="111" t="s">
        <v>278</v>
      </c>
      <c r="B88" s="49">
        <v>2014</v>
      </c>
      <c r="C88" s="49">
        <v>2</v>
      </c>
      <c r="D88" s="49">
        <v>2</v>
      </c>
      <c r="E88" s="49">
        <v>1</v>
      </c>
      <c r="F88" s="49">
        <v>3</v>
      </c>
      <c r="G88" s="49">
        <v>0</v>
      </c>
      <c r="H88" s="49">
        <v>3</v>
      </c>
      <c r="I88" s="49">
        <v>3</v>
      </c>
      <c r="J88" s="49"/>
      <c r="K88" s="49"/>
      <c r="L88" s="49"/>
      <c r="M88" s="49"/>
      <c r="N88" s="49"/>
      <c r="O88" s="49">
        <f>SUM(C88:N88)</f>
        <v>14</v>
      </c>
    </row>
    <row r="89" spans="1:15" ht="12.75">
      <c r="A89" s="111" t="s">
        <v>279</v>
      </c>
      <c r="B89" s="137" t="s">
        <v>239</v>
      </c>
      <c r="C89" s="49">
        <f aca="true" t="shared" si="48" ref="C89:I89">C87-C88</f>
        <v>0</v>
      </c>
      <c r="D89" s="49">
        <f t="shared" si="48"/>
        <v>1</v>
      </c>
      <c r="E89" s="49">
        <f t="shared" si="48"/>
        <v>0</v>
      </c>
      <c r="F89" s="49">
        <f t="shared" si="48"/>
        <v>1</v>
      </c>
      <c r="G89" s="49">
        <f t="shared" si="48"/>
        <v>0</v>
      </c>
      <c r="H89" s="49">
        <f t="shared" si="48"/>
        <v>-1</v>
      </c>
      <c r="I89" s="49">
        <f t="shared" si="48"/>
        <v>-1</v>
      </c>
      <c r="J89" s="49"/>
      <c r="K89" s="49"/>
      <c r="L89" s="49"/>
      <c r="M89" s="49"/>
      <c r="N89" s="49"/>
      <c r="O89" s="49">
        <f>O87-O88</f>
        <v>0</v>
      </c>
    </row>
    <row r="90" spans="1:15" ht="13.5" thickBot="1">
      <c r="A90" s="135"/>
      <c r="B90" s="136" t="s">
        <v>5</v>
      </c>
      <c r="C90" s="93">
        <f aca="true" t="shared" si="49" ref="C90:I90">C89/C88</f>
        <v>0</v>
      </c>
      <c r="D90" s="93">
        <f t="shared" si="49"/>
        <v>0.5</v>
      </c>
      <c r="E90" s="93">
        <f t="shared" si="49"/>
        <v>0</v>
      </c>
      <c r="F90" s="93">
        <f t="shared" si="49"/>
        <v>0.3333333333333333</v>
      </c>
      <c r="G90" s="93">
        <v>0</v>
      </c>
      <c r="H90" s="93">
        <f t="shared" si="49"/>
        <v>-0.3333333333333333</v>
      </c>
      <c r="I90" s="93">
        <f t="shared" si="49"/>
        <v>-0.3333333333333333</v>
      </c>
      <c r="J90" s="93"/>
      <c r="K90" s="93"/>
      <c r="L90" s="93"/>
      <c r="M90" s="93"/>
      <c r="N90" s="93"/>
      <c r="O90" s="93">
        <f>O89/O88</f>
        <v>0</v>
      </c>
    </row>
    <row r="91" spans="1:15" ht="12.75">
      <c r="A91" s="92"/>
      <c r="B91" s="50">
        <v>2015</v>
      </c>
      <c r="C91" s="90">
        <v>0</v>
      </c>
      <c r="D91" s="90">
        <v>0</v>
      </c>
      <c r="E91" s="90">
        <v>0</v>
      </c>
      <c r="F91" s="90">
        <v>0</v>
      </c>
      <c r="G91" s="90">
        <v>0</v>
      </c>
      <c r="H91" s="90">
        <v>0</v>
      </c>
      <c r="I91" s="90">
        <v>1</v>
      </c>
      <c r="J91" s="90"/>
      <c r="K91" s="90"/>
      <c r="L91" s="90"/>
      <c r="M91" s="90"/>
      <c r="N91" s="90"/>
      <c r="O91" s="50">
        <f>SUM(C91:N91)</f>
        <v>1</v>
      </c>
    </row>
    <row r="92" spans="1:15" ht="12.75">
      <c r="A92" s="138" t="s">
        <v>280</v>
      </c>
      <c r="B92" s="49">
        <v>2014</v>
      </c>
      <c r="C92" s="49">
        <v>0</v>
      </c>
      <c r="D92" s="49">
        <v>0</v>
      </c>
      <c r="E92" s="49">
        <v>0</v>
      </c>
      <c r="F92" s="49">
        <v>4</v>
      </c>
      <c r="G92" s="49">
        <v>0</v>
      </c>
      <c r="H92" s="49">
        <v>0</v>
      </c>
      <c r="I92" s="49">
        <v>0</v>
      </c>
      <c r="J92" s="49"/>
      <c r="K92" s="49"/>
      <c r="L92" s="49"/>
      <c r="M92" s="49"/>
      <c r="N92" s="49"/>
      <c r="O92" s="49">
        <f>SUM(C92:N92)</f>
        <v>4</v>
      </c>
    </row>
    <row r="93" spans="1:15" ht="12.75">
      <c r="A93" s="111" t="s">
        <v>281</v>
      </c>
      <c r="B93" s="137" t="s">
        <v>239</v>
      </c>
      <c r="C93" s="49">
        <f aca="true" t="shared" si="50" ref="C93:I93">C91-C92</f>
        <v>0</v>
      </c>
      <c r="D93" s="49">
        <f t="shared" si="50"/>
        <v>0</v>
      </c>
      <c r="E93" s="49">
        <f t="shared" si="50"/>
        <v>0</v>
      </c>
      <c r="F93" s="49">
        <f t="shared" si="50"/>
        <v>-4</v>
      </c>
      <c r="G93" s="49">
        <f t="shared" si="50"/>
        <v>0</v>
      </c>
      <c r="H93" s="49">
        <f t="shared" si="50"/>
        <v>0</v>
      </c>
      <c r="I93" s="49">
        <f t="shared" si="50"/>
        <v>1</v>
      </c>
      <c r="J93" s="49"/>
      <c r="K93" s="49"/>
      <c r="L93" s="49"/>
      <c r="M93" s="49"/>
      <c r="N93" s="49"/>
      <c r="O93" s="49">
        <f>O91-O92</f>
        <v>-3</v>
      </c>
    </row>
    <row r="94" spans="1:15" ht="13.5" thickBot="1">
      <c r="A94" s="135"/>
      <c r="B94" s="136" t="s">
        <v>5</v>
      </c>
      <c r="C94" s="93">
        <v>0</v>
      </c>
      <c r="D94" s="93">
        <v>0</v>
      </c>
      <c r="E94" s="93">
        <v>0</v>
      </c>
      <c r="F94" s="93">
        <f>F93/F92</f>
        <v>-1</v>
      </c>
      <c r="G94" s="93">
        <v>0</v>
      </c>
      <c r="H94" s="93">
        <v>0</v>
      </c>
      <c r="I94" s="93">
        <v>0</v>
      </c>
      <c r="J94" s="93"/>
      <c r="K94" s="93"/>
      <c r="L94" s="93"/>
      <c r="M94" s="93"/>
      <c r="N94" s="93"/>
      <c r="O94" s="93">
        <f>O93/O92</f>
        <v>-0.75</v>
      </c>
    </row>
    <row r="95" spans="1:15" ht="12.75">
      <c r="A95" s="92"/>
      <c r="B95" s="50">
        <v>2015</v>
      </c>
      <c r="C95" s="90">
        <v>0</v>
      </c>
      <c r="D95" s="90">
        <v>0</v>
      </c>
      <c r="E95" s="90">
        <v>0</v>
      </c>
      <c r="F95" s="90">
        <v>0</v>
      </c>
      <c r="G95" s="90">
        <v>0</v>
      </c>
      <c r="H95" s="90">
        <v>0</v>
      </c>
      <c r="I95" s="90">
        <v>0</v>
      </c>
      <c r="J95" s="90"/>
      <c r="K95" s="90"/>
      <c r="L95" s="90"/>
      <c r="M95" s="90"/>
      <c r="N95" s="90"/>
      <c r="O95" s="50">
        <f>SUM(C95:N95)</f>
        <v>0</v>
      </c>
    </row>
    <row r="96" spans="1:15" ht="12.75">
      <c r="A96" s="138" t="s">
        <v>313</v>
      </c>
      <c r="B96" s="49">
        <v>2014</v>
      </c>
      <c r="C96" s="49">
        <v>0</v>
      </c>
      <c r="D96" s="49">
        <v>0</v>
      </c>
      <c r="E96" s="49">
        <v>0</v>
      </c>
      <c r="F96" s="49">
        <v>0</v>
      </c>
      <c r="G96" s="49">
        <v>0</v>
      </c>
      <c r="H96" s="49">
        <v>0</v>
      </c>
      <c r="I96" s="49">
        <v>0</v>
      </c>
      <c r="J96" s="49"/>
      <c r="K96" s="49"/>
      <c r="L96" s="49"/>
      <c r="M96" s="49"/>
      <c r="N96" s="49"/>
      <c r="O96" s="49">
        <f>SUM(C96:N96)</f>
        <v>0</v>
      </c>
    </row>
    <row r="97" spans="1:15" ht="12.75">
      <c r="A97" s="138" t="s">
        <v>314</v>
      </c>
      <c r="B97" s="137" t="s">
        <v>239</v>
      </c>
      <c r="C97" s="49">
        <f aca="true" t="shared" si="51" ref="C97:I97">C95-C96</f>
        <v>0</v>
      </c>
      <c r="D97" s="49">
        <f t="shared" si="51"/>
        <v>0</v>
      </c>
      <c r="E97" s="49">
        <f t="shared" si="51"/>
        <v>0</v>
      </c>
      <c r="F97" s="49">
        <f t="shared" si="51"/>
        <v>0</v>
      </c>
      <c r="G97" s="49">
        <f t="shared" si="51"/>
        <v>0</v>
      </c>
      <c r="H97" s="49">
        <f t="shared" si="51"/>
        <v>0</v>
      </c>
      <c r="I97" s="49">
        <f t="shared" si="51"/>
        <v>0</v>
      </c>
      <c r="J97" s="49"/>
      <c r="K97" s="49"/>
      <c r="L97" s="49"/>
      <c r="M97" s="49"/>
      <c r="N97" s="49"/>
      <c r="O97" s="49">
        <f>O95-O96</f>
        <v>0</v>
      </c>
    </row>
    <row r="98" spans="1:15" ht="13.5" thickBot="1">
      <c r="A98" s="135"/>
      <c r="B98" s="136" t="s">
        <v>5</v>
      </c>
      <c r="C98" s="93">
        <v>0</v>
      </c>
      <c r="D98" s="93">
        <v>0</v>
      </c>
      <c r="E98" s="93">
        <v>0</v>
      </c>
      <c r="F98" s="93">
        <v>0</v>
      </c>
      <c r="G98" s="93">
        <v>0</v>
      </c>
      <c r="H98" s="93">
        <v>0</v>
      </c>
      <c r="I98" s="93">
        <v>0</v>
      </c>
      <c r="J98" s="93"/>
      <c r="K98" s="93"/>
      <c r="L98" s="93"/>
      <c r="M98" s="93"/>
      <c r="N98" s="93"/>
      <c r="O98" s="93">
        <v>0</v>
      </c>
    </row>
    <row r="99" spans="1:15" ht="12.75">
      <c r="A99" s="92"/>
      <c r="B99" s="50">
        <v>2015</v>
      </c>
      <c r="C99" s="90">
        <v>31</v>
      </c>
      <c r="D99" s="90">
        <v>22</v>
      </c>
      <c r="E99" s="90">
        <v>19</v>
      </c>
      <c r="F99" s="90">
        <v>12</v>
      </c>
      <c r="G99" s="90">
        <v>17</v>
      </c>
      <c r="H99" s="90">
        <v>6</v>
      </c>
      <c r="I99" s="90">
        <v>12</v>
      </c>
      <c r="J99" s="90"/>
      <c r="K99" s="90"/>
      <c r="L99" s="90"/>
      <c r="M99" s="90"/>
      <c r="N99" s="90"/>
      <c r="O99" s="50">
        <f>SUM(C99:N99)</f>
        <v>119</v>
      </c>
    </row>
    <row r="100" spans="1:15" ht="12.75">
      <c r="A100" s="111" t="s">
        <v>282</v>
      </c>
      <c r="B100" s="49">
        <v>2014</v>
      </c>
      <c r="C100" s="49">
        <v>22</v>
      </c>
      <c r="D100" s="49">
        <v>24</v>
      </c>
      <c r="E100" s="49">
        <v>15</v>
      </c>
      <c r="F100" s="49">
        <v>24</v>
      </c>
      <c r="G100" s="49">
        <v>22</v>
      </c>
      <c r="H100" s="49">
        <v>25</v>
      </c>
      <c r="I100" s="49">
        <v>19</v>
      </c>
      <c r="J100" s="49"/>
      <c r="K100" s="49"/>
      <c r="L100" s="49"/>
      <c r="M100" s="49"/>
      <c r="N100" s="49"/>
      <c r="O100" s="49">
        <f>SUM(C100:N100)</f>
        <v>151</v>
      </c>
    </row>
    <row r="101" spans="1:15" ht="12.75">
      <c r="A101" s="92"/>
      <c r="B101" s="137" t="s">
        <v>239</v>
      </c>
      <c r="C101" s="49">
        <f aca="true" t="shared" si="52" ref="C101:I101">C99-C100</f>
        <v>9</v>
      </c>
      <c r="D101" s="49">
        <f t="shared" si="52"/>
        <v>-2</v>
      </c>
      <c r="E101" s="49">
        <f t="shared" si="52"/>
        <v>4</v>
      </c>
      <c r="F101" s="49">
        <f t="shared" si="52"/>
        <v>-12</v>
      </c>
      <c r="G101" s="49">
        <f t="shared" si="52"/>
        <v>-5</v>
      </c>
      <c r="H101" s="49">
        <f t="shared" si="52"/>
        <v>-19</v>
      </c>
      <c r="I101" s="49">
        <f t="shared" si="52"/>
        <v>-7</v>
      </c>
      <c r="J101" s="49"/>
      <c r="K101" s="49"/>
      <c r="L101" s="49"/>
      <c r="M101" s="49"/>
      <c r="N101" s="49"/>
      <c r="O101" s="49">
        <f>O99-O100</f>
        <v>-32</v>
      </c>
    </row>
    <row r="102" spans="1:15" ht="13.5" thickBot="1">
      <c r="A102" s="135"/>
      <c r="B102" s="136" t="s">
        <v>5</v>
      </c>
      <c r="C102" s="93">
        <f aca="true" t="shared" si="53" ref="C102:I102">C101/C100</f>
        <v>0.4090909090909091</v>
      </c>
      <c r="D102" s="93">
        <f t="shared" si="53"/>
        <v>-0.08333333333333333</v>
      </c>
      <c r="E102" s="93">
        <f t="shared" si="53"/>
        <v>0.26666666666666666</v>
      </c>
      <c r="F102" s="93">
        <f t="shared" si="53"/>
        <v>-0.5</v>
      </c>
      <c r="G102" s="93">
        <f t="shared" si="53"/>
        <v>-0.22727272727272727</v>
      </c>
      <c r="H102" s="93">
        <f t="shared" si="53"/>
        <v>-0.76</v>
      </c>
      <c r="I102" s="93">
        <f t="shared" si="53"/>
        <v>-0.3684210526315789</v>
      </c>
      <c r="J102" s="93"/>
      <c r="K102" s="93"/>
      <c r="L102" s="93"/>
      <c r="M102" s="93"/>
      <c r="N102" s="93"/>
      <c r="O102" s="93">
        <f>O101/O100</f>
        <v>-0.2119205298013245</v>
      </c>
    </row>
    <row r="103" spans="1:15" ht="12.75">
      <c r="A103" s="92"/>
      <c r="B103" s="50">
        <v>2015</v>
      </c>
      <c r="C103" s="90">
        <v>8</v>
      </c>
      <c r="D103" s="90">
        <v>10</v>
      </c>
      <c r="E103" s="90">
        <v>10</v>
      </c>
      <c r="F103" s="90">
        <v>7</v>
      </c>
      <c r="G103" s="90">
        <v>14</v>
      </c>
      <c r="H103" s="90">
        <v>11</v>
      </c>
      <c r="I103" s="90">
        <v>6</v>
      </c>
      <c r="J103" s="90"/>
      <c r="K103" s="90"/>
      <c r="L103" s="90"/>
      <c r="M103" s="90"/>
      <c r="N103" s="90"/>
      <c r="O103" s="50">
        <f>SUM(C103:N103)</f>
        <v>66</v>
      </c>
    </row>
    <row r="104" spans="1:15" ht="12.75">
      <c r="A104" s="111" t="s">
        <v>283</v>
      </c>
      <c r="B104" s="49">
        <v>2014</v>
      </c>
      <c r="C104" s="49">
        <v>21</v>
      </c>
      <c r="D104" s="49">
        <v>14</v>
      </c>
      <c r="E104" s="49">
        <v>17</v>
      </c>
      <c r="F104" s="49">
        <v>25</v>
      </c>
      <c r="G104" s="49">
        <v>17</v>
      </c>
      <c r="H104" s="49">
        <v>24</v>
      </c>
      <c r="I104" s="49">
        <v>18</v>
      </c>
      <c r="J104" s="49"/>
      <c r="K104" s="49"/>
      <c r="L104" s="49"/>
      <c r="M104" s="49"/>
      <c r="N104" s="49"/>
      <c r="O104" s="49">
        <f>SUM(C104:N104)</f>
        <v>136</v>
      </c>
    </row>
    <row r="105" spans="1:15" ht="12.75">
      <c r="A105" s="111" t="s">
        <v>284</v>
      </c>
      <c r="B105" s="137" t="s">
        <v>239</v>
      </c>
      <c r="C105" s="49">
        <f aca="true" t="shared" si="54" ref="C105:I105">C103-C104</f>
        <v>-13</v>
      </c>
      <c r="D105" s="49">
        <f t="shared" si="54"/>
        <v>-4</v>
      </c>
      <c r="E105" s="49">
        <f t="shared" si="54"/>
        <v>-7</v>
      </c>
      <c r="F105" s="49">
        <f t="shared" si="54"/>
        <v>-18</v>
      </c>
      <c r="G105" s="49">
        <f t="shared" si="54"/>
        <v>-3</v>
      </c>
      <c r="H105" s="49">
        <f t="shared" si="54"/>
        <v>-13</v>
      </c>
      <c r="I105" s="49">
        <f t="shared" si="54"/>
        <v>-12</v>
      </c>
      <c r="J105" s="49"/>
      <c r="K105" s="49"/>
      <c r="L105" s="49"/>
      <c r="M105" s="49"/>
      <c r="N105" s="49"/>
      <c r="O105" s="49">
        <f>O103-O104</f>
        <v>-70</v>
      </c>
    </row>
    <row r="106" spans="1:15" ht="13.5" thickBot="1">
      <c r="A106" s="135" t="s">
        <v>0</v>
      </c>
      <c r="B106" s="136" t="s">
        <v>5</v>
      </c>
      <c r="C106" s="93">
        <f aca="true" t="shared" si="55" ref="C106:I106">C105/C104</f>
        <v>-0.6190476190476191</v>
      </c>
      <c r="D106" s="93">
        <f t="shared" si="55"/>
        <v>-0.2857142857142857</v>
      </c>
      <c r="E106" s="93">
        <f t="shared" si="55"/>
        <v>-0.4117647058823529</v>
      </c>
      <c r="F106" s="93">
        <f t="shared" si="55"/>
        <v>-0.72</v>
      </c>
      <c r="G106" s="93">
        <f t="shared" si="55"/>
        <v>-0.17647058823529413</v>
      </c>
      <c r="H106" s="93">
        <f t="shared" si="55"/>
        <v>-0.5416666666666666</v>
      </c>
      <c r="I106" s="93">
        <f t="shared" si="55"/>
        <v>-0.6666666666666666</v>
      </c>
      <c r="J106" s="93"/>
      <c r="K106" s="93"/>
      <c r="L106" s="93"/>
      <c r="M106" s="93"/>
      <c r="N106" s="93"/>
      <c r="O106" s="93">
        <f>O105/O104</f>
        <v>-0.5147058823529411</v>
      </c>
    </row>
    <row r="107" spans="1:15" ht="12.75">
      <c r="A107" s="92"/>
      <c r="B107" s="50">
        <v>2015</v>
      </c>
      <c r="C107" s="90">
        <v>80</v>
      </c>
      <c r="D107" s="90">
        <v>75</v>
      </c>
      <c r="E107" s="90">
        <v>78</v>
      </c>
      <c r="F107" s="90">
        <v>92</v>
      </c>
      <c r="G107" s="90">
        <v>109</v>
      </c>
      <c r="H107" s="90">
        <v>111</v>
      </c>
      <c r="I107" s="90">
        <v>88</v>
      </c>
      <c r="J107" s="90"/>
      <c r="K107" s="90"/>
      <c r="L107" s="90"/>
      <c r="M107" s="90"/>
      <c r="N107" s="90"/>
      <c r="O107" s="50">
        <f>SUM(C107:N107)</f>
        <v>633</v>
      </c>
    </row>
    <row r="108" spans="1:15" ht="12.75">
      <c r="A108" s="111" t="s">
        <v>285</v>
      </c>
      <c r="B108" s="49">
        <v>2014</v>
      </c>
      <c r="C108" s="49">
        <v>100</v>
      </c>
      <c r="D108" s="49">
        <v>135</v>
      </c>
      <c r="E108" s="49">
        <v>147</v>
      </c>
      <c r="F108" s="49">
        <v>130</v>
      </c>
      <c r="G108" s="49">
        <v>126</v>
      </c>
      <c r="H108" s="49">
        <v>134</v>
      </c>
      <c r="I108" s="49">
        <v>108</v>
      </c>
      <c r="J108" s="49"/>
      <c r="K108" s="49"/>
      <c r="L108" s="49"/>
      <c r="M108" s="49"/>
      <c r="N108" s="49"/>
      <c r="O108" s="49">
        <f>SUM(C108:N108)</f>
        <v>880</v>
      </c>
    </row>
    <row r="109" spans="1:15" ht="12.75">
      <c r="A109" s="92"/>
      <c r="B109" s="137" t="s">
        <v>239</v>
      </c>
      <c r="C109" s="49">
        <f aca="true" t="shared" si="56" ref="C109:I109">C107-C108</f>
        <v>-20</v>
      </c>
      <c r="D109" s="49">
        <f t="shared" si="56"/>
        <v>-60</v>
      </c>
      <c r="E109" s="49">
        <f t="shared" si="56"/>
        <v>-69</v>
      </c>
      <c r="F109" s="49">
        <f t="shared" si="56"/>
        <v>-38</v>
      </c>
      <c r="G109" s="49">
        <f t="shared" si="56"/>
        <v>-17</v>
      </c>
      <c r="H109" s="49">
        <f t="shared" si="56"/>
        <v>-23</v>
      </c>
      <c r="I109" s="49">
        <f t="shared" si="56"/>
        <v>-20</v>
      </c>
      <c r="J109" s="49"/>
      <c r="K109" s="49"/>
      <c r="L109" s="49"/>
      <c r="M109" s="49"/>
      <c r="N109" s="49"/>
      <c r="O109" s="49">
        <f>O107-O108</f>
        <v>-247</v>
      </c>
    </row>
    <row r="110" spans="1:15" ht="13.5" thickBot="1">
      <c r="A110" s="135"/>
      <c r="B110" s="136" t="s">
        <v>5</v>
      </c>
      <c r="C110" s="93">
        <f aca="true" t="shared" si="57" ref="C110:I110">C109/C108</f>
        <v>-0.2</v>
      </c>
      <c r="D110" s="93">
        <f t="shared" si="57"/>
        <v>-0.4444444444444444</v>
      </c>
      <c r="E110" s="93">
        <f t="shared" si="57"/>
        <v>-0.46938775510204084</v>
      </c>
      <c r="F110" s="93">
        <f t="shared" si="57"/>
        <v>-0.2923076923076923</v>
      </c>
      <c r="G110" s="93">
        <f t="shared" si="57"/>
        <v>-0.1349206349206349</v>
      </c>
      <c r="H110" s="93">
        <f t="shared" si="57"/>
        <v>-0.17164179104477612</v>
      </c>
      <c r="I110" s="93">
        <f t="shared" si="57"/>
        <v>-0.18518518518518517</v>
      </c>
      <c r="J110" s="93"/>
      <c r="K110" s="93"/>
      <c r="L110" s="93"/>
      <c r="M110" s="93"/>
      <c r="N110" s="93"/>
      <c r="O110" s="93">
        <f>O109/O108</f>
        <v>-0.2806818181818182</v>
      </c>
    </row>
    <row r="111" spans="1:15" ht="12.75">
      <c r="A111" s="92"/>
      <c r="B111" s="50">
        <v>2015</v>
      </c>
      <c r="C111" s="90">
        <v>178</v>
      </c>
      <c r="D111" s="90">
        <v>160</v>
      </c>
      <c r="E111" s="90">
        <v>166</v>
      </c>
      <c r="F111" s="90">
        <v>160</v>
      </c>
      <c r="G111" s="90">
        <v>221</v>
      </c>
      <c r="H111" s="90">
        <v>166</v>
      </c>
      <c r="I111" s="90">
        <v>165</v>
      </c>
      <c r="J111" s="90"/>
      <c r="K111" s="90"/>
      <c r="L111" s="90"/>
      <c r="M111" s="90"/>
      <c r="N111" s="90"/>
      <c r="O111" s="50">
        <f>SUM(C111:N111)</f>
        <v>1216</v>
      </c>
    </row>
    <row r="112" spans="1:15" ht="12.75">
      <c r="A112" s="111" t="s">
        <v>286</v>
      </c>
      <c r="B112" s="49">
        <v>2014</v>
      </c>
      <c r="C112" s="49">
        <v>192</v>
      </c>
      <c r="D112" s="49">
        <v>214</v>
      </c>
      <c r="E112" s="49">
        <v>188</v>
      </c>
      <c r="F112" s="49">
        <v>204</v>
      </c>
      <c r="G112" s="49">
        <v>302</v>
      </c>
      <c r="H112" s="49">
        <v>229</v>
      </c>
      <c r="I112" s="49">
        <v>267</v>
      </c>
      <c r="J112" s="49"/>
      <c r="K112" s="49"/>
      <c r="L112" s="49"/>
      <c r="M112" s="49"/>
      <c r="N112" s="49"/>
      <c r="O112" s="49">
        <f>SUM(C112:N112)</f>
        <v>1596</v>
      </c>
    </row>
    <row r="113" spans="1:15" ht="12.75">
      <c r="A113" s="111" t="s">
        <v>287</v>
      </c>
      <c r="B113" s="137" t="s">
        <v>239</v>
      </c>
      <c r="C113" s="49">
        <f aca="true" t="shared" si="58" ref="C113:I113">C111-C112</f>
        <v>-14</v>
      </c>
      <c r="D113" s="49">
        <f t="shared" si="58"/>
        <v>-54</v>
      </c>
      <c r="E113" s="49">
        <f t="shared" si="58"/>
        <v>-22</v>
      </c>
      <c r="F113" s="49">
        <f t="shared" si="58"/>
        <v>-44</v>
      </c>
      <c r="G113" s="49">
        <f t="shared" si="58"/>
        <v>-81</v>
      </c>
      <c r="H113" s="49">
        <f t="shared" si="58"/>
        <v>-63</v>
      </c>
      <c r="I113" s="49">
        <f t="shared" si="58"/>
        <v>-102</v>
      </c>
      <c r="J113" s="49"/>
      <c r="K113" s="49"/>
      <c r="L113" s="49"/>
      <c r="M113" s="49"/>
      <c r="N113" s="49"/>
      <c r="O113" s="49">
        <f>O111-O112</f>
        <v>-380</v>
      </c>
    </row>
    <row r="114" spans="1:15" ht="13.5" thickBot="1">
      <c r="A114" s="135"/>
      <c r="B114" s="136" t="s">
        <v>5</v>
      </c>
      <c r="C114" s="93">
        <f aca="true" t="shared" si="59" ref="C114:I114">C113/C112</f>
        <v>-0.07291666666666667</v>
      </c>
      <c r="D114" s="93">
        <f t="shared" si="59"/>
        <v>-0.2523364485981308</v>
      </c>
      <c r="E114" s="93">
        <f t="shared" si="59"/>
        <v>-0.11702127659574468</v>
      </c>
      <c r="F114" s="93">
        <f t="shared" si="59"/>
        <v>-0.21568627450980393</v>
      </c>
      <c r="G114" s="93">
        <f t="shared" si="59"/>
        <v>-0.2682119205298013</v>
      </c>
      <c r="H114" s="93">
        <f t="shared" si="59"/>
        <v>-0.27510917030567683</v>
      </c>
      <c r="I114" s="93">
        <f t="shared" si="59"/>
        <v>-0.38202247191011235</v>
      </c>
      <c r="J114" s="93"/>
      <c r="K114" s="93"/>
      <c r="L114" s="93"/>
      <c r="M114" s="93"/>
      <c r="N114" s="93"/>
      <c r="O114" s="93">
        <f>O113/O112</f>
        <v>-0.23809523809523808</v>
      </c>
    </row>
    <row r="115" spans="1:15" ht="12.75">
      <c r="A115" s="92"/>
      <c r="B115" s="50">
        <v>2015</v>
      </c>
      <c r="C115" s="90">
        <v>26</v>
      </c>
      <c r="D115" s="90">
        <v>15</v>
      </c>
      <c r="E115" s="90">
        <v>20</v>
      </c>
      <c r="F115" s="90">
        <v>38</v>
      </c>
      <c r="G115" s="90">
        <v>29</v>
      </c>
      <c r="H115" s="90">
        <v>30</v>
      </c>
      <c r="I115" s="90">
        <v>30</v>
      </c>
      <c r="J115" s="90"/>
      <c r="K115" s="90"/>
      <c r="L115" s="90"/>
      <c r="M115" s="90"/>
      <c r="N115" s="90"/>
      <c r="O115" s="50">
        <f>SUM(C115:N115)</f>
        <v>188</v>
      </c>
    </row>
    <row r="116" spans="1:15" ht="12.75">
      <c r="A116" s="111" t="s">
        <v>288</v>
      </c>
      <c r="B116" s="49">
        <v>2014</v>
      </c>
      <c r="C116" s="49">
        <v>29</v>
      </c>
      <c r="D116" s="49">
        <v>26</v>
      </c>
      <c r="E116" s="49">
        <v>17</v>
      </c>
      <c r="F116" s="49">
        <v>24</v>
      </c>
      <c r="G116" s="49">
        <v>31</v>
      </c>
      <c r="H116" s="49">
        <v>27</v>
      </c>
      <c r="I116" s="49">
        <v>37</v>
      </c>
      <c r="J116" s="49"/>
      <c r="K116" s="49"/>
      <c r="L116" s="49"/>
      <c r="M116" s="49"/>
      <c r="N116" s="49"/>
      <c r="O116" s="49">
        <f>SUM(C116:N116)</f>
        <v>191</v>
      </c>
    </row>
    <row r="117" spans="1:15" ht="12.75">
      <c r="A117" s="111" t="s">
        <v>289</v>
      </c>
      <c r="B117" s="137" t="s">
        <v>239</v>
      </c>
      <c r="C117" s="49">
        <f aca="true" t="shared" si="60" ref="C117:I117">C115-C116</f>
        <v>-3</v>
      </c>
      <c r="D117" s="49">
        <f t="shared" si="60"/>
        <v>-11</v>
      </c>
      <c r="E117" s="49">
        <f t="shared" si="60"/>
        <v>3</v>
      </c>
      <c r="F117" s="49">
        <f t="shared" si="60"/>
        <v>14</v>
      </c>
      <c r="G117" s="49">
        <f t="shared" si="60"/>
        <v>-2</v>
      </c>
      <c r="H117" s="49">
        <f t="shared" si="60"/>
        <v>3</v>
      </c>
      <c r="I117" s="49">
        <f t="shared" si="60"/>
        <v>-7</v>
      </c>
      <c r="J117" s="49"/>
      <c r="K117" s="49"/>
      <c r="L117" s="49"/>
      <c r="M117" s="49"/>
      <c r="N117" s="49"/>
      <c r="O117" s="49">
        <f>O115-O116</f>
        <v>-3</v>
      </c>
    </row>
    <row r="118" spans="1:15" ht="13.5" thickBot="1">
      <c r="A118" s="135"/>
      <c r="B118" s="136" t="s">
        <v>5</v>
      </c>
      <c r="C118" s="93">
        <f aca="true" t="shared" si="61" ref="C118:I118">C117/C116</f>
        <v>-0.10344827586206896</v>
      </c>
      <c r="D118" s="93">
        <f t="shared" si="61"/>
        <v>-0.4230769230769231</v>
      </c>
      <c r="E118" s="93">
        <f t="shared" si="61"/>
        <v>0.17647058823529413</v>
      </c>
      <c r="F118" s="93">
        <f t="shared" si="61"/>
        <v>0.5833333333333334</v>
      </c>
      <c r="G118" s="93">
        <f t="shared" si="61"/>
        <v>-0.06451612903225806</v>
      </c>
      <c r="H118" s="93">
        <f t="shared" si="61"/>
        <v>0.1111111111111111</v>
      </c>
      <c r="I118" s="93">
        <f t="shared" si="61"/>
        <v>-0.1891891891891892</v>
      </c>
      <c r="J118" s="93"/>
      <c r="K118" s="93"/>
      <c r="L118" s="93"/>
      <c r="M118" s="93"/>
      <c r="N118" s="93"/>
      <c r="O118" s="93">
        <f>O117/O116</f>
        <v>-0.015706806282722512</v>
      </c>
    </row>
    <row r="121" ht="13.5" thickBot="1">
      <c r="A121" s="140" t="s">
        <v>253</v>
      </c>
    </row>
    <row r="122" spans="1:15" ht="13.5" thickBot="1">
      <c r="A122" t="s">
        <v>0</v>
      </c>
      <c r="B122" s="112" t="s">
        <v>238</v>
      </c>
      <c r="C122" s="112" t="s">
        <v>265</v>
      </c>
      <c r="D122" s="112" t="s">
        <v>266</v>
      </c>
      <c r="E122" s="112" t="s">
        <v>267</v>
      </c>
      <c r="F122" s="112" t="s">
        <v>268</v>
      </c>
      <c r="G122" s="112" t="s">
        <v>269</v>
      </c>
      <c r="H122" s="112" t="s">
        <v>270</v>
      </c>
      <c r="I122" s="112" t="s">
        <v>271</v>
      </c>
      <c r="J122" s="112" t="s">
        <v>272</v>
      </c>
      <c r="K122" s="112" t="s">
        <v>273</v>
      </c>
      <c r="L122" s="112" t="s">
        <v>274</v>
      </c>
      <c r="M122" s="112" t="s">
        <v>275</v>
      </c>
      <c r="N122" s="112" t="s">
        <v>276</v>
      </c>
      <c r="O122" s="112" t="s">
        <v>40</v>
      </c>
    </row>
    <row r="123" spans="1:15" ht="12.75">
      <c r="A123" s="91"/>
      <c r="B123" s="50">
        <v>2015</v>
      </c>
      <c r="C123" s="50">
        <f aca="true" t="shared" si="62" ref="C123:H123">SUM(C127+C131+C139+C143+C147+C151+C155)</f>
        <v>384</v>
      </c>
      <c r="D123" s="50">
        <f t="shared" si="62"/>
        <v>339</v>
      </c>
      <c r="E123" s="50">
        <f t="shared" si="62"/>
        <v>353</v>
      </c>
      <c r="F123" s="50">
        <f t="shared" si="62"/>
        <v>315</v>
      </c>
      <c r="G123" s="50">
        <f t="shared" si="62"/>
        <v>296</v>
      </c>
      <c r="H123" s="50">
        <f t="shared" si="62"/>
        <v>265</v>
      </c>
      <c r="I123" s="50">
        <f>SUM(I127+I131+I139+I143+I147+I151+I155)</f>
        <v>235</v>
      </c>
      <c r="J123" s="50"/>
      <c r="K123" s="50"/>
      <c r="L123" s="50"/>
      <c r="M123" s="50"/>
      <c r="N123" s="50"/>
      <c r="O123" s="50">
        <f>SUM(O127+O131+O139+O143+O147+O151+O155)</f>
        <v>2187</v>
      </c>
    </row>
    <row r="124" spans="1:15" ht="12.75">
      <c r="A124" s="111" t="s">
        <v>40</v>
      </c>
      <c r="B124" s="49">
        <v>2014</v>
      </c>
      <c r="C124" s="49">
        <f aca="true" t="shared" si="63" ref="C124:H124">SUM(C128+C132+C136+C140+C144+C148+C152+C156)</f>
        <v>386</v>
      </c>
      <c r="D124" s="49">
        <f t="shared" si="63"/>
        <v>332</v>
      </c>
      <c r="E124" s="49">
        <f t="shared" si="63"/>
        <v>296</v>
      </c>
      <c r="F124" s="49">
        <f t="shared" si="63"/>
        <v>365</v>
      </c>
      <c r="G124" s="49">
        <f t="shared" si="63"/>
        <v>354</v>
      </c>
      <c r="H124" s="49">
        <f t="shared" si="63"/>
        <v>309</v>
      </c>
      <c r="I124" s="49">
        <f>SUM(I128+I132+I136+I140+I144+I148+I152+I156)</f>
        <v>306</v>
      </c>
      <c r="J124" s="49"/>
      <c r="K124" s="49"/>
      <c r="L124" s="49"/>
      <c r="M124" s="49"/>
      <c r="N124" s="49"/>
      <c r="O124" s="49">
        <f>SUM(C124:N124)</f>
        <v>2348</v>
      </c>
    </row>
    <row r="125" spans="1:15" ht="12.75">
      <c r="A125" s="111" t="s">
        <v>277</v>
      </c>
      <c r="B125" s="134" t="s">
        <v>239</v>
      </c>
      <c r="C125" s="49">
        <f aca="true" t="shared" si="64" ref="C125:I125">C123-C124</f>
        <v>-2</v>
      </c>
      <c r="D125" s="49">
        <f t="shared" si="64"/>
        <v>7</v>
      </c>
      <c r="E125" s="49">
        <f t="shared" si="64"/>
        <v>57</v>
      </c>
      <c r="F125" s="49">
        <f t="shared" si="64"/>
        <v>-50</v>
      </c>
      <c r="G125" s="49">
        <f t="shared" si="64"/>
        <v>-58</v>
      </c>
      <c r="H125" s="49">
        <f t="shared" si="64"/>
        <v>-44</v>
      </c>
      <c r="I125" s="49">
        <f t="shared" si="64"/>
        <v>-71</v>
      </c>
      <c r="J125" s="49"/>
      <c r="K125" s="49"/>
      <c r="L125" s="49"/>
      <c r="M125" s="49"/>
      <c r="N125" s="49"/>
      <c r="O125" s="49">
        <f>O123-O124</f>
        <v>-161</v>
      </c>
    </row>
    <row r="126" spans="1:15" ht="13.5" thickBot="1">
      <c r="A126" s="135"/>
      <c r="B126" s="136" t="s">
        <v>5</v>
      </c>
      <c r="C126" s="93">
        <f aca="true" t="shared" si="65" ref="C126:I126">C125/C124</f>
        <v>-0.0051813471502590676</v>
      </c>
      <c r="D126" s="93">
        <f t="shared" si="65"/>
        <v>0.02108433734939759</v>
      </c>
      <c r="E126" s="93">
        <f t="shared" si="65"/>
        <v>0.19256756756756757</v>
      </c>
      <c r="F126" s="93">
        <f t="shared" si="65"/>
        <v>-0.136986301369863</v>
      </c>
      <c r="G126" s="93">
        <f t="shared" si="65"/>
        <v>-0.1638418079096045</v>
      </c>
      <c r="H126" s="93">
        <f t="shared" si="65"/>
        <v>-0.1423948220064725</v>
      </c>
      <c r="I126" s="93">
        <f t="shared" si="65"/>
        <v>-0.23202614379084968</v>
      </c>
      <c r="J126" s="93"/>
      <c r="K126" s="93"/>
      <c r="L126" s="93"/>
      <c r="M126" s="93"/>
      <c r="N126" s="93"/>
      <c r="O126" s="93">
        <f>O125/O124</f>
        <v>-0.06856899488926746</v>
      </c>
    </row>
    <row r="127" spans="1:15" ht="12.75">
      <c r="A127" s="92"/>
      <c r="B127" s="50">
        <v>2015</v>
      </c>
      <c r="C127" s="50">
        <v>3</v>
      </c>
      <c r="D127" s="50">
        <v>6</v>
      </c>
      <c r="E127" s="50">
        <v>4</v>
      </c>
      <c r="F127" s="50">
        <v>6</v>
      </c>
      <c r="G127" s="50">
        <v>5</v>
      </c>
      <c r="H127" s="50">
        <v>3</v>
      </c>
      <c r="I127" s="50">
        <v>3</v>
      </c>
      <c r="J127" s="50"/>
      <c r="K127" s="50"/>
      <c r="L127" s="50"/>
      <c r="M127" s="50"/>
      <c r="N127" s="50"/>
      <c r="O127" s="50">
        <f>SUM(C127:N127)</f>
        <v>30</v>
      </c>
    </row>
    <row r="128" spans="1:15" ht="12.75">
      <c r="A128" s="111" t="s">
        <v>278</v>
      </c>
      <c r="B128" s="49">
        <v>2014</v>
      </c>
      <c r="C128" s="49">
        <v>7</v>
      </c>
      <c r="D128" s="49">
        <v>15</v>
      </c>
      <c r="E128" s="49">
        <v>6</v>
      </c>
      <c r="F128" s="49">
        <v>3</v>
      </c>
      <c r="G128" s="49">
        <v>11</v>
      </c>
      <c r="H128" s="49">
        <v>6</v>
      </c>
      <c r="I128" s="49">
        <v>1</v>
      </c>
      <c r="J128" s="49"/>
      <c r="K128" s="49"/>
      <c r="L128" s="49"/>
      <c r="M128" s="49"/>
      <c r="N128" s="49"/>
      <c r="O128" s="49">
        <f>SUM(C128:N128)</f>
        <v>49</v>
      </c>
    </row>
    <row r="129" spans="1:15" ht="12.75">
      <c r="A129" s="111" t="s">
        <v>279</v>
      </c>
      <c r="B129" s="137" t="s">
        <v>239</v>
      </c>
      <c r="C129" s="49">
        <f aca="true" t="shared" si="66" ref="C129:I129">C127-C128</f>
        <v>-4</v>
      </c>
      <c r="D129" s="49">
        <f t="shared" si="66"/>
        <v>-9</v>
      </c>
      <c r="E129" s="49">
        <f t="shared" si="66"/>
        <v>-2</v>
      </c>
      <c r="F129" s="49">
        <f t="shared" si="66"/>
        <v>3</v>
      </c>
      <c r="G129" s="49">
        <f t="shared" si="66"/>
        <v>-6</v>
      </c>
      <c r="H129" s="49">
        <f t="shared" si="66"/>
        <v>-3</v>
      </c>
      <c r="I129" s="49">
        <f t="shared" si="66"/>
        <v>2</v>
      </c>
      <c r="J129" s="49"/>
      <c r="K129" s="49"/>
      <c r="L129" s="49"/>
      <c r="M129" s="49"/>
      <c r="N129" s="49"/>
      <c r="O129" s="49">
        <f>O127-O128</f>
        <v>-19</v>
      </c>
    </row>
    <row r="130" spans="1:15" ht="13.5" thickBot="1">
      <c r="A130" s="135"/>
      <c r="B130" s="136" t="s">
        <v>5</v>
      </c>
      <c r="C130" s="93">
        <f aca="true" t="shared" si="67" ref="C130:I130">C129/C128</f>
        <v>-0.5714285714285714</v>
      </c>
      <c r="D130" s="93">
        <f t="shared" si="67"/>
        <v>-0.6</v>
      </c>
      <c r="E130" s="93">
        <f t="shared" si="67"/>
        <v>-0.3333333333333333</v>
      </c>
      <c r="F130" s="93">
        <f t="shared" si="67"/>
        <v>1</v>
      </c>
      <c r="G130" s="93">
        <f t="shared" si="67"/>
        <v>-0.5454545454545454</v>
      </c>
      <c r="H130" s="93">
        <f t="shared" si="67"/>
        <v>-0.5</v>
      </c>
      <c r="I130" s="93">
        <f t="shared" si="67"/>
        <v>2</v>
      </c>
      <c r="J130" s="93"/>
      <c r="K130" s="93"/>
      <c r="L130" s="93"/>
      <c r="M130" s="93"/>
      <c r="N130" s="93"/>
      <c r="O130" s="93">
        <f>O129/O128</f>
        <v>-0.3877551020408163</v>
      </c>
    </row>
    <row r="131" spans="1:15" ht="12.75">
      <c r="A131" s="92"/>
      <c r="B131" s="50">
        <v>2015</v>
      </c>
      <c r="C131" s="90">
        <v>0</v>
      </c>
      <c r="D131" s="90">
        <v>1</v>
      </c>
      <c r="E131" s="90">
        <v>1</v>
      </c>
      <c r="F131" s="90">
        <v>0</v>
      </c>
      <c r="G131" s="90">
        <v>0</v>
      </c>
      <c r="H131" s="90">
        <v>1</v>
      </c>
      <c r="I131" s="90">
        <v>3</v>
      </c>
      <c r="J131" s="90"/>
      <c r="K131" s="90"/>
      <c r="L131" s="90"/>
      <c r="M131" s="90"/>
      <c r="N131" s="90"/>
      <c r="O131" s="50">
        <f>SUM(C131:N131)</f>
        <v>6</v>
      </c>
    </row>
    <row r="132" spans="1:15" ht="12.75">
      <c r="A132" s="138" t="s">
        <v>280</v>
      </c>
      <c r="B132" s="49">
        <v>2014</v>
      </c>
      <c r="C132" s="49">
        <v>1</v>
      </c>
      <c r="D132" s="49">
        <v>0</v>
      </c>
      <c r="E132" s="49">
        <v>4</v>
      </c>
      <c r="F132" s="49">
        <v>1</v>
      </c>
      <c r="G132" s="49">
        <v>0</v>
      </c>
      <c r="H132" s="49">
        <v>1</v>
      </c>
      <c r="I132" s="49">
        <v>2</v>
      </c>
      <c r="J132" s="49"/>
      <c r="K132" s="49"/>
      <c r="L132" s="49"/>
      <c r="M132" s="49"/>
      <c r="N132" s="49"/>
      <c r="O132" s="49">
        <f>SUM(C132:N132)</f>
        <v>9</v>
      </c>
    </row>
    <row r="133" spans="1:15" ht="12.75">
      <c r="A133" s="111" t="s">
        <v>281</v>
      </c>
      <c r="B133" s="137" t="s">
        <v>239</v>
      </c>
      <c r="C133" s="49">
        <f aca="true" t="shared" si="68" ref="C133:I133">C131-C132</f>
        <v>-1</v>
      </c>
      <c r="D133" s="49">
        <f t="shared" si="68"/>
        <v>1</v>
      </c>
      <c r="E133" s="49">
        <f t="shared" si="68"/>
        <v>-3</v>
      </c>
      <c r="F133" s="49">
        <f t="shared" si="68"/>
        <v>-1</v>
      </c>
      <c r="G133" s="49">
        <f t="shared" si="68"/>
        <v>0</v>
      </c>
      <c r="H133" s="49">
        <f t="shared" si="68"/>
        <v>0</v>
      </c>
      <c r="I133" s="49">
        <f t="shared" si="68"/>
        <v>1</v>
      </c>
      <c r="J133" s="49"/>
      <c r="K133" s="49"/>
      <c r="L133" s="49"/>
      <c r="M133" s="49"/>
      <c r="N133" s="49"/>
      <c r="O133" s="49">
        <f>O131-O132</f>
        <v>-3</v>
      </c>
    </row>
    <row r="134" spans="1:15" ht="13.5" thickBot="1">
      <c r="A134" s="135"/>
      <c r="B134" s="136" t="s">
        <v>5</v>
      </c>
      <c r="C134" s="93">
        <f aca="true" t="shared" si="69" ref="C134:I134">C133/C132</f>
        <v>-1</v>
      </c>
      <c r="D134" s="93">
        <v>0</v>
      </c>
      <c r="E134" s="93">
        <f t="shared" si="69"/>
        <v>-0.75</v>
      </c>
      <c r="F134" s="93">
        <f t="shared" si="69"/>
        <v>-1</v>
      </c>
      <c r="G134" s="93">
        <v>0</v>
      </c>
      <c r="H134" s="93">
        <f t="shared" si="69"/>
        <v>0</v>
      </c>
      <c r="I134" s="93">
        <f t="shared" si="69"/>
        <v>0.5</v>
      </c>
      <c r="J134" s="93"/>
      <c r="K134" s="93"/>
      <c r="L134" s="93"/>
      <c r="M134" s="93"/>
      <c r="N134" s="93"/>
      <c r="O134" s="93">
        <f>O133/O132</f>
        <v>-0.3333333333333333</v>
      </c>
    </row>
    <row r="135" spans="1:15" ht="12.75">
      <c r="A135" s="92"/>
      <c r="B135" s="50">
        <v>2015</v>
      </c>
      <c r="C135" s="90">
        <v>0</v>
      </c>
      <c r="D135" s="90">
        <v>0</v>
      </c>
      <c r="E135" s="90">
        <v>0</v>
      </c>
      <c r="F135" s="90">
        <v>0</v>
      </c>
      <c r="G135" s="90">
        <v>0</v>
      </c>
      <c r="H135" s="90">
        <v>0</v>
      </c>
      <c r="I135" s="90">
        <v>0</v>
      </c>
      <c r="J135" s="90"/>
      <c r="K135" s="90"/>
      <c r="L135" s="90"/>
      <c r="M135" s="90"/>
      <c r="N135" s="90"/>
      <c r="O135" s="50">
        <f>SUM(C135:N135)</f>
        <v>0</v>
      </c>
    </row>
    <row r="136" spans="1:15" ht="12.75">
      <c r="A136" s="138" t="s">
        <v>313</v>
      </c>
      <c r="B136" s="49">
        <v>2014</v>
      </c>
      <c r="C136" s="49">
        <v>0</v>
      </c>
      <c r="D136" s="49">
        <v>0</v>
      </c>
      <c r="E136" s="49">
        <v>0</v>
      </c>
      <c r="F136" s="49">
        <v>0</v>
      </c>
      <c r="G136" s="49">
        <v>0</v>
      </c>
      <c r="H136" s="49">
        <v>0</v>
      </c>
      <c r="I136" s="49">
        <v>0</v>
      </c>
      <c r="J136" s="49"/>
      <c r="K136" s="49"/>
      <c r="L136" s="49"/>
      <c r="M136" s="49"/>
      <c r="N136" s="49"/>
      <c r="O136" s="49">
        <f>SUM(C136:N136)</f>
        <v>0</v>
      </c>
    </row>
    <row r="137" spans="1:15" ht="12.75">
      <c r="A137" s="138" t="s">
        <v>314</v>
      </c>
      <c r="B137" s="137" t="s">
        <v>239</v>
      </c>
      <c r="C137" s="49">
        <f aca="true" t="shared" si="70" ref="C137:I137">C135-C136</f>
        <v>0</v>
      </c>
      <c r="D137" s="49">
        <f t="shared" si="70"/>
        <v>0</v>
      </c>
      <c r="E137" s="49">
        <f t="shared" si="70"/>
        <v>0</v>
      </c>
      <c r="F137" s="49">
        <f t="shared" si="70"/>
        <v>0</v>
      </c>
      <c r="G137" s="49">
        <f t="shared" si="70"/>
        <v>0</v>
      </c>
      <c r="H137" s="49">
        <f t="shared" si="70"/>
        <v>0</v>
      </c>
      <c r="I137" s="49">
        <f t="shared" si="70"/>
        <v>0</v>
      </c>
      <c r="J137" s="49"/>
      <c r="K137" s="49"/>
      <c r="L137" s="49"/>
      <c r="M137" s="49"/>
      <c r="N137" s="49"/>
      <c r="O137" s="49">
        <f>O135-O136</f>
        <v>0</v>
      </c>
    </row>
    <row r="138" spans="1:15" ht="13.5" thickBot="1">
      <c r="A138" s="135"/>
      <c r="B138" s="136" t="s">
        <v>5</v>
      </c>
      <c r="C138" s="93">
        <v>0</v>
      </c>
      <c r="D138" s="93">
        <v>0</v>
      </c>
      <c r="E138" s="93">
        <v>0</v>
      </c>
      <c r="F138" s="93">
        <v>0</v>
      </c>
      <c r="G138" s="93">
        <v>0</v>
      </c>
      <c r="H138" s="93">
        <v>0</v>
      </c>
      <c r="I138" s="93">
        <v>0</v>
      </c>
      <c r="J138" s="93"/>
      <c r="K138" s="93"/>
      <c r="L138" s="93"/>
      <c r="M138" s="93"/>
      <c r="N138" s="93"/>
      <c r="O138" s="93">
        <v>0</v>
      </c>
    </row>
    <row r="139" spans="1:15" ht="12.75">
      <c r="A139" s="92"/>
      <c r="B139" s="50">
        <v>2015</v>
      </c>
      <c r="C139" s="90">
        <v>19</v>
      </c>
      <c r="D139" s="90">
        <v>19</v>
      </c>
      <c r="E139" s="90">
        <v>14</v>
      </c>
      <c r="F139" s="90">
        <v>20</v>
      </c>
      <c r="G139" s="90">
        <v>24</v>
      </c>
      <c r="H139" s="90">
        <v>15</v>
      </c>
      <c r="I139" s="90">
        <v>25</v>
      </c>
      <c r="J139" s="90"/>
      <c r="K139" s="90"/>
      <c r="L139" s="90"/>
      <c r="M139" s="90"/>
      <c r="N139" s="90"/>
      <c r="O139" s="50">
        <f>SUM(C139:N139)</f>
        <v>136</v>
      </c>
    </row>
    <row r="140" spans="1:15" ht="12.75">
      <c r="A140" s="111" t="s">
        <v>282</v>
      </c>
      <c r="B140" s="49">
        <v>2014</v>
      </c>
      <c r="C140" s="49">
        <v>50</v>
      </c>
      <c r="D140" s="49">
        <v>23</v>
      </c>
      <c r="E140" s="49">
        <v>24</v>
      </c>
      <c r="F140" s="49">
        <v>47</v>
      </c>
      <c r="G140" s="49">
        <v>40</v>
      </c>
      <c r="H140" s="49">
        <v>44</v>
      </c>
      <c r="I140" s="49">
        <v>29</v>
      </c>
      <c r="J140" s="49"/>
      <c r="K140" s="49"/>
      <c r="L140" s="49"/>
      <c r="M140" s="49"/>
      <c r="N140" s="49"/>
      <c r="O140" s="49">
        <f>SUM(C140:N140)</f>
        <v>257</v>
      </c>
    </row>
    <row r="141" spans="1:15" ht="12.75">
      <c r="A141" s="92"/>
      <c r="B141" s="137" t="s">
        <v>239</v>
      </c>
      <c r="C141" s="49">
        <f aca="true" t="shared" si="71" ref="C141:I141">C139-C140</f>
        <v>-31</v>
      </c>
      <c r="D141" s="49">
        <f t="shared" si="71"/>
        <v>-4</v>
      </c>
      <c r="E141" s="49">
        <f t="shared" si="71"/>
        <v>-10</v>
      </c>
      <c r="F141" s="49">
        <f t="shared" si="71"/>
        <v>-27</v>
      </c>
      <c r="G141" s="49">
        <f t="shared" si="71"/>
        <v>-16</v>
      </c>
      <c r="H141" s="49">
        <f t="shared" si="71"/>
        <v>-29</v>
      </c>
      <c r="I141" s="49">
        <f t="shared" si="71"/>
        <v>-4</v>
      </c>
      <c r="J141" s="49"/>
      <c r="K141" s="49"/>
      <c r="L141" s="49"/>
      <c r="M141" s="49"/>
      <c r="N141" s="49"/>
      <c r="O141" s="49">
        <f>O139-O140</f>
        <v>-121</v>
      </c>
    </row>
    <row r="142" spans="1:15" ht="13.5" thickBot="1">
      <c r="A142" s="135"/>
      <c r="B142" s="136" t="s">
        <v>5</v>
      </c>
      <c r="C142" s="93">
        <f aca="true" t="shared" si="72" ref="C142:I142">C141/C140</f>
        <v>-0.62</v>
      </c>
      <c r="D142" s="93">
        <f t="shared" si="72"/>
        <v>-0.17391304347826086</v>
      </c>
      <c r="E142" s="93">
        <f t="shared" si="72"/>
        <v>-0.4166666666666667</v>
      </c>
      <c r="F142" s="93">
        <f t="shared" si="72"/>
        <v>-0.574468085106383</v>
      </c>
      <c r="G142" s="93">
        <f t="shared" si="72"/>
        <v>-0.4</v>
      </c>
      <c r="H142" s="93">
        <f t="shared" si="72"/>
        <v>-0.6590909090909091</v>
      </c>
      <c r="I142" s="93">
        <f t="shared" si="72"/>
        <v>-0.13793103448275862</v>
      </c>
      <c r="J142" s="93"/>
      <c r="K142" s="93"/>
      <c r="L142" s="93"/>
      <c r="M142" s="93"/>
      <c r="N142" s="93"/>
      <c r="O142" s="93">
        <f>O141/O140</f>
        <v>-0.4708171206225681</v>
      </c>
    </row>
    <row r="143" spans="1:15" ht="12.75">
      <c r="A143" s="92"/>
      <c r="B143" s="50">
        <v>2015</v>
      </c>
      <c r="C143" s="90">
        <v>40</v>
      </c>
      <c r="D143" s="90">
        <v>41</v>
      </c>
      <c r="E143" s="90">
        <v>39</v>
      </c>
      <c r="F143" s="90">
        <v>21</v>
      </c>
      <c r="G143" s="90">
        <v>42</v>
      </c>
      <c r="H143" s="90">
        <v>30</v>
      </c>
      <c r="I143" s="90">
        <v>24</v>
      </c>
      <c r="J143" s="90"/>
      <c r="K143" s="90"/>
      <c r="L143" s="90"/>
      <c r="M143" s="90"/>
      <c r="N143" s="90"/>
      <c r="O143" s="50">
        <f>SUM(C143:N143)</f>
        <v>237</v>
      </c>
    </row>
    <row r="144" spans="1:15" ht="12.75">
      <c r="A144" s="111" t="s">
        <v>283</v>
      </c>
      <c r="B144" s="49">
        <v>2014</v>
      </c>
      <c r="C144" s="49">
        <v>16</v>
      </c>
      <c r="D144" s="49">
        <v>17</v>
      </c>
      <c r="E144" s="49">
        <v>17</v>
      </c>
      <c r="F144" s="49">
        <v>25</v>
      </c>
      <c r="G144" s="49">
        <v>33</v>
      </c>
      <c r="H144" s="49">
        <v>31</v>
      </c>
      <c r="I144" s="49">
        <v>46</v>
      </c>
      <c r="J144" s="49"/>
      <c r="K144" s="49"/>
      <c r="L144" s="49"/>
      <c r="M144" s="49"/>
      <c r="N144" s="49"/>
      <c r="O144" s="49">
        <f>SUM(C144:N144)</f>
        <v>185</v>
      </c>
    </row>
    <row r="145" spans="1:15" ht="12.75">
      <c r="A145" s="111" t="s">
        <v>284</v>
      </c>
      <c r="B145" s="137" t="s">
        <v>239</v>
      </c>
      <c r="C145" s="49">
        <f aca="true" t="shared" si="73" ref="C145:I145">C143-C144</f>
        <v>24</v>
      </c>
      <c r="D145" s="49">
        <f t="shared" si="73"/>
        <v>24</v>
      </c>
      <c r="E145" s="49">
        <f t="shared" si="73"/>
        <v>22</v>
      </c>
      <c r="F145" s="49">
        <f t="shared" si="73"/>
        <v>-4</v>
      </c>
      <c r="G145" s="49">
        <f t="shared" si="73"/>
        <v>9</v>
      </c>
      <c r="H145" s="49">
        <f t="shared" si="73"/>
        <v>-1</v>
      </c>
      <c r="I145" s="49">
        <f t="shared" si="73"/>
        <v>-22</v>
      </c>
      <c r="J145" s="49"/>
      <c r="K145" s="49"/>
      <c r="L145" s="49"/>
      <c r="M145" s="49"/>
      <c r="N145" s="49"/>
      <c r="O145" s="49">
        <f>O143-O144</f>
        <v>52</v>
      </c>
    </row>
    <row r="146" spans="1:15" ht="13.5" thickBot="1">
      <c r="A146" s="135" t="s">
        <v>0</v>
      </c>
      <c r="B146" s="136" t="s">
        <v>5</v>
      </c>
      <c r="C146" s="93">
        <f aca="true" t="shared" si="74" ref="C146:I146">C145/C144</f>
        <v>1.5</v>
      </c>
      <c r="D146" s="93">
        <f t="shared" si="74"/>
        <v>1.411764705882353</v>
      </c>
      <c r="E146" s="93">
        <f t="shared" si="74"/>
        <v>1.2941176470588236</v>
      </c>
      <c r="F146" s="93">
        <f t="shared" si="74"/>
        <v>-0.16</v>
      </c>
      <c r="G146" s="93">
        <f t="shared" si="74"/>
        <v>0.2727272727272727</v>
      </c>
      <c r="H146" s="93">
        <f t="shared" si="74"/>
        <v>-0.03225806451612903</v>
      </c>
      <c r="I146" s="93">
        <f t="shared" si="74"/>
        <v>-0.4782608695652174</v>
      </c>
      <c r="J146" s="93"/>
      <c r="K146" s="93"/>
      <c r="L146" s="93"/>
      <c r="M146" s="93"/>
      <c r="N146" s="93"/>
      <c r="O146" s="93">
        <f>O145/O144</f>
        <v>0.2810810810810811</v>
      </c>
    </row>
    <row r="147" spans="1:15" ht="12.75">
      <c r="A147" s="92"/>
      <c r="B147" s="50">
        <v>2015</v>
      </c>
      <c r="C147" s="90">
        <v>80</v>
      </c>
      <c r="D147" s="90">
        <v>47</v>
      </c>
      <c r="E147" s="90">
        <v>69</v>
      </c>
      <c r="F147" s="90">
        <v>70</v>
      </c>
      <c r="G147" s="90">
        <v>50</v>
      </c>
      <c r="H147" s="90">
        <v>47</v>
      </c>
      <c r="I147" s="90">
        <v>38</v>
      </c>
      <c r="J147" s="90"/>
      <c r="K147" s="90"/>
      <c r="L147" s="90"/>
      <c r="M147" s="90"/>
      <c r="N147" s="90"/>
      <c r="O147" s="50">
        <f>SUM(C147:N147)</f>
        <v>401</v>
      </c>
    </row>
    <row r="148" spans="1:15" ht="12.75">
      <c r="A148" s="111" t="s">
        <v>285</v>
      </c>
      <c r="B148" s="49">
        <v>2014</v>
      </c>
      <c r="C148" s="49">
        <v>86</v>
      </c>
      <c r="D148" s="49">
        <v>64</v>
      </c>
      <c r="E148" s="49">
        <v>59</v>
      </c>
      <c r="F148" s="49">
        <v>69</v>
      </c>
      <c r="G148" s="49">
        <v>69</v>
      </c>
      <c r="H148" s="49">
        <v>68</v>
      </c>
      <c r="I148" s="49">
        <v>57</v>
      </c>
      <c r="J148" s="49"/>
      <c r="K148" s="49"/>
      <c r="L148" s="49"/>
      <c r="M148" s="49"/>
      <c r="N148" s="49"/>
      <c r="O148" s="49">
        <f>SUM(C148:N148)</f>
        <v>472</v>
      </c>
    </row>
    <row r="149" spans="1:15" ht="12.75">
      <c r="A149" s="92"/>
      <c r="B149" s="137" t="s">
        <v>239</v>
      </c>
      <c r="C149" s="49">
        <f aca="true" t="shared" si="75" ref="C149:I149">C147-C148</f>
        <v>-6</v>
      </c>
      <c r="D149" s="49">
        <f t="shared" si="75"/>
        <v>-17</v>
      </c>
      <c r="E149" s="49">
        <f t="shared" si="75"/>
        <v>10</v>
      </c>
      <c r="F149" s="49">
        <f t="shared" si="75"/>
        <v>1</v>
      </c>
      <c r="G149" s="49">
        <f t="shared" si="75"/>
        <v>-19</v>
      </c>
      <c r="H149" s="49">
        <f t="shared" si="75"/>
        <v>-21</v>
      </c>
      <c r="I149" s="49">
        <f t="shared" si="75"/>
        <v>-19</v>
      </c>
      <c r="J149" s="49"/>
      <c r="K149" s="49"/>
      <c r="L149" s="49"/>
      <c r="M149" s="49"/>
      <c r="N149" s="49"/>
      <c r="O149" s="49">
        <f>O147-O148</f>
        <v>-71</v>
      </c>
    </row>
    <row r="150" spans="1:15" ht="13.5" thickBot="1">
      <c r="A150" s="135"/>
      <c r="B150" s="136" t="s">
        <v>5</v>
      </c>
      <c r="C150" s="93">
        <f aca="true" t="shared" si="76" ref="C150:I150">C149/C148</f>
        <v>-0.06976744186046512</v>
      </c>
      <c r="D150" s="93">
        <f t="shared" si="76"/>
        <v>-0.265625</v>
      </c>
      <c r="E150" s="93">
        <f t="shared" si="76"/>
        <v>0.1694915254237288</v>
      </c>
      <c r="F150" s="93">
        <f t="shared" si="76"/>
        <v>0.014492753623188406</v>
      </c>
      <c r="G150" s="93">
        <f t="shared" si="76"/>
        <v>-0.2753623188405797</v>
      </c>
      <c r="H150" s="93">
        <f t="shared" si="76"/>
        <v>-0.3088235294117647</v>
      </c>
      <c r="I150" s="93">
        <f t="shared" si="76"/>
        <v>-0.3333333333333333</v>
      </c>
      <c r="J150" s="93"/>
      <c r="K150" s="93"/>
      <c r="L150" s="93"/>
      <c r="M150" s="93"/>
      <c r="N150" s="93"/>
      <c r="O150" s="93">
        <f>O149/O148</f>
        <v>-0.1504237288135593</v>
      </c>
    </row>
    <row r="151" spans="1:15" ht="12.75">
      <c r="A151" s="92"/>
      <c r="B151" s="50">
        <v>2015</v>
      </c>
      <c r="C151" s="90">
        <v>228</v>
      </c>
      <c r="D151" s="90">
        <v>212</v>
      </c>
      <c r="E151" s="90">
        <v>219</v>
      </c>
      <c r="F151" s="90">
        <v>185</v>
      </c>
      <c r="G151" s="90">
        <v>160</v>
      </c>
      <c r="H151" s="90">
        <v>165</v>
      </c>
      <c r="I151" s="90">
        <v>133</v>
      </c>
      <c r="J151" s="90"/>
      <c r="K151" s="90"/>
      <c r="L151" s="90"/>
      <c r="M151" s="90"/>
      <c r="N151" s="90"/>
      <c r="O151" s="50">
        <f>SUM(C151:N151)</f>
        <v>1302</v>
      </c>
    </row>
    <row r="152" spans="1:15" ht="12.75">
      <c r="A152" s="111" t="s">
        <v>286</v>
      </c>
      <c r="B152" s="49">
        <v>2014</v>
      </c>
      <c r="C152" s="49">
        <v>213</v>
      </c>
      <c r="D152" s="49">
        <v>201</v>
      </c>
      <c r="E152" s="49">
        <v>174</v>
      </c>
      <c r="F152" s="49">
        <v>211</v>
      </c>
      <c r="G152" s="49">
        <v>193</v>
      </c>
      <c r="H152" s="49">
        <v>153</v>
      </c>
      <c r="I152" s="49">
        <v>162</v>
      </c>
      <c r="J152" s="49"/>
      <c r="K152" s="49"/>
      <c r="L152" s="49"/>
      <c r="M152" s="49"/>
      <c r="N152" s="49"/>
      <c r="O152" s="49">
        <f>SUM(C152:N152)</f>
        <v>1307</v>
      </c>
    </row>
    <row r="153" spans="1:15" ht="12.75">
      <c r="A153" s="111" t="s">
        <v>287</v>
      </c>
      <c r="B153" s="137" t="s">
        <v>239</v>
      </c>
      <c r="C153" s="49">
        <f aca="true" t="shared" si="77" ref="C153:I153">C151-C152</f>
        <v>15</v>
      </c>
      <c r="D153" s="49">
        <f t="shared" si="77"/>
        <v>11</v>
      </c>
      <c r="E153" s="49">
        <f t="shared" si="77"/>
        <v>45</v>
      </c>
      <c r="F153" s="49">
        <f t="shared" si="77"/>
        <v>-26</v>
      </c>
      <c r="G153" s="49">
        <f t="shared" si="77"/>
        <v>-33</v>
      </c>
      <c r="H153" s="49">
        <f t="shared" si="77"/>
        <v>12</v>
      </c>
      <c r="I153" s="49">
        <f t="shared" si="77"/>
        <v>-29</v>
      </c>
      <c r="J153" s="49"/>
      <c r="K153" s="49"/>
      <c r="L153" s="49"/>
      <c r="M153" s="49"/>
      <c r="N153" s="49"/>
      <c r="O153" s="49">
        <f>O151-O152</f>
        <v>-5</v>
      </c>
    </row>
    <row r="154" spans="1:15" ht="13.5" thickBot="1">
      <c r="A154" s="135"/>
      <c r="B154" s="136" t="s">
        <v>5</v>
      </c>
      <c r="C154" s="93">
        <f aca="true" t="shared" si="78" ref="C154:I154">C153/C152</f>
        <v>0.07042253521126761</v>
      </c>
      <c r="D154" s="93">
        <f t="shared" si="78"/>
        <v>0.05472636815920398</v>
      </c>
      <c r="E154" s="93">
        <f t="shared" si="78"/>
        <v>0.25862068965517243</v>
      </c>
      <c r="F154" s="93">
        <f t="shared" si="78"/>
        <v>-0.12322274881516587</v>
      </c>
      <c r="G154" s="93">
        <f t="shared" si="78"/>
        <v>-0.17098445595854922</v>
      </c>
      <c r="H154" s="93">
        <f t="shared" si="78"/>
        <v>0.0784313725490196</v>
      </c>
      <c r="I154" s="93">
        <f t="shared" si="78"/>
        <v>-0.17901234567901234</v>
      </c>
      <c r="J154" s="93"/>
      <c r="K154" s="93"/>
      <c r="L154" s="93"/>
      <c r="M154" s="93"/>
      <c r="N154" s="93"/>
      <c r="O154" s="93">
        <f>O153/O152</f>
        <v>-0.0038255547054322878</v>
      </c>
    </row>
    <row r="155" spans="1:15" ht="12.75">
      <c r="A155" s="92"/>
      <c r="B155" s="50">
        <v>2015</v>
      </c>
      <c r="C155" s="90">
        <v>14</v>
      </c>
      <c r="D155" s="90">
        <v>13</v>
      </c>
      <c r="E155" s="90">
        <v>7</v>
      </c>
      <c r="F155" s="90">
        <v>13</v>
      </c>
      <c r="G155" s="90">
        <v>15</v>
      </c>
      <c r="H155" s="90">
        <v>4</v>
      </c>
      <c r="I155" s="90">
        <v>9</v>
      </c>
      <c r="J155" s="90"/>
      <c r="K155" s="90"/>
      <c r="L155" s="90"/>
      <c r="M155" s="90"/>
      <c r="N155" s="90"/>
      <c r="O155" s="50">
        <f>SUM(C155:N155)</f>
        <v>75</v>
      </c>
    </row>
    <row r="156" spans="1:15" ht="12.75">
      <c r="A156" s="111" t="s">
        <v>288</v>
      </c>
      <c r="B156" s="49">
        <v>2014</v>
      </c>
      <c r="C156" s="49">
        <v>13</v>
      </c>
      <c r="D156" s="49">
        <v>12</v>
      </c>
      <c r="E156" s="49">
        <v>12</v>
      </c>
      <c r="F156" s="49">
        <v>9</v>
      </c>
      <c r="G156" s="49">
        <v>8</v>
      </c>
      <c r="H156" s="49">
        <v>6</v>
      </c>
      <c r="I156" s="49">
        <v>9</v>
      </c>
      <c r="J156" s="49"/>
      <c r="K156" s="49"/>
      <c r="L156" s="49"/>
      <c r="M156" s="49"/>
      <c r="N156" s="49"/>
      <c r="O156" s="49">
        <f>SUM(C156:N156)</f>
        <v>69</v>
      </c>
    </row>
    <row r="157" spans="1:15" ht="12.75">
      <c r="A157" s="111" t="s">
        <v>289</v>
      </c>
      <c r="B157" s="137" t="s">
        <v>239</v>
      </c>
      <c r="C157" s="49">
        <f aca="true" t="shared" si="79" ref="C157:I157">C155-C156</f>
        <v>1</v>
      </c>
      <c r="D157" s="49">
        <f t="shared" si="79"/>
        <v>1</v>
      </c>
      <c r="E157" s="49">
        <f t="shared" si="79"/>
        <v>-5</v>
      </c>
      <c r="F157" s="49">
        <f t="shared" si="79"/>
        <v>4</v>
      </c>
      <c r="G157" s="49">
        <f t="shared" si="79"/>
        <v>7</v>
      </c>
      <c r="H157" s="49">
        <f t="shared" si="79"/>
        <v>-2</v>
      </c>
      <c r="I157" s="49">
        <f t="shared" si="79"/>
        <v>0</v>
      </c>
      <c r="J157" s="49"/>
      <c r="K157" s="49"/>
      <c r="L157" s="49"/>
      <c r="M157" s="49"/>
      <c r="N157" s="49"/>
      <c r="O157" s="49">
        <f>O155-O156</f>
        <v>6</v>
      </c>
    </row>
    <row r="158" spans="1:15" ht="13.5" thickBot="1">
      <c r="A158" s="135"/>
      <c r="B158" s="136" t="s">
        <v>5</v>
      </c>
      <c r="C158" s="93">
        <f aca="true" t="shared" si="80" ref="C158:I158">C157/C156</f>
        <v>0.07692307692307693</v>
      </c>
      <c r="D158" s="93">
        <f t="shared" si="80"/>
        <v>0.08333333333333333</v>
      </c>
      <c r="E158" s="93">
        <f t="shared" si="80"/>
        <v>-0.4166666666666667</v>
      </c>
      <c r="F158" s="93">
        <f t="shared" si="80"/>
        <v>0.4444444444444444</v>
      </c>
      <c r="G158" s="93">
        <f t="shared" si="80"/>
        <v>0.875</v>
      </c>
      <c r="H158" s="93">
        <f t="shared" si="80"/>
        <v>-0.3333333333333333</v>
      </c>
      <c r="I158" s="93">
        <f t="shared" si="80"/>
        <v>0</v>
      </c>
      <c r="J158" s="93"/>
      <c r="K158" s="93"/>
      <c r="L158" s="93"/>
      <c r="M158" s="93"/>
      <c r="N158" s="93"/>
      <c r="O158" s="93">
        <f>O157/O156</f>
        <v>0.08695652173913043</v>
      </c>
    </row>
    <row r="161" ht="13.5" thickBot="1">
      <c r="A161" s="140" t="s">
        <v>290</v>
      </c>
    </row>
    <row r="162" spans="1:15" ht="13.5" thickBot="1">
      <c r="A162" t="s">
        <v>0</v>
      </c>
      <c r="B162" s="112" t="s">
        <v>238</v>
      </c>
      <c r="C162" s="112" t="s">
        <v>265</v>
      </c>
      <c r="D162" s="112" t="s">
        <v>266</v>
      </c>
      <c r="E162" s="112" t="s">
        <v>267</v>
      </c>
      <c r="F162" s="112" t="s">
        <v>268</v>
      </c>
      <c r="G162" s="112" t="s">
        <v>269</v>
      </c>
      <c r="H162" s="112" t="s">
        <v>270</v>
      </c>
      <c r="I162" s="112" t="s">
        <v>271</v>
      </c>
      <c r="J162" s="112" t="s">
        <v>272</v>
      </c>
      <c r="K162" s="112" t="s">
        <v>273</v>
      </c>
      <c r="L162" s="112" t="s">
        <v>274</v>
      </c>
      <c r="M162" s="112" t="s">
        <v>275</v>
      </c>
      <c r="N162" s="260" t="s">
        <v>276</v>
      </c>
      <c r="O162" s="112" t="s">
        <v>40</v>
      </c>
    </row>
    <row r="163" spans="1:15" ht="12.75">
      <c r="A163" s="91"/>
      <c r="B163" s="50">
        <v>2015</v>
      </c>
      <c r="C163" s="50">
        <f aca="true" t="shared" si="81" ref="C163:H163">SUM(C167+C171+C179+C183+C187+C191+C195)</f>
        <v>194</v>
      </c>
      <c r="D163" s="50">
        <f t="shared" si="81"/>
        <v>157</v>
      </c>
      <c r="E163" s="50">
        <f t="shared" si="81"/>
        <v>140</v>
      </c>
      <c r="F163" s="50">
        <f t="shared" si="81"/>
        <v>124</v>
      </c>
      <c r="G163" s="50">
        <f t="shared" si="81"/>
        <v>108</v>
      </c>
      <c r="H163" s="50">
        <f t="shared" si="81"/>
        <v>120</v>
      </c>
      <c r="I163" s="50">
        <f>SUM(I167+I171+I179+I183+I187+I191+I195)</f>
        <v>116</v>
      </c>
      <c r="J163" s="50"/>
      <c r="K163" s="50"/>
      <c r="L163" s="50"/>
      <c r="M163" s="50"/>
      <c r="N163" s="261"/>
      <c r="O163" s="50">
        <f>SUM(O167+O171+O179+O183+O187+O191+O195)</f>
        <v>959</v>
      </c>
    </row>
    <row r="164" spans="1:15" ht="12.75">
      <c r="A164" s="111" t="s">
        <v>40</v>
      </c>
      <c r="B164" s="49">
        <v>2014</v>
      </c>
      <c r="C164" s="49">
        <f aca="true" t="shared" si="82" ref="C164:H164">SUM(C168+C172+C176+C180+C184+C188+C192+C196)</f>
        <v>203</v>
      </c>
      <c r="D164" s="49">
        <f t="shared" si="82"/>
        <v>156</v>
      </c>
      <c r="E164" s="49">
        <f t="shared" si="82"/>
        <v>164</v>
      </c>
      <c r="F164" s="49">
        <f t="shared" si="82"/>
        <v>117</v>
      </c>
      <c r="G164" s="49">
        <f t="shared" si="82"/>
        <v>142</v>
      </c>
      <c r="H164" s="49">
        <f t="shared" si="82"/>
        <v>152</v>
      </c>
      <c r="I164" s="49">
        <f>SUM(I168+I172+I176+I180+I184+I188+I192+I196)</f>
        <v>145</v>
      </c>
      <c r="J164" s="49"/>
      <c r="K164" s="49"/>
      <c r="L164" s="49"/>
      <c r="M164" s="49"/>
      <c r="N164" s="262"/>
      <c r="O164" s="49">
        <f>SUM(C164:N164)</f>
        <v>1079</v>
      </c>
    </row>
    <row r="165" spans="1:15" ht="12.75">
      <c r="A165" s="111" t="s">
        <v>277</v>
      </c>
      <c r="B165" s="134" t="s">
        <v>239</v>
      </c>
      <c r="C165" s="49">
        <f aca="true" t="shared" si="83" ref="C165:I165">C163-C164</f>
        <v>-9</v>
      </c>
      <c r="D165" s="49">
        <f t="shared" si="83"/>
        <v>1</v>
      </c>
      <c r="E165" s="49">
        <f t="shared" si="83"/>
        <v>-24</v>
      </c>
      <c r="F165" s="49">
        <f t="shared" si="83"/>
        <v>7</v>
      </c>
      <c r="G165" s="49">
        <f t="shared" si="83"/>
        <v>-34</v>
      </c>
      <c r="H165" s="49">
        <f t="shared" si="83"/>
        <v>-32</v>
      </c>
      <c r="I165" s="49">
        <f t="shared" si="83"/>
        <v>-29</v>
      </c>
      <c r="J165" s="49"/>
      <c r="K165" s="49"/>
      <c r="L165" s="49"/>
      <c r="M165" s="49"/>
      <c r="N165" s="262"/>
      <c r="O165" s="49">
        <f>O163-O164</f>
        <v>-120</v>
      </c>
    </row>
    <row r="166" spans="1:15" ht="13.5" thickBot="1">
      <c r="A166" s="135"/>
      <c r="B166" s="136" t="s">
        <v>5</v>
      </c>
      <c r="C166" s="93">
        <f aca="true" t="shared" si="84" ref="C166:I166">C165/C164</f>
        <v>-0.04433497536945813</v>
      </c>
      <c r="D166" s="93">
        <f t="shared" si="84"/>
        <v>0.00641025641025641</v>
      </c>
      <c r="E166" s="93">
        <f t="shared" si="84"/>
        <v>-0.14634146341463414</v>
      </c>
      <c r="F166" s="93">
        <f t="shared" si="84"/>
        <v>0.05982905982905983</v>
      </c>
      <c r="G166" s="93">
        <f t="shared" si="84"/>
        <v>-0.23943661971830985</v>
      </c>
      <c r="H166" s="93">
        <f t="shared" si="84"/>
        <v>-0.21052631578947367</v>
      </c>
      <c r="I166" s="93">
        <f t="shared" si="84"/>
        <v>-0.2</v>
      </c>
      <c r="J166" s="93"/>
      <c r="K166" s="93"/>
      <c r="L166" s="93"/>
      <c r="M166" s="93"/>
      <c r="N166" s="263"/>
      <c r="O166" s="93">
        <f>O165/O164</f>
        <v>-0.11121408711770157</v>
      </c>
    </row>
    <row r="167" spans="1:15" ht="12.75">
      <c r="A167" s="92"/>
      <c r="B167" s="50">
        <v>2015</v>
      </c>
      <c r="C167" s="50">
        <v>2</v>
      </c>
      <c r="D167" s="50">
        <v>0</v>
      </c>
      <c r="E167" s="50">
        <v>4</v>
      </c>
      <c r="F167" s="50">
        <v>0</v>
      </c>
      <c r="G167" s="50">
        <v>3</v>
      </c>
      <c r="H167" s="50">
        <v>1</v>
      </c>
      <c r="I167" s="50">
        <v>1</v>
      </c>
      <c r="J167" s="50"/>
      <c r="K167" s="50"/>
      <c r="L167" s="50"/>
      <c r="M167" s="50"/>
      <c r="N167" s="261"/>
      <c r="O167" s="50">
        <f>SUM(C167:N167)</f>
        <v>11</v>
      </c>
    </row>
    <row r="168" spans="1:15" ht="12.75">
      <c r="A168" s="111" t="s">
        <v>278</v>
      </c>
      <c r="B168" s="49">
        <v>2014</v>
      </c>
      <c r="C168" s="49">
        <v>5</v>
      </c>
      <c r="D168" s="49">
        <v>3</v>
      </c>
      <c r="E168" s="49">
        <v>2</v>
      </c>
      <c r="F168" s="49">
        <v>4</v>
      </c>
      <c r="G168" s="49">
        <v>2</v>
      </c>
      <c r="H168" s="49">
        <v>4</v>
      </c>
      <c r="I168" s="49">
        <v>3</v>
      </c>
      <c r="J168" s="49"/>
      <c r="K168" s="49"/>
      <c r="L168" s="49"/>
      <c r="M168" s="49"/>
      <c r="N168" s="262"/>
      <c r="O168" s="49">
        <f>SUM(C168:N168)</f>
        <v>23</v>
      </c>
    </row>
    <row r="169" spans="1:15" ht="12.75">
      <c r="A169" s="111" t="s">
        <v>279</v>
      </c>
      <c r="B169" s="137" t="s">
        <v>239</v>
      </c>
      <c r="C169" s="49">
        <f aca="true" t="shared" si="85" ref="C169:I169">C167-C168</f>
        <v>-3</v>
      </c>
      <c r="D169" s="49">
        <f t="shared" si="85"/>
        <v>-3</v>
      </c>
      <c r="E169" s="49">
        <f t="shared" si="85"/>
        <v>2</v>
      </c>
      <c r="F169" s="49">
        <f t="shared" si="85"/>
        <v>-4</v>
      </c>
      <c r="G169" s="49">
        <f t="shared" si="85"/>
        <v>1</v>
      </c>
      <c r="H169" s="49">
        <f t="shared" si="85"/>
        <v>-3</v>
      </c>
      <c r="I169" s="49">
        <f t="shared" si="85"/>
        <v>-2</v>
      </c>
      <c r="J169" s="49"/>
      <c r="K169" s="49"/>
      <c r="L169" s="49"/>
      <c r="M169" s="49"/>
      <c r="N169" s="262"/>
      <c r="O169" s="49">
        <f>O167-O168</f>
        <v>-12</v>
      </c>
    </row>
    <row r="170" spans="1:15" ht="13.5" thickBot="1">
      <c r="A170" s="135"/>
      <c r="B170" s="136" t="s">
        <v>5</v>
      </c>
      <c r="C170" s="93">
        <f aca="true" t="shared" si="86" ref="C170:I170">C169/C168</f>
        <v>-0.6</v>
      </c>
      <c r="D170" s="93">
        <f t="shared" si="86"/>
        <v>-1</v>
      </c>
      <c r="E170" s="93">
        <f t="shared" si="86"/>
        <v>1</v>
      </c>
      <c r="F170" s="93">
        <f t="shared" si="86"/>
        <v>-1</v>
      </c>
      <c r="G170" s="93">
        <f t="shared" si="86"/>
        <v>0.5</v>
      </c>
      <c r="H170" s="93">
        <f t="shared" si="86"/>
        <v>-0.75</v>
      </c>
      <c r="I170" s="93">
        <f t="shared" si="86"/>
        <v>-0.6666666666666666</v>
      </c>
      <c r="J170" s="93"/>
      <c r="K170" s="93"/>
      <c r="L170" s="93"/>
      <c r="M170" s="93"/>
      <c r="N170" s="263"/>
      <c r="O170" s="93">
        <f>O169/O168</f>
        <v>-0.5217391304347826</v>
      </c>
    </row>
    <row r="171" spans="1:15" ht="12.75">
      <c r="A171" s="92"/>
      <c r="B171" s="50">
        <v>2015</v>
      </c>
      <c r="C171" s="90">
        <v>0</v>
      </c>
      <c r="D171" s="90">
        <v>0</v>
      </c>
      <c r="E171" s="90">
        <v>0</v>
      </c>
      <c r="F171" s="90">
        <v>0</v>
      </c>
      <c r="G171" s="90">
        <v>0</v>
      </c>
      <c r="H171" s="90">
        <v>1</v>
      </c>
      <c r="I171" s="90">
        <v>0</v>
      </c>
      <c r="J171" s="90"/>
      <c r="K171" s="90"/>
      <c r="L171" s="90"/>
      <c r="M171" s="90"/>
      <c r="N171" s="264"/>
      <c r="O171" s="50">
        <f>SUM(C171:N171)</f>
        <v>1</v>
      </c>
    </row>
    <row r="172" spans="1:15" ht="12.75">
      <c r="A172" s="138" t="s">
        <v>280</v>
      </c>
      <c r="B172" s="49">
        <v>2014</v>
      </c>
      <c r="C172" s="49">
        <v>0</v>
      </c>
      <c r="D172" s="49">
        <v>0</v>
      </c>
      <c r="E172" s="49">
        <v>0</v>
      </c>
      <c r="F172" s="49">
        <v>0</v>
      </c>
      <c r="G172" s="49">
        <v>0</v>
      </c>
      <c r="H172" s="49">
        <v>0</v>
      </c>
      <c r="I172" s="49">
        <v>0</v>
      </c>
      <c r="J172" s="49"/>
      <c r="K172" s="49"/>
      <c r="L172" s="49"/>
      <c r="M172" s="49"/>
      <c r="N172" s="262"/>
      <c r="O172" s="49">
        <f>SUM(C172:N172)</f>
        <v>0</v>
      </c>
    </row>
    <row r="173" spans="1:15" ht="12.75">
      <c r="A173" s="111" t="s">
        <v>281</v>
      </c>
      <c r="B173" s="137" t="s">
        <v>239</v>
      </c>
      <c r="C173" s="49">
        <f>C171-C172</f>
        <v>0</v>
      </c>
      <c r="D173" s="49">
        <f>D171-D172</f>
        <v>0</v>
      </c>
      <c r="E173" s="49">
        <f>E171-E172</f>
        <v>0</v>
      </c>
      <c r="F173" s="49">
        <v>0</v>
      </c>
      <c r="G173" s="49">
        <v>0</v>
      </c>
      <c r="H173" s="49">
        <f>H171-H172</f>
        <v>1</v>
      </c>
      <c r="I173" s="49">
        <f>I171-I172</f>
        <v>0</v>
      </c>
      <c r="J173" s="49"/>
      <c r="K173" s="49"/>
      <c r="L173" s="49"/>
      <c r="M173" s="49"/>
      <c r="N173" s="262"/>
      <c r="O173" s="49">
        <f>O171-O172</f>
        <v>1</v>
      </c>
    </row>
    <row r="174" spans="1:15" ht="13.5" thickBot="1">
      <c r="A174" s="135"/>
      <c r="B174" s="136" t="s">
        <v>5</v>
      </c>
      <c r="C174" s="93">
        <v>0</v>
      </c>
      <c r="D174" s="93">
        <v>0</v>
      </c>
      <c r="E174" s="93">
        <v>0</v>
      </c>
      <c r="F174" s="93">
        <v>0</v>
      </c>
      <c r="G174" s="93">
        <v>0</v>
      </c>
      <c r="H174" s="93">
        <v>0</v>
      </c>
      <c r="I174" s="93">
        <v>0</v>
      </c>
      <c r="J174" s="93"/>
      <c r="K174" s="93"/>
      <c r="L174" s="93"/>
      <c r="M174" s="93"/>
      <c r="N174" s="263"/>
      <c r="O174" s="93">
        <v>0</v>
      </c>
    </row>
    <row r="175" spans="1:15" ht="12.75">
      <c r="A175" s="92"/>
      <c r="B175" s="50">
        <v>2015</v>
      </c>
      <c r="C175" s="90">
        <v>0</v>
      </c>
      <c r="D175" s="90">
        <v>0</v>
      </c>
      <c r="E175" s="90">
        <v>0</v>
      </c>
      <c r="F175" s="90">
        <v>0</v>
      </c>
      <c r="G175" s="90">
        <v>0</v>
      </c>
      <c r="H175" s="90">
        <v>0</v>
      </c>
      <c r="I175" s="90">
        <v>0</v>
      </c>
      <c r="J175" s="90"/>
      <c r="K175" s="90"/>
      <c r="L175" s="90"/>
      <c r="M175" s="90"/>
      <c r="N175" s="264"/>
      <c r="O175" s="50">
        <f>SUM(C175:N175)</f>
        <v>0</v>
      </c>
    </row>
    <row r="176" spans="1:15" ht="12.75">
      <c r="A176" s="138" t="s">
        <v>313</v>
      </c>
      <c r="B176" s="49">
        <v>2014</v>
      </c>
      <c r="C176" s="49">
        <v>0</v>
      </c>
      <c r="D176" s="49">
        <v>0</v>
      </c>
      <c r="E176" s="49">
        <v>0</v>
      </c>
      <c r="F176" s="49">
        <v>0</v>
      </c>
      <c r="G176" s="49">
        <v>0</v>
      </c>
      <c r="H176" s="49">
        <v>0</v>
      </c>
      <c r="I176" s="49">
        <v>0</v>
      </c>
      <c r="J176" s="49"/>
      <c r="K176" s="49"/>
      <c r="L176" s="49"/>
      <c r="M176" s="49"/>
      <c r="N176" s="262"/>
      <c r="O176" s="49">
        <f>SUM(C176:N176)</f>
        <v>0</v>
      </c>
    </row>
    <row r="177" spans="1:15" ht="12.75">
      <c r="A177" s="138" t="s">
        <v>314</v>
      </c>
      <c r="B177" s="137" t="s">
        <v>239</v>
      </c>
      <c r="C177" s="49">
        <f aca="true" t="shared" si="87" ref="C177:I177">C175-C176</f>
        <v>0</v>
      </c>
      <c r="D177" s="49">
        <f t="shared" si="87"/>
        <v>0</v>
      </c>
      <c r="E177" s="49">
        <f t="shared" si="87"/>
        <v>0</v>
      </c>
      <c r="F177" s="49">
        <f t="shared" si="87"/>
        <v>0</v>
      </c>
      <c r="G177" s="49">
        <f t="shared" si="87"/>
        <v>0</v>
      </c>
      <c r="H177" s="49">
        <f t="shared" si="87"/>
        <v>0</v>
      </c>
      <c r="I177" s="49">
        <f t="shared" si="87"/>
        <v>0</v>
      </c>
      <c r="J177" s="49"/>
      <c r="K177" s="49"/>
      <c r="L177" s="49"/>
      <c r="M177" s="49"/>
      <c r="N177" s="262"/>
      <c r="O177" s="49">
        <f>O175-O176</f>
        <v>0</v>
      </c>
    </row>
    <row r="178" spans="1:15" ht="13.5" thickBot="1">
      <c r="A178" s="135"/>
      <c r="B178" s="136" t="s">
        <v>5</v>
      </c>
      <c r="C178" s="93">
        <v>0</v>
      </c>
      <c r="D178" s="93">
        <v>0</v>
      </c>
      <c r="E178" s="93">
        <v>0</v>
      </c>
      <c r="F178" s="93">
        <v>0</v>
      </c>
      <c r="G178" s="93">
        <v>0</v>
      </c>
      <c r="H178" s="93">
        <v>0</v>
      </c>
      <c r="I178" s="93">
        <v>0</v>
      </c>
      <c r="J178" s="93"/>
      <c r="K178" s="93"/>
      <c r="L178" s="93"/>
      <c r="M178" s="93"/>
      <c r="N178" s="263"/>
      <c r="O178" s="93">
        <v>0</v>
      </c>
    </row>
    <row r="179" spans="1:15" ht="12.75">
      <c r="A179" s="92"/>
      <c r="B179" s="50">
        <v>2015</v>
      </c>
      <c r="C179" s="90">
        <v>15</v>
      </c>
      <c r="D179" s="90">
        <v>20</v>
      </c>
      <c r="E179" s="90">
        <v>12</v>
      </c>
      <c r="F179" s="90">
        <v>14</v>
      </c>
      <c r="G179" s="90">
        <v>15</v>
      </c>
      <c r="H179" s="90">
        <v>8</v>
      </c>
      <c r="I179" s="90">
        <v>7</v>
      </c>
      <c r="J179" s="90"/>
      <c r="K179" s="90"/>
      <c r="L179" s="90"/>
      <c r="M179" s="90"/>
      <c r="N179" s="264"/>
      <c r="O179" s="50">
        <f>SUM(C179:N179)</f>
        <v>91</v>
      </c>
    </row>
    <row r="180" spans="1:15" ht="12.75">
      <c r="A180" s="111" t="s">
        <v>282</v>
      </c>
      <c r="B180" s="49">
        <v>2014</v>
      </c>
      <c r="C180" s="49">
        <v>21</v>
      </c>
      <c r="D180" s="49">
        <v>20</v>
      </c>
      <c r="E180" s="49">
        <v>12</v>
      </c>
      <c r="F180" s="49">
        <v>8</v>
      </c>
      <c r="G180" s="49">
        <v>12</v>
      </c>
      <c r="H180" s="49">
        <v>9</v>
      </c>
      <c r="I180" s="49">
        <v>12</v>
      </c>
      <c r="J180" s="49"/>
      <c r="K180" s="49"/>
      <c r="L180" s="49"/>
      <c r="M180" s="49"/>
      <c r="N180" s="262"/>
      <c r="O180" s="49">
        <f>SUM(C180:N180)</f>
        <v>94</v>
      </c>
    </row>
    <row r="181" spans="1:15" ht="12.75">
      <c r="A181" s="92"/>
      <c r="B181" s="137" t="s">
        <v>239</v>
      </c>
      <c r="C181" s="49">
        <f aca="true" t="shared" si="88" ref="C181:I181">C179-C180</f>
        <v>-6</v>
      </c>
      <c r="D181" s="49">
        <f t="shared" si="88"/>
        <v>0</v>
      </c>
      <c r="E181" s="49">
        <f t="shared" si="88"/>
        <v>0</v>
      </c>
      <c r="F181" s="49">
        <f t="shared" si="88"/>
        <v>6</v>
      </c>
      <c r="G181" s="49">
        <f t="shared" si="88"/>
        <v>3</v>
      </c>
      <c r="H181" s="49">
        <f t="shared" si="88"/>
        <v>-1</v>
      </c>
      <c r="I181" s="49">
        <f t="shared" si="88"/>
        <v>-5</v>
      </c>
      <c r="J181" s="49"/>
      <c r="K181" s="49"/>
      <c r="L181" s="49"/>
      <c r="M181" s="49"/>
      <c r="N181" s="262"/>
      <c r="O181" s="49">
        <f>O179-O180</f>
        <v>-3</v>
      </c>
    </row>
    <row r="182" spans="1:15" ht="13.5" thickBot="1">
      <c r="A182" s="135"/>
      <c r="B182" s="136" t="s">
        <v>5</v>
      </c>
      <c r="C182" s="93">
        <f aca="true" t="shared" si="89" ref="C182:I182">C181/C180</f>
        <v>-0.2857142857142857</v>
      </c>
      <c r="D182" s="93">
        <f t="shared" si="89"/>
        <v>0</v>
      </c>
      <c r="E182" s="93">
        <f t="shared" si="89"/>
        <v>0</v>
      </c>
      <c r="F182" s="93">
        <f t="shared" si="89"/>
        <v>0.75</v>
      </c>
      <c r="G182" s="93">
        <f t="shared" si="89"/>
        <v>0.25</v>
      </c>
      <c r="H182" s="93">
        <f t="shared" si="89"/>
        <v>-0.1111111111111111</v>
      </c>
      <c r="I182" s="93">
        <f t="shared" si="89"/>
        <v>-0.4166666666666667</v>
      </c>
      <c r="J182" s="93"/>
      <c r="K182" s="93"/>
      <c r="L182" s="93"/>
      <c r="M182" s="93"/>
      <c r="N182" s="263"/>
      <c r="O182" s="93">
        <f>O181/O180</f>
        <v>-0.031914893617021274</v>
      </c>
    </row>
    <row r="183" spans="1:15" ht="12.75">
      <c r="A183" s="92"/>
      <c r="B183" s="50">
        <v>2015</v>
      </c>
      <c r="C183" s="90">
        <v>10</v>
      </c>
      <c r="D183" s="90">
        <v>9</v>
      </c>
      <c r="E183" s="90">
        <v>11</v>
      </c>
      <c r="F183" s="90">
        <v>5</v>
      </c>
      <c r="G183" s="90">
        <v>7</v>
      </c>
      <c r="H183" s="90">
        <v>7</v>
      </c>
      <c r="I183" s="90">
        <v>5</v>
      </c>
      <c r="J183" s="90"/>
      <c r="K183" s="90"/>
      <c r="L183" s="90"/>
      <c r="M183" s="90"/>
      <c r="N183" s="264"/>
      <c r="O183" s="50">
        <f>SUM(C183:N183)</f>
        <v>54</v>
      </c>
    </row>
    <row r="184" spans="1:15" ht="12.75">
      <c r="A184" s="111" t="s">
        <v>283</v>
      </c>
      <c r="B184" s="49">
        <v>2014</v>
      </c>
      <c r="C184" s="49">
        <v>12</v>
      </c>
      <c r="D184" s="49">
        <v>11</v>
      </c>
      <c r="E184" s="49">
        <v>9</v>
      </c>
      <c r="F184" s="49">
        <v>8</v>
      </c>
      <c r="G184" s="49">
        <v>9</v>
      </c>
      <c r="H184" s="49">
        <v>18</v>
      </c>
      <c r="I184" s="49">
        <v>10</v>
      </c>
      <c r="J184" s="49"/>
      <c r="K184" s="49"/>
      <c r="L184" s="49"/>
      <c r="M184" s="49"/>
      <c r="N184" s="262"/>
      <c r="O184" s="49">
        <f>SUM(C184:N184)</f>
        <v>77</v>
      </c>
    </row>
    <row r="185" spans="1:15" ht="12.75">
      <c r="A185" s="111" t="s">
        <v>284</v>
      </c>
      <c r="B185" s="137" t="s">
        <v>239</v>
      </c>
      <c r="C185" s="49">
        <f aca="true" t="shared" si="90" ref="C185:I185">C183-C184</f>
        <v>-2</v>
      </c>
      <c r="D185" s="49">
        <f t="shared" si="90"/>
        <v>-2</v>
      </c>
      <c r="E185" s="49">
        <f t="shared" si="90"/>
        <v>2</v>
      </c>
      <c r="F185" s="49">
        <f t="shared" si="90"/>
        <v>-3</v>
      </c>
      <c r="G185" s="49">
        <f t="shared" si="90"/>
        <v>-2</v>
      </c>
      <c r="H185" s="49">
        <f t="shared" si="90"/>
        <v>-11</v>
      </c>
      <c r="I185" s="49">
        <f t="shared" si="90"/>
        <v>-5</v>
      </c>
      <c r="J185" s="49"/>
      <c r="K185" s="49"/>
      <c r="L185" s="49"/>
      <c r="M185" s="49"/>
      <c r="N185" s="262"/>
      <c r="O185" s="49">
        <f>O183-O184</f>
        <v>-23</v>
      </c>
    </row>
    <row r="186" spans="1:15" ht="13.5" thickBot="1">
      <c r="A186" s="135" t="s">
        <v>0</v>
      </c>
      <c r="B186" s="136" t="s">
        <v>5</v>
      </c>
      <c r="C186" s="93">
        <f aca="true" t="shared" si="91" ref="C186:I186">C185/C184</f>
        <v>-0.16666666666666666</v>
      </c>
      <c r="D186" s="93">
        <f t="shared" si="91"/>
        <v>-0.18181818181818182</v>
      </c>
      <c r="E186" s="93">
        <f t="shared" si="91"/>
        <v>0.2222222222222222</v>
      </c>
      <c r="F186" s="93">
        <f t="shared" si="91"/>
        <v>-0.375</v>
      </c>
      <c r="G186" s="93">
        <f t="shared" si="91"/>
        <v>-0.2222222222222222</v>
      </c>
      <c r="H186" s="93">
        <f t="shared" si="91"/>
        <v>-0.6111111111111112</v>
      </c>
      <c r="I186" s="93">
        <f t="shared" si="91"/>
        <v>-0.5</v>
      </c>
      <c r="J186" s="93"/>
      <c r="K186" s="93"/>
      <c r="L186" s="93"/>
      <c r="M186" s="93"/>
      <c r="N186" s="263"/>
      <c r="O186" s="93">
        <f>O185/O184</f>
        <v>-0.2987012987012987</v>
      </c>
    </row>
    <row r="187" spans="1:15" ht="12.75">
      <c r="A187" s="92"/>
      <c r="B187" s="50">
        <v>2015</v>
      </c>
      <c r="C187" s="90">
        <v>63</v>
      </c>
      <c r="D187" s="90">
        <v>61</v>
      </c>
      <c r="E187" s="90">
        <v>42</v>
      </c>
      <c r="F187" s="90">
        <v>35</v>
      </c>
      <c r="G187" s="90">
        <v>31</v>
      </c>
      <c r="H187" s="90">
        <v>35</v>
      </c>
      <c r="I187" s="90">
        <v>42</v>
      </c>
      <c r="J187" s="90"/>
      <c r="K187" s="90"/>
      <c r="L187" s="90"/>
      <c r="M187" s="90"/>
      <c r="N187" s="264"/>
      <c r="O187" s="50">
        <f>SUM(C187:N187)</f>
        <v>309</v>
      </c>
    </row>
    <row r="188" spans="1:15" ht="12.75">
      <c r="A188" s="111" t="s">
        <v>285</v>
      </c>
      <c r="B188" s="49">
        <v>2014</v>
      </c>
      <c r="C188" s="49">
        <v>78</v>
      </c>
      <c r="D188" s="49">
        <v>51</v>
      </c>
      <c r="E188" s="49">
        <v>67</v>
      </c>
      <c r="F188" s="49">
        <v>37</v>
      </c>
      <c r="G188" s="49">
        <v>45</v>
      </c>
      <c r="H188" s="49">
        <v>43</v>
      </c>
      <c r="I188" s="49">
        <v>53</v>
      </c>
      <c r="J188" s="49"/>
      <c r="K188" s="49"/>
      <c r="L188" s="49"/>
      <c r="M188" s="49"/>
      <c r="N188" s="262"/>
      <c r="O188" s="49">
        <f>SUM(C188:N188)</f>
        <v>374</v>
      </c>
    </row>
    <row r="189" spans="1:15" ht="12.75">
      <c r="A189" s="92"/>
      <c r="B189" s="137" t="s">
        <v>239</v>
      </c>
      <c r="C189" s="49">
        <f aca="true" t="shared" si="92" ref="C189:I189">C187-C188</f>
        <v>-15</v>
      </c>
      <c r="D189" s="49">
        <f t="shared" si="92"/>
        <v>10</v>
      </c>
      <c r="E189" s="49">
        <f t="shared" si="92"/>
        <v>-25</v>
      </c>
      <c r="F189" s="49">
        <f t="shared" si="92"/>
        <v>-2</v>
      </c>
      <c r="G189" s="49">
        <f t="shared" si="92"/>
        <v>-14</v>
      </c>
      <c r="H189" s="49">
        <f t="shared" si="92"/>
        <v>-8</v>
      </c>
      <c r="I189" s="49">
        <f t="shared" si="92"/>
        <v>-11</v>
      </c>
      <c r="J189" s="49"/>
      <c r="K189" s="49"/>
      <c r="L189" s="49"/>
      <c r="M189" s="49"/>
      <c r="N189" s="262"/>
      <c r="O189" s="49">
        <f>O187-O188</f>
        <v>-65</v>
      </c>
    </row>
    <row r="190" spans="1:15" ht="13.5" thickBot="1">
      <c r="A190" s="135"/>
      <c r="B190" s="136" t="s">
        <v>5</v>
      </c>
      <c r="C190" s="93">
        <f aca="true" t="shared" si="93" ref="C190:I190">C189/C188</f>
        <v>-0.19230769230769232</v>
      </c>
      <c r="D190" s="93">
        <f t="shared" si="93"/>
        <v>0.19607843137254902</v>
      </c>
      <c r="E190" s="93">
        <f t="shared" si="93"/>
        <v>-0.373134328358209</v>
      </c>
      <c r="F190" s="93">
        <f t="shared" si="93"/>
        <v>-0.05405405405405406</v>
      </c>
      <c r="G190" s="93">
        <f t="shared" si="93"/>
        <v>-0.3111111111111111</v>
      </c>
      <c r="H190" s="93">
        <f t="shared" si="93"/>
        <v>-0.18604651162790697</v>
      </c>
      <c r="I190" s="93">
        <f t="shared" si="93"/>
        <v>-0.20754716981132076</v>
      </c>
      <c r="J190" s="93"/>
      <c r="K190" s="93"/>
      <c r="L190" s="93"/>
      <c r="M190" s="93"/>
      <c r="N190" s="263"/>
      <c r="O190" s="93">
        <f>O189/O188</f>
        <v>-0.17379679144385027</v>
      </c>
    </row>
    <row r="191" spans="1:15" ht="12.75">
      <c r="A191" s="92"/>
      <c r="B191" s="50">
        <v>2015</v>
      </c>
      <c r="C191" s="90">
        <v>93</v>
      </c>
      <c r="D191" s="90">
        <v>64</v>
      </c>
      <c r="E191" s="90">
        <v>65</v>
      </c>
      <c r="F191" s="90">
        <v>63</v>
      </c>
      <c r="G191" s="90">
        <v>48</v>
      </c>
      <c r="H191" s="90">
        <v>59</v>
      </c>
      <c r="I191" s="90">
        <v>57</v>
      </c>
      <c r="J191" s="90"/>
      <c r="K191" s="90"/>
      <c r="L191" s="90"/>
      <c r="M191" s="90"/>
      <c r="N191" s="264"/>
      <c r="O191" s="50">
        <f>SUM(C191:N191)</f>
        <v>449</v>
      </c>
    </row>
    <row r="192" spans="1:15" ht="12.75">
      <c r="A192" s="111" t="s">
        <v>286</v>
      </c>
      <c r="B192" s="49">
        <v>2014</v>
      </c>
      <c r="C192" s="49">
        <v>79</v>
      </c>
      <c r="D192" s="49">
        <v>60</v>
      </c>
      <c r="E192" s="49">
        <v>67</v>
      </c>
      <c r="F192" s="49">
        <v>58</v>
      </c>
      <c r="G192" s="49">
        <v>68</v>
      </c>
      <c r="H192" s="49">
        <v>70</v>
      </c>
      <c r="I192" s="49">
        <v>56</v>
      </c>
      <c r="J192" s="49"/>
      <c r="K192" s="49"/>
      <c r="L192" s="49"/>
      <c r="M192" s="49"/>
      <c r="N192" s="262"/>
      <c r="O192" s="49">
        <f>SUM(C192:N192)</f>
        <v>458</v>
      </c>
    </row>
    <row r="193" spans="1:15" ht="12.75">
      <c r="A193" s="111" t="s">
        <v>287</v>
      </c>
      <c r="B193" s="137" t="s">
        <v>239</v>
      </c>
      <c r="C193" s="49">
        <f aca="true" t="shared" si="94" ref="C193:I193">C191-C192</f>
        <v>14</v>
      </c>
      <c r="D193" s="49">
        <f t="shared" si="94"/>
        <v>4</v>
      </c>
      <c r="E193" s="49">
        <f t="shared" si="94"/>
        <v>-2</v>
      </c>
      <c r="F193" s="49">
        <f t="shared" si="94"/>
        <v>5</v>
      </c>
      <c r="G193" s="49">
        <f t="shared" si="94"/>
        <v>-20</v>
      </c>
      <c r="H193" s="49">
        <f t="shared" si="94"/>
        <v>-11</v>
      </c>
      <c r="I193" s="49">
        <f t="shared" si="94"/>
        <v>1</v>
      </c>
      <c r="J193" s="49"/>
      <c r="K193" s="49"/>
      <c r="L193" s="49"/>
      <c r="M193" s="49"/>
      <c r="N193" s="262"/>
      <c r="O193" s="49">
        <f>O191-O192</f>
        <v>-9</v>
      </c>
    </row>
    <row r="194" spans="1:15" ht="13.5" thickBot="1">
      <c r="A194" s="135"/>
      <c r="B194" s="136" t="s">
        <v>5</v>
      </c>
      <c r="C194" s="93">
        <f aca="true" t="shared" si="95" ref="C194:I194">C193/C192</f>
        <v>0.17721518987341772</v>
      </c>
      <c r="D194" s="93">
        <f t="shared" si="95"/>
        <v>0.06666666666666667</v>
      </c>
      <c r="E194" s="93">
        <f t="shared" si="95"/>
        <v>-0.029850746268656716</v>
      </c>
      <c r="F194" s="93">
        <f t="shared" si="95"/>
        <v>0.08620689655172414</v>
      </c>
      <c r="G194" s="93">
        <f t="shared" si="95"/>
        <v>-0.29411764705882354</v>
      </c>
      <c r="H194" s="93">
        <f t="shared" si="95"/>
        <v>-0.15714285714285714</v>
      </c>
      <c r="I194" s="93">
        <f t="shared" si="95"/>
        <v>0.017857142857142856</v>
      </c>
      <c r="J194" s="93"/>
      <c r="K194" s="93"/>
      <c r="L194" s="93"/>
      <c r="M194" s="93"/>
      <c r="N194" s="263"/>
      <c r="O194" s="93">
        <f>O193/O192</f>
        <v>-0.019650655021834062</v>
      </c>
    </row>
    <row r="195" spans="1:15" ht="12.75">
      <c r="A195" s="92"/>
      <c r="B195" s="50">
        <v>2015</v>
      </c>
      <c r="C195" s="90">
        <v>11</v>
      </c>
      <c r="D195" s="90">
        <v>3</v>
      </c>
      <c r="E195" s="90">
        <v>6</v>
      </c>
      <c r="F195" s="90">
        <v>7</v>
      </c>
      <c r="G195" s="90">
        <v>4</v>
      </c>
      <c r="H195" s="90">
        <v>9</v>
      </c>
      <c r="I195" s="90">
        <v>4</v>
      </c>
      <c r="J195" s="90"/>
      <c r="K195" s="90"/>
      <c r="L195" s="90"/>
      <c r="M195" s="90"/>
      <c r="N195" s="264"/>
      <c r="O195" s="50">
        <f>SUM(C195:N195)</f>
        <v>44</v>
      </c>
    </row>
    <row r="196" spans="1:15" ht="12.75">
      <c r="A196" s="111" t="s">
        <v>288</v>
      </c>
      <c r="B196" s="49">
        <v>2014</v>
      </c>
      <c r="C196" s="49">
        <v>8</v>
      </c>
      <c r="D196" s="49">
        <v>11</v>
      </c>
      <c r="E196" s="49">
        <v>7</v>
      </c>
      <c r="F196" s="49">
        <v>2</v>
      </c>
      <c r="G196" s="49">
        <v>6</v>
      </c>
      <c r="H196" s="49">
        <v>8</v>
      </c>
      <c r="I196" s="49">
        <v>11</v>
      </c>
      <c r="J196" s="49"/>
      <c r="K196" s="49"/>
      <c r="L196" s="49"/>
      <c r="M196" s="49"/>
      <c r="N196" s="262"/>
      <c r="O196" s="49">
        <f>SUM(C196:N196)</f>
        <v>53</v>
      </c>
    </row>
    <row r="197" spans="1:15" ht="12.75">
      <c r="A197" s="111" t="s">
        <v>289</v>
      </c>
      <c r="B197" s="137" t="s">
        <v>239</v>
      </c>
      <c r="C197" s="49">
        <f aca="true" t="shared" si="96" ref="C197:I197">C195-C196</f>
        <v>3</v>
      </c>
      <c r="D197" s="49">
        <f t="shared" si="96"/>
        <v>-8</v>
      </c>
      <c r="E197" s="49">
        <f t="shared" si="96"/>
        <v>-1</v>
      </c>
      <c r="F197" s="49">
        <f t="shared" si="96"/>
        <v>5</v>
      </c>
      <c r="G197" s="49">
        <f t="shared" si="96"/>
        <v>-2</v>
      </c>
      <c r="H197" s="49">
        <f t="shared" si="96"/>
        <v>1</v>
      </c>
      <c r="I197" s="49">
        <f t="shared" si="96"/>
        <v>-7</v>
      </c>
      <c r="J197" s="49"/>
      <c r="K197" s="49"/>
      <c r="L197" s="49"/>
      <c r="M197" s="49"/>
      <c r="N197" s="262"/>
      <c r="O197" s="49">
        <f>O195-O196</f>
        <v>-9</v>
      </c>
    </row>
    <row r="198" spans="1:15" ht="13.5" thickBot="1">
      <c r="A198" s="135"/>
      <c r="B198" s="136" t="s">
        <v>5</v>
      </c>
      <c r="C198" s="93">
        <f aca="true" t="shared" si="97" ref="C198:I198">C197/C196</f>
        <v>0.375</v>
      </c>
      <c r="D198" s="93">
        <f t="shared" si="97"/>
        <v>-0.7272727272727273</v>
      </c>
      <c r="E198" s="93">
        <f t="shared" si="97"/>
        <v>-0.14285714285714285</v>
      </c>
      <c r="F198" s="93">
        <f t="shared" si="97"/>
        <v>2.5</v>
      </c>
      <c r="G198" s="93">
        <f t="shared" si="97"/>
        <v>-0.3333333333333333</v>
      </c>
      <c r="H198" s="93">
        <f t="shared" si="97"/>
        <v>0.125</v>
      </c>
      <c r="I198" s="93">
        <f t="shared" si="97"/>
        <v>-0.6363636363636364</v>
      </c>
      <c r="J198" s="93"/>
      <c r="K198" s="93"/>
      <c r="L198" s="93"/>
      <c r="M198" s="93"/>
      <c r="N198" s="263"/>
      <c r="O198" s="93">
        <f>O197/O196</f>
        <v>-0.16981132075471697</v>
      </c>
    </row>
    <row r="201" ht="13.5" thickBot="1">
      <c r="A201" s="140" t="s">
        <v>254</v>
      </c>
    </row>
    <row r="202" spans="1:15" ht="13.5" thickBot="1">
      <c r="A202" t="s">
        <v>0</v>
      </c>
      <c r="B202" s="112" t="s">
        <v>238</v>
      </c>
      <c r="C202" s="112" t="s">
        <v>265</v>
      </c>
      <c r="D202" s="112" t="s">
        <v>266</v>
      </c>
      <c r="E202" s="112" t="s">
        <v>267</v>
      </c>
      <c r="F202" s="112" t="s">
        <v>268</v>
      </c>
      <c r="G202" s="112" t="s">
        <v>269</v>
      </c>
      <c r="H202" s="112" t="s">
        <v>270</v>
      </c>
      <c r="I202" s="112" t="s">
        <v>271</v>
      </c>
      <c r="J202" s="112" t="s">
        <v>272</v>
      </c>
      <c r="K202" s="112" t="s">
        <v>273</v>
      </c>
      <c r="L202" s="112" t="s">
        <v>274</v>
      </c>
      <c r="M202" s="112" t="s">
        <v>275</v>
      </c>
      <c r="N202" s="112" t="s">
        <v>276</v>
      </c>
      <c r="O202" s="112" t="s">
        <v>40</v>
      </c>
    </row>
    <row r="203" spans="1:15" ht="12.75">
      <c r="A203" s="91"/>
      <c r="B203" s="50">
        <v>2015</v>
      </c>
      <c r="C203" s="50">
        <f aca="true" t="shared" si="98" ref="C203:H204">SUM(C207+C211+C215+C219+C223+C227+C231+C235)</f>
        <v>244</v>
      </c>
      <c r="D203" s="50">
        <f t="shared" si="98"/>
        <v>185</v>
      </c>
      <c r="E203" s="50">
        <f t="shared" si="98"/>
        <v>188</v>
      </c>
      <c r="F203" s="50">
        <f t="shared" si="98"/>
        <v>227</v>
      </c>
      <c r="G203" s="50">
        <f t="shared" si="98"/>
        <v>212</v>
      </c>
      <c r="H203" s="50">
        <f t="shared" si="98"/>
        <v>170</v>
      </c>
      <c r="I203" s="50">
        <f>SUM(I207+I211+I215+I219+I223+I227+I231+I235)</f>
        <v>187</v>
      </c>
      <c r="J203" s="50"/>
      <c r="K203" s="50"/>
      <c r="L203" s="50"/>
      <c r="M203" s="50"/>
      <c r="N203" s="50"/>
      <c r="O203" s="265">
        <f>SUM(O207+O211+O219+O223+O227+O231+O235)</f>
        <v>1413</v>
      </c>
    </row>
    <row r="204" spans="1:15" ht="12.75">
      <c r="A204" s="111" t="s">
        <v>40</v>
      </c>
      <c r="B204" s="49">
        <v>2014</v>
      </c>
      <c r="C204" s="49">
        <f t="shared" si="98"/>
        <v>371</v>
      </c>
      <c r="D204" s="49">
        <f t="shared" si="98"/>
        <v>238</v>
      </c>
      <c r="E204" s="49">
        <f t="shared" si="98"/>
        <v>252</v>
      </c>
      <c r="F204" s="49">
        <f t="shared" si="98"/>
        <v>237</v>
      </c>
      <c r="G204" s="49">
        <f t="shared" si="98"/>
        <v>287</v>
      </c>
      <c r="H204" s="49">
        <f t="shared" si="98"/>
        <v>223</v>
      </c>
      <c r="I204" s="49">
        <f>SUM(I208+I212+I216+I220+I224+I228+I232+I236)</f>
        <v>228</v>
      </c>
      <c r="J204" s="49"/>
      <c r="K204" s="49"/>
      <c r="L204" s="49"/>
      <c r="M204" s="49"/>
      <c r="N204" s="49"/>
      <c r="O204" s="49">
        <f>SUM(C204:N204)</f>
        <v>1836</v>
      </c>
    </row>
    <row r="205" spans="1:15" ht="12.75">
      <c r="A205" s="111" t="s">
        <v>277</v>
      </c>
      <c r="B205" s="134" t="s">
        <v>239</v>
      </c>
      <c r="C205" s="49">
        <f aca="true" t="shared" si="99" ref="C205:I205">C203-C204</f>
        <v>-127</v>
      </c>
      <c r="D205" s="49">
        <f t="shared" si="99"/>
        <v>-53</v>
      </c>
      <c r="E205" s="49">
        <f t="shared" si="99"/>
        <v>-64</v>
      </c>
      <c r="F205" s="49">
        <f t="shared" si="99"/>
        <v>-10</v>
      </c>
      <c r="G205" s="49">
        <f t="shared" si="99"/>
        <v>-75</v>
      </c>
      <c r="H205" s="49">
        <f t="shared" si="99"/>
        <v>-53</v>
      </c>
      <c r="I205" s="49">
        <f t="shared" si="99"/>
        <v>-41</v>
      </c>
      <c r="J205" s="49"/>
      <c r="K205" s="49"/>
      <c r="L205" s="49"/>
      <c r="M205" s="49"/>
      <c r="N205" s="49"/>
      <c r="O205" s="49">
        <f>O203-O204</f>
        <v>-423</v>
      </c>
    </row>
    <row r="206" spans="1:15" ht="13.5" thickBot="1">
      <c r="A206" s="135"/>
      <c r="B206" s="136" t="s">
        <v>5</v>
      </c>
      <c r="C206" s="93">
        <f aca="true" t="shared" si="100" ref="C206:I206">C205/C204</f>
        <v>-0.3423180592991914</v>
      </c>
      <c r="D206" s="93">
        <f t="shared" si="100"/>
        <v>-0.22268907563025211</v>
      </c>
      <c r="E206" s="93">
        <f t="shared" si="100"/>
        <v>-0.25396825396825395</v>
      </c>
      <c r="F206" s="93">
        <f t="shared" si="100"/>
        <v>-0.04219409282700422</v>
      </c>
      <c r="G206" s="93">
        <f t="shared" si="100"/>
        <v>-0.2613240418118467</v>
      </c>
      <c r="H206" s="93">
        <f t="shared" si="100"/>
        <v>-0.23766816143497757</v>
      </c>
      <c r="I206" s="93">
        <f t="shared" si="100"/>
        <v>-0.17982456140350878</v>
      </c>
      <c r="J206" s="93"/>
      <c r="K206" s="93"/>
      <c r="L206" s="93"/>
      <c r="M206" s="93"/>
      <c r="N206" s="93"/>
      <c r="O206" s="93">
        <f>O205/O204</f>
        <v>-0.23039215686274508</v>
      </c>
    </row>
    <row r="207" spans="1:15" ht="12.75">
      <c r="A207" s="92"/>
      <c r="B207" s="50">
        <v>2015</v>
      </c>
      <c r="C207" s="50">
        <v>2</v>
      </c>
      <c r="D207" s="50">
        <v>0</v>
      </c>
      <c r="E207" s="50">
        <v>3</v>
      </c>
      <c r="F207" s="50">
        <v>1</v>
      </c>
      <c r="G207" s="50">
        <v>2</v>
      </c>
      <c r="H207" s="50">
        <v>0</v>
      </c>
      <c r="I207" s="50">
        <v>4</v>
      </c>
      <c r="J207" s="50"/>
      <c r="K207" s="50"/>
      <c r="L207" s="50"/>
      <c r="M207" s="50"/>
      <c r="N207" s="50"/>
      <c r="O207" s="50">
        <f>SUM(C207:N207)</f>
        <v>12</v>
      </c>
    </row>
    <row r="208" spans="1:15" ht="12.75">
      <c r="A208" s="111" t="s">
        <v>278</v>
      </c>
      <c r="B208" s="49">
        <v>2014</v>
      </c>
      <c r="C208" s="49">
        <v>2</v>
      </c>
      <c r="D208" s="49">
        <v>1</v>
      </c>
      <c r="E208" s="49">
        <v>1</v>
      </c>
      <c r="F208" s="49">
        <v>0</v>
      </c>
      <c r="G208" s="49">
        <v>0</v>
      </c>
      <c r="H208" s="49">
        <v>1</v>
      </c>
      <c r="I208" s="49">
        <v>0</v>
      </c>
      <c r="J208" s="49"/>
      <c r="K208" s="49"/>
      <c r="L208" s="49"/>
      <c r="M208" s="49"/>
      <c r="N208" s="49"/>
      <c r="O208" s="49">
        <f>SUM(C208:N208)</f>
        <v>5</v>
      </c>
    </row>
    <row r="209" spans="1:15" ht="12.75">
      <c r="A209" s="111" t="s">
        <v>279</v>
      </c>
      <c r="B209" s="137" t="s">
        <v>239</v>
      </c>
      <c r="C209" s="49">
        <f aca="true" t="shared" si="101" ref="C209:I209">C207-C208</f>
        <v>0</v>
      </c>
      <c r="D209" s="49">
        <f t="shared" si="101"/>
        <v>-1</v>
      </c>
      <c r="E209" s="49">
        <f t="shared" si="101"/>
        <v>2</v>
      </c>
      <c r="F209" s="49">
        <f t="shared" si="101"/>
        <v>1</v>
      </c>
      <c r="G209" s="49">
        <f t="shared" si="101"/>
        <v>2</v>
      </c>
      <c r="H209" s="49">
        <f t="shared" si="101"/>
        <v>-1</v>
      </c>
      <c r="I209" s="49">
        <f t="shared" si="101"/>
        <v>4</v>
      </c>
      <c r="J209" s="49"/>
      <c r="K209" s="49"/>
      <c r="L209" s="49"/>
      <c r="M209" s="49"/>
      <c r="N209" s="49"/>
      <c r="O209" s="49">
        <f>O207-O208</f>
        <v>7</v>
      </c>
    </row>
    <row r="210" spans="1:15" ht="13.5" thickBot="1">
      <c r="A210" s="135"/>
      <c r="B210" s="136" t="s">
        <v>5</v>
      </c>
      <c r="C210" s="93">
        <f aca="true" t="shared" si="102" ref="C210:H210">C209/C208</f>
        <v>0</v>
      </c>
      <c r="D210" s="93">
        <f t="shared" si="102"/>
        <v>-1</v>
      </c>
      <c r="E210" s="93">
        <f t="shared" si="102"/>
        <v>2</v>
      </c>
      <c r="F210" s="93">
        <v>0</v>
      </c>
      <c r="G210" s="93">
        <v>0</v>
      </c>
      <c r="H210" s="93">
        <f t="shared" si="102"/>
        <v>-1</v>
      </c>
      <c r="I210" s="93">
        <v>0</v>
      </c>
      <c r="J210" s="93"/>
      <c r="K210" s="93"/>
      <c r="L210" s="93"/>
      <c r="M210" s="93"/>
      <c r="N210" s="93"/>
      <c r="O210" s="93">
        <f>O209/O208</f>
        <v>1.4</v>
      </c>
    </row>
    <row r="211" spans="1:15" ht="12.75">
      <c r="A211" s="92"/>
      <c r="B211" s="50">
        <v>2015</v>
      </c>
      <c r="C211" s="90">
        <v>0</v>
      </c>
      <c r="D211" s="90">
        <v>1</v>
      </c>
      <c r="E211" s="90">
        <v>0</v>
      </c>
      <c r="F211" s="90">
        <v>0</v>
      </c>
      <c r="G211" s="90">
        <v>0</v>
      </c>
      <c r="H211" s="90">
        <v>2</v>
      </c>
      <c r="I211" s="90">
        <v>0</v>
      </c>
      <c r="J211" s="90"/>
      <c r="K211" s="90"/>
      <c r="L211" s="90"/>
      <c r="M211" s="90"/>
      <c r="N211" s="90"/>
      <c r="O211" s="50">
        <f>SUM(C211:N211)</f>
        <v>3</v>
      </c>
    </row>
    <row r="212" spans="1:15" ht="12.75">
      <c r="A212" s="138" t="s">
        <v>280</v>
      </c>
      <c r="B212" s="49">
        <v>2014</v>
      </c>
      <c r="C212" s="49">
        <v>0</v>
      </c>
      <c r="D212" s="49">
        <v>0</v>
      </c>
      <c r="E212" s="49">
        <v>0</v>
      </c>
      <c r="F212" s="49">
        <v>0</v>
      </c>
      <c r="G212" s="49">
        <v>0</v>
      </c>
      <c r="H212" s="49">
        <v>0</v>
      </c>
      <c r="I212" s="49">
        <v>1</v>
      </c>
      <c r="J212" s="49"/>
      <c r="K212" s="49"/>
      <c r="L212" s="49"/>
      <c r="M212" s="49"/>
      <c r="N212" s="49"/>
      <c r="O212" s="49">
        <f>SUM(C212:N212)</f>
        <v>1</v>
      </c>
    </row>
    <row r="213" spans="1:15" ht="12.75">
      <c r="A213" s="111" t="s">
        <v>281</v>
      </c>
      <c r="B213" s="137" t="s">
        <v>239</v>
      </c>
      <c r="C213" s="49">
        <f aca="true" t="shared" si="103" ref="C213:I213">C211-C212</f>
        <v>0</v>
      </c>
      <c r="D213" s="49">
        <f t="shared" si="103"/>
        <v>1</v>
      </c>
      <c r="E213" s="49">
        <f t="shared" si="103"/>
        <v>0</v>
      </c>
      <c r="F213" s="49">
        <f t="shared" si="103"/>
        <v>0</v>
      </c>
      <c r="G213" s="49">
        <f t="shared" si="103"/>
        <v>0</v>
      </c>
      <c r="H213" s="49">
        <f t="shared" si="103"/>
        <v>2</v>
      </c>
      <c r="I213" s="49">
        <f t="shared" si="103"/>
        <v>-1</v>
      </c>
      <c r="J213" s="49"/>
      <c r="K213" s="49"/>
      <c r="L213" s="49"/>
      <c r="M213" s="49"/>
      <c r="N213" s="49"/>
      <c r="O213" s="49">
        <f>O211-O212</f>
        <v>2</v>
      </c>
    </row>
    <row r="214" spans="1:15" ht="13.5" thickBot="1">
      <c r="A214" s="135"/>
      <c r="B214" s="136" t="s">
        <v>5</v>
      </c>
      <c r="C214" s="93">
        <v>0</v>
      </c>
      <c r="D214" s="93">
        <v>0</v>
      </c>
      <c r="E214" s="93">
        <v>0</v>
      </c>
      <c r="F214" s="93">
        <v>0</v>
      </c>
      <c r="G214" s="93">
        <v>0</v>
      </c>
      <c r="H214" s="93">
        <v>0</v>
      </c>
      <c r="I214" s="93">
        <f>I213/I212</f>
        <v>-1</v>
      </c>
      <c r="J214" s="93"/>
      <c r="K214" s="93"/>
      <c r="L214" s="93"/>
      <c r="M214" s="93"/>
      <c r="N214" s="93"/>
      <c r="O214" s="93">
        <f>O213/O212</f>
        <v>2</v>
      </c>
    </row>
    <row r="215" spans="1:15" ht="12.75">
      <c r="A215" s="266"/>
      <c r="B215" s="50">
        <v>2015</v>
      </c>
      <c r="C215" s="90">
        <v>0</v>
      </c>
      <c r="D215" s="90">
        <v>0</v>
      </c>
      <c r="E215" s="90">
        <v>0</v>
      </c>
      <c r="F215" s="90">
        <v>0</v>
      </c>
      <c r="G215" s="90">
        <v>0</v>
      </c>
      <c r="H215" s="90">
        <v>0</v>
      </c>
      <c r="I215" s="90">
        <v>0</v>
      </c>
      <c r="J215" s="90"/>
      <c r="K215" s="90"/>
      <c r="L215" s="90"/>
      <c r="M215" s="90"/>
      <c r="N215" s="90"/>
      <c r="O215" s="50">
        <f>SUM(C215:N215)</f>
        <v>0</v>
      </c>
    </row>
    <row r="216" spans="1:15" ht="12.75">
      <c r="A216" s="138" t="s">
        <v>313</v>
      </c>
      <c r="B216" s="49">
        <v>2014</v>
      </c>
      <c r="C216" s="49">
        <v>0</v>
      </c>
      <c r="D216" s="49">
        <v>0</v>
      </c>
      <c r="E216" s="49">
        <v>0</v>
      </c>
      <c r="F216" s="49">
        <v>0</v>
      </c>
      <c r="G216" s="49">
        <v>0</v>
      </c>
      <c r="H216" s="49">
        <v>0</v>
      </c>
      <c r="I216" s="49">
        <v>0</v>
      </c>
      <c r="J216" s="49"/>
      <c r="K216" s="49"/>
      <c r="L216" s="49"/>
      <c r="M216" s="49"/>
      <c r="N216" s="49"/>
      <c r="O216" s="49">
        <f>SUM(C216:N216)</f>
        <v>0</v>
      </c>
    </row>
    <row r="217" spans="1:15" ht="12.75">
      <c r="A217" s="138" t="s">
        <v>314</v>
      </c>
      <c r="B217" s="137" t="s">
        <v>239</v>
      </c>
      <c r="C217" s="49">
        <f aca="true" t="shared" si="104" ref="C217:I217">C215-C216</f>
        <v>0</v>
      </c>
      <c r="D217" s="49">
        <f t="shared" si="104"/>
        <v>0</v>
      </c>
      <c r="E217" s="49">
        <f t="shared" si="104"/>
        <v>0</v>
      </c>
      <c r="F217" s="49">
        <f t="shared" si="104"/>
        <v>0</v>
      </c>
      <c r="G217" s="49">
        <f t="shared" si="104"/>
        <v>0</v>
      </c>
      <c r="H217" s="49">
        <f t="shared" si="104"/>
        <v>0</v>
      </c>
      <c r="I217" s="49">
        <f t="shared" si="104"/>
        <v>0</v>
      </c>
      <c r="J217" s="49"/>
      <c r="K217" s="49"/>
      <c r="L217" s="49"/>
      <c r="M217" s="49"/>
      <c r="N217" s="49"/>
      <c r="O217" s="49">
        <f>O215-O216</f>
        <v>0</v>
      </c>
    </row>
    <row r="218" spans="1:15" ht="13.5" thickBot="1">
      <c r="A218" s="135"/>
      <c r="B218" s="136" t="s">
        <v>5</v>
      </c>
      <c r="C218" s="93">
        <v>0</v>
      </c>
      <c r="D218" s="93">
        <v>0</v>
      </c>
      <c r="E218" s="93">
        <v>0</v>
      </c>
      <c r="F218" s="93">
        <v>0</v>
      </c>
      <c r="G218" s="93">
        <v>0</v>
      </c>
      <c r="H218" s="93">
        <v>0</v>
      </c>
      <c r="I218" s="93">
        <v>0</v>
      </c>
      <c r="J218" s="93"/>
      <c r="K218" s="93"/>
      <c r="L218" s="93"/>
      <c r="M218" s="93"/>
      <c r="N218" s="93"/>
      <c r="O218" s="93">
        <v>0</v>
      </c>
    </row>
    <row r="219" spans="1:15" ht="12.75">
      <c r="A219" s="92"/>
      <c r="B219" s="50">
        <v>2015</v>
      </c>
      <c r="C219" s="90">
        <v>26</v>
      </c>
      <c r="D219" s="90">
        <v>5</v>
      </c>
      <c r="E219" s="90">
        <v>6</v>
      </c>
      <c r="F219" s="90">
        <v>7</v>
      </c>
      <c r="G219" s="90">
        <v>13</v>
      </c>
      <c r="H219" s="90">
        <v>9</v>
      </c>
      <c r="I219" s="90">
        <v>8</v>
      </c>
      <c r="J219" s="90"/>
      <c r="K219" s="90"/>
      <c r="L219" s="90"/>
      <c r="M219" s="90"/>
      <c r="N219" s="90"/>
      <c r="O219" s="50">
        <f>SUM(C219:N219)</f>
        <v>74</v>
      </c>
    </row>
    <row r="220" spans="1:15" ht="12.75">
      <c r="A220" s="111" t="s">
        <v>282</v>
      </c>
      <c r="B220" s="49">
        <v>2014</v>
      </c>
      <c r="C220" s="49">
        <v>5</v>
      </c>
      <c r="D220" s="49">
        <v>14</v>
      </c>
      <c r="E220" s="49">
        <v>12</v>
      </c>
      <c r="F220" s="49">
        <v>15</v>
      </c>
      <c r="G220" s="49">
        <v>14</v>
      </c>
      <c r="H220" s="49">
        <v>8</v>
      </c>
      <c r="I220" s="49">
        <v>4</v>
      </c>
      <c r="J220" s="49"/>
      <c r="K220" s="49"/>
      <c r="L220" s="49"/>
      <c r="M220" s="49"/>
      <c r="N220" s="49"/>
      <c r="O220" s="49">
        <f>SUM(C220:N220)</f>
        <v>72</v>
      </c>
    </row>
    <row r="221" spans="1:15" ht="12.75">
      <c r="A221" s="92"/>
      <c r="B221" s="137" t="s">
        <v>239</v>
      </c>
      <c r="C221" s="49">
        <f aca="true" t="shared" si="105" ref="C221:I221">C219-C220</f>
        <v>21</v>
      </c>
      <c r="D221" s="49">
        <f t="shared" si="105"/>
        <v>-9</v>
      </c>
      <c r="E221" s="49">
        <f t="shared" si="105"/>
        <v>-6</v>
      </c>
      <c r="F221" s="49">
        <f t="shared" si="105"/>
        <v>-8</v>
      </c>
      <c r="G221" s="49">
        <f t="shared" si="105"/>
        <v>-1</v>
      </c>
      <c r="H221" s="49">
        <f t="shared" si="105"/>
        <v>1</v>
      </c>
      <c r="I221" s="49">
        <f t="shared" si="105"/>
        <v>4</v>
      </c>
      <c r="J221" s="49"/>
      <c r="K221" s="49"/>
      <c r="L221" s="49"/>
      <c r="M221" s="49"/>
      <c r="N221" s="49"/>
      <c r="O221" s="49">
        <f>O219-O220</f>
        <v>2</v>
      </c>
    </row>
    <row r="222" spans="1:15" ht="13.5" thickBot="1">
      <c r="A222" s="135"/>
      <c r="B222" s="136" t="s">
        <v>5</v>
      </c>
      <c r="C222" s="93">
        <f aca="true" t="shared" si="106" ref="C222:I222">C221/C220</f>
        <v>4.2</v>
      </c>
      <c r="D222" s="93">
        <f t="shared" si="106"/>
        <v>-0.6428571428571429</v>
      </c>
      <c r="E222" s="93">
        <f t="shared" si="106"/>
        <v>-0.5</v>
      </c>
      <c r="F222" s="93">
        <f t="shared" si="106"/>
        <v>-0.5333333333333333</v>
      </c>
      <c r="G222" s="93">
        <f t="shared" si="106"/>
        <v>-0.07142857142857142</v>
      </c>
      <c r="H222" s="93">
        <f t="shared" si="106"/>
        <v>0.125</v>
      </c>
      <c r="I222" s="93">
        <f t="shared" si="106"/>
        <v>1</v>
      </c>
      <c r="J222" s="93"/>
      <c r="K222" s="93"/>
      <c r="L222" s="93"/>
      <c r="M222" s="93"/>
      <c r="N222" s="93"/>
      <c r="O222" s="93">
        <f>O221/O220</f>
        <v>0.027777777777777776</v>
      </c>
    </row>
    <row r="223" spans="1:15" ht="12.75">
      <c r="A223" s="92"/>
      <c r="B223" s="50">
        <v>2015</v>
      </c>
      <c r="C223" s="90">
        <v>26</v>
      </c>
      <c r="D223" s="90">
        <v>23</v>
      </c>
      <c r="E223" s="90">
        <v>15</v>
      </c>
      <c r="F223" s="267">
        <v>20</v>
      </c>
      <c r="G223" s="267">
        <v>22</v>
      </c>
      <c r="H223" s="90">
        <v>13</v>
      </c>
      <c r="I223" s="90">
        <v>17</v>
      </c>
      <c r="J223" s="268"/>
      <c r="K223" s="268"/>
      <c r="L223" s="268"/>
      <c r="M223" s="268"/>
      <c r="N223" s="268"/>
      <c r="O223" s="50">
        <f>SUM(C223:N223)</f>
        <v>136</v>
      </c>
    </row>
    <row r="224" spans="1:15" ht="12.75">
      <c r="A224" s="111" t="s">
        <v>283</v>
      </c>
      <c r="B224" s="49">
        <v>2014</v>
      </c>
      <c r="C224" s="49">
        <v>13</v>
      </c>
      <c r="D224" s="49">
        <v>9</v>
      </c>
      <c r="E224" s="49">
        <v>8</v>
      </c>
      <c r="F224" s="49">
        <v>9</v>
      </c>
      <c r="G224" s="49">
        <v>15</v>
      </c>
      <c r="H224" s="49">
        <v>9</v>
      </c>
      <c r="I224" s="49">
        <v>4</v>
      </c>
      <c r="J224" s="49"/>
      <c r="K224" s="49"/>
      <c r="L224" s="49"/>
      <c r="M224" s="49"/>
      <c r="N224" s="49"/>
      <c r="O224" s="49">
        <f>SUM(C224:N224)</f>
        <v>67</v>
      </c>
    </row>
    <row r="225" spans="1:15" ht="12.75">
      <c r="A225" s="111" t="s">
        <v>284</v>
      </c>
      <c r="B225" s="137" t="s">
        <v>239</v>
      </c>
      <c r="C225" s="49">
        <f aca="true" t="shared" si="107" ref="C225:I225">C223-C224</f>
        <v>13</v>
      </c>
      <c r="D225" s="49">
        <f t="shared" si="107"/>
        <v>14</v>
      </c>
      <c r="E225" s="49">
        <f t="shared" si="107"/>
        <v>7</v>
      </c>
      <c r="F225" s="49">
        <f t="shared" si="107"/>
        <v>11</v>
      </c>
      <c r="G225" s="49">
        <f t="shared" si="107"/>
        <v>7</v>
      </c>
      <c r="H225" s="49">
        <f t="shared" si="107"/>
        <v>4</v>
      </c>
      <c r="I225" s="49">
        <f t="shared" si="107"/>
        <v>13</v>
      </c>
      <c r="J225" s="49"/>
      <c r="K225" s="49"/>
      <c r="L225" s="49"/>
      <c r="M225" s="49"/>
      <c r="N225" s="49"/>
      <c r="O225" s="49">
        <f>O223-O224</f>
        <v>69</v>
      </c>
    </row>
    <row r="226" spans="1:15" ht="13.5" thickBot="1">
      <c r="A226" s="135" t="s">
        <v>0</v>
      </c>
      <c r="B226" s="136" t="s">
        <v>5</v>
      </c>
      <c r="C226" s="93">
        <f aca="true" t="shared" si="108" ref="C226:I226">C225/C224</f>
        <v>1</v>
      </c>
      <c r="D226" s="93">
        <f t="shared" si="108"/>
        <v>1.5555555555555556</v>
      </c>
      <c r="E226" s="93">
        <f t="shared" si="108"/>
        <v>0.875</v>
      </c>
      <c r="F226" s="93">
        <f t="shared" si="108"/>
        <v>1.2222222222222223</v>
      </c>
      <c r="G226" s="93">
        <f t="shared" si="108"/>
        <v>0.4666666666666667</v>
      </c>
      <c r="H226" s="93">
        <f t="shared" si="108"/>
        <v>0.4444444444444444</v>
      </c>
      <c r="I226" s="93">
        <f t="shared" si="108"/>
        <v>3.25</v>
      </c>
      <c r="J226" s="93"/>
      <c r="K226" s="93"/>
      <c r="L226" s="93"/>
      <c r="M226" s="93"/>
      <c r="N226" s="93"/>
      <c r="O226" s="93">
        <f>O225/O224</f>
        <v>1.0298507462686568</v>
      </c>
    </row>
    <row r="227" spans="1:15" ht="12.75">
      <c r="A227" s="92"/>
      <c r="B227" s="50">
        <v>2015</v>
      </c>
      <c r="C227" s="90">
        <v>67</v>
      </c>
      <c r="D227" s="90">
        <v>45</v>
      </c>
      <c r="E227" s="90">
        <v>61</v>
      </c>
      <c r="F227" s="90">
        <v>64</v>
      </c>
      <c r="G227" s="90">
        <v>53</v>
      </c>
      <c r="H227" s="90">
        <v>47</v>
      </c>
      <c r="I227" s="90">
        <v>66</v>
      </c>
      <c r="J227" s="90"/>
      <c r="K227" s="90"/>
      <c r="L227" s="90"/>
      <c r="M227" s="90"/>
      <c r="N227" s="90"/>
      <c r="O227" s="50">
        <f>SUM(C227:N227)</f>
        <v>403</v>
      </c>
    </row>
    <row r="228" spans="1:15" ht="12.75">
      <c r="A228" s="111" t="s">
        <v>285</v>
      </c>
      <c r="B228" s="49">
        <v>2014</v>
      </c>
      <c r="C228" s="49">
        <v>162</v>
      </c>
      <c r="D228" s="49">
        <v>81</v>
      </c>
      <c r="E228" s="49">
        <v>76</v>
      </c>
      <c r="F228" s="49">
        <v>63</v>
      </c>
      <c r="G228" s="49">
        <v>90</v>
      </c>
      <c r="H228" s="49">
        <v>81</v>
      </c>
      <c r="I228" s="49">
        <v>64</v>
      </c>
      <c r="J228" s="49"/>
      <c r="K228" s="49"/>
      <c r="L228" s="49"/>
      <c r="M228" s="49"/>
      <c r="N228" s="49"/>
      <c r="O228" s="49">
        <f>SUM(C228:N228)</f>
        <v>617</v>
      </c>
    </row>
    <row r="229" spans="1:15" ht="12.75">
      <c r="A229" s="92"/>
      <c r="B229" s="137" t="s">
        <v>239</v>
      </c>
      <c r="C229" s="49">
        <f aca="true" t="shared" si="109" ref="C229:I229">C227-C228</f>
        <v>-95</v>
      </c>
      <c r="D229" s="49">
        <f t="shared" si="109"/>
        <v>-36</v>
      </c>
      <c r="E229" s="49">
        <f t="shared" si="109"/>
        <v>-15</v>
      </c>
      <c r="F229" s="49">
        <f t="shared" si="109"/>
        <v>1</v>
      </c>
      <c r="G229" s="49">
        <f t="shared" si="109"/>
        <v>-37</v>
      </c>
      <c r="H229" s="49">
        <f t="shared" si="109"/>
        <v>-34</v>
      </c>
      <c r="I229" s="49">
        <f t="shared" si="109"/>
        <v>2</v>
      </c>
      <c r="J229" s="49"/>
      <c r="K229" s="49"/>
      <c r="L229" s="49"/>
      <c r="M229" s="49"/>
      <c r="N229" s="49"/>
      <c r="O229" s="49">
        <f>O227-O228</f>
        <v>-214</v>
      </c>
    </row>
    <row r="230" spans="1:15" ht="13.5" thickBot="1">
      <c r="A230" s="135"/>
      <c r="B230" s="136" t="s">
        <v>5</v>
      </c>
      <c r="C230" s="93">
        <f aca="true" t="shared" si="110" ref="C230:I230">C229/C228</f>
        <v>-0.5864197530864198</v>
      </c>
      <c r="D230" s="93">
        <f t="shared" si="110"/>
        <v>-0.4444444444444444</v>
      </c>
      <c r="E230" s="93">
        <f t="shared" si="110"/>
        <v>-0.19736842105263158</v>
      </c>
      <c r="F230" s="93">
        <f t="shared" si="110"/>
        <v>0.015873015873015872</v>
      </c>
      <c r="G230" s="93">
        <f t="shared" si="110"/>
        <v>-0.4111111111111111</v>
      </c>
      <c r="H230" s="93">
        <f t="shared" si="110"/>
        <v>-0.41975308641975306</v>
      </c>
      <c r="I230" s="93">
        <f t="shared" si="110"/>
        <v>0.03125</v>
      </c>
      <c r="J230" s="93"/>
      <c r="K230" s="93"/>
      <c r="L230" s="93"/>
      <c r="M230" s="93"/>
      <c r="N230" s="93"/>
      <c r="O230" s="93">
        <f>O229/O228</f>
        <v>-0.34683954619124796</v>
      </c>
    </row>
    <row r="231" spans="1:15" ht="12.75">
      <c r="A231" s="92"/>
      <c r="B231" s="50">
        <v>2015</v>
      </c>
      <c r="C231" s="90">
        <v>111</v>
      </c>
      <c r="D231" s="90">
        <v>101</v>
      </c>
      <c r="E231" s="90">
        <v>93</v>
      </c>
      <c r="F231" s="90">
        <v>126</v>
      </c>
      <c r="G231" s="90">
        <v>113</v>
      </c>
      <c r="H231" s="90">
        <v>81</v>
      </c>
      <c r="I231" s="90">
        <v>87</v>
      </c>
      <c r="J231" s="90"/>
      <c r="K231" s="90"/>
      <c r="L231" s="90"/>
      <c r="M231" s="90"/>
      <c r="N231" s="90"/>
      <c r="O231" s="50">
        <f>SUM(C231:N231)</f>
        <v>712</v>
      </c>
    </row>
    <row r="232" spans="1:15" ht="12.75">
      <c r="A232" s="111" t="s">
        <v>286</v>
      </c>
      <c r="B232" s="49">
        <v>2014</v>
      </c>
      <c r="C232" s="49">
        <v>179</v>
      </c>
      <c r="D232" s="49">
        <v>127</v>
      </c>
      <c r="E232" s="49">
        <v>143</v>
      </c>
      <c r="F232" s="49">
        <v>145</v>
      </c>
      <c r="G232" s="49">
        <v>153</v>
      </c>
      <c r="H232" s="49">
        <v>115</v>
      </c>
      <c r="I232" s="49">
        <v>143</v>
      </c>
      <c r="J232" s="49"/>
      <c r="K232" s="49"/>
      <c r="L232" s="49"/>
      <c r="M232" s="49"/>
      <c r="N232" s="49"/>
      <c r="O232" s="49">
        <f>SUM(C232:N232)</f>
        <v>1005</v>
      </c>
    </row>
    <row r="233" spans="1:15" ht="12.75">
      <c r="A233" s="111" t="s">
        <v>287</v>
      </c>
      <c r="B233" s="137" t="s">
        <v>239</v>
      </c>
      <c r="C233" s="49">
        <f aca="true" t="shared" si="111" ref="C233:I233">C231-C232</f>
        <v>-68</v>
      </c>
      <c r="D233" s="49">
        <f t="shared" si="111"/>
        <v>-26</v>
      </c>
      <c r="E233" s="49">
        <f t="shared" si="111"/>
        <v>-50</v>
      </c>
      <c r="F233" s="49">
        <f t="shared" si="111"/>
        <v>-19</v>
      </c>
      <c r="G233" s="49">
        <f t="shared" si="111"/>
        <v>-40</v>
      </c>
      <c r="H233" s="49">
        <f t="shared" si="111"/>
        <v>-34</v>
      </c>
      <c r="I233" s="49">
        <f t="shared" si="111"/>
        <v>-56</v>
      </c>
      <c r="J233" s="49"/>
      <c r="K233" s="49"/>
      <c r="L233" s="49"/>
      <c r="M233" s="49"/>
      <c r="N233" s="49"/>
      <c r="O233" s="49">
        <f>O231-O232</f>
        <v>-293</v>
      </c>
    </row>
    <row r="234" spans="1:15" ht="13.5" thickBot="1">
      <c r="A234" s="135"/>
      <c r="B234" s="136" t="s">
        <v>5</v>
      </c>
      <c r="C234" s="93">
        <f aca="true" t="shared" si="112" ref="C234:I234">C233/C232</f>
        <v>-0.37988826815642457</v>
      </c>
      <c r="D234" s="93">
        <f t="shared" si="112"/>
        <v>-0.2047244094488189</v>
      </c>
      <c r="E234" s="93">
        <f t="shared" si="112"/>
        <v>-0.34965034965034963</v>
      </c>
      <c r="F234" s="93">
        <f t="shared" si="112"/>
        <v>-0.1310344827586207</v>
      </c>
      <c r="G234" s="93">
        <f t="shared" si="112"/>
        <v>-0.26143790849673204</v>
      </c>
      <c r="H234" s="93">
        <f t="shared" si="112"/>
        <v>-0.2956521739130435</v>
      </c>
      <c r="I234" s="93">
        <f t="shared" si="112"/>
        <v>-0.3916083916083916</v>
      </c>
      <c r="J234" s="93"/>
      <c r="K234" s="93"/>
      <c r="L234" s="93"/>
      <c r="M234" s="93"/>
      <c r="N234" s="93"/>
      <c r="O234" s="93">
        <f>O233/O232</f>
        <v>-0.2915422885572139</v>
      </c>
    </row>
    <row r="235" spans="1:15" ht="12.75">
      <c r="A235" s="92"/>
      <c r="B235" s="50">
        <v>2015</v>
      </c>
      <c r="C235" s="90">
        <v>12</v>
      </c>
      <c r="D235" s="90">
        <v>10</v>
      </c>
      <c r="E235" s="90">
        <v>10</v>
      </c>
      <c r="F235" s="90">
        <v>9</v>
      </c>
      <c r="G235" s="90">
        <v>9</v>
      </c>
      <c r="H235" s="90">
        <v>18</v>
      </c>
      <c r="I235" s="90">
        <v>5</v>
      </c>
      <c r="J235" s="90"/>
      <c r="K235" s="90"/>
      <c r="L235" s="90"/>
      <c r="M235" s="90"/>
      <c r="N235" s="90"/>
      <c r="O235" s="50">
        <f>SUM(C235:N235)</f>
        <v>73</v>
      </c>
    </row>
    <row r="236" spans="1:15" ht="12.75">
      <c r="A236" s="111" t="s">
        <v>288</v>
      </c>
      <c r="B236" s="49">
        <v>2014</v>
      </c>
      <c r="C236" s="49">
        <v>10</v>
      </c>
      <c r="D236" s="49">
        <v>6</v>
      </c>
      <c r="E236" s="49">
        <v>12</v>
      </c>
      <c r="F236" s="49">
        <v>5</v>
      </c>
      <c r="G236" s="49">
        <v>15</v>
      </c>
      <c r="H236" s="49">
        <v>9</v>
      </c>
      <c r="I236" s="49">
        <v>12</v>
      </c>
      <c r="J236" s="49"/>
      <c r="K236" s="49"/>
      <c r="L236" s="49"/>
      <c r="M236" s="49"/>
      <c r="N236" s="49"/>
      <c r="O236" s="49">
        <f>SUM(C236:N236)</f>
        <v>69</v>
      </c>
    </row>
    <row r="237" spans="1:15" ht="12.75">
      <c r="A237" s="111" t="s">
        <v>289</v>
      </c>
      <c r="B237" s="137" t="s">
        <v>239</v>
      </c>
      <c r="C237" s="49">
        <f aca="true" t="shared" si="113" ref="C237:I237">C235-C236</f>
        <v>2</v>
      </c>
      <c r="D237" s="49">
        <f t="shared" si="113"/>
        <v>4</v>
      </c>
      <c r="E237" s="49">
        <f t="shared" si="113"/>
        <v>-2</v>
      </c>
      <c r="F237" s="49">
        <f t="shared" si="113"/>
        <v>4</v>
      </c>
      <c r="G237" s="49">
        <f t="shared" si="113"/>
        <v>-6</v>
      </c>
      <c r="H237" s="49">
        <f t="shared" si="113"/>
        <v>9</v>
      </c>
      <c r="I237" s="49">
        <f t="shared" si="113"/>
        <v>-7</v>
      </c>
      <c r="J237" s="49"/>
      <c r="K237" s="49"/>
      <c r="L237" s="49"/>
      <c r="M237" s="49"/>
      <c r="N237" s="49"/>
      <c r="O237" s="49">
        <f>O235-O236</f>
        <v>4</v>
      </c>
    </row>
    <row r="238" spans="1:15" ht="13.5" thickBot="1">
      <c r="A238" s="135"/>
      <c r="B238" s="136" t="s">
        <v>5</v>
      </c>
      <c r="C238" s="93">
        <f aca="true" t="shared" si="114" ref="C238:I238">C237/C236</f>
        <v>0.2</v>
      </c>
      <c r="D238" s="93">
        <f t="shared" si="114"/>
        <v>0.6666666666666666</v>
      </c>
      <c r="E238" s="93">
        <f t="shared" si="114"/>
        <v>-0.16666666666666666</v>
      </c>
      <c r="F238" s="93">
        <f t="shared" si="114"/>
        <v>0.8</v>
      </c>
      <c r="G238" s="93">
        <f t="shared" si="114"/>
        <v>-0.4</v>
      </c>
      <c r="H238" s="93">
        <f t="shared" si="114"/>
        <v>1</v>
      </c>
      <c r="I238" s="93">
        <f t="shared" si="114"/>
        <v>-0.5833333333333334</v>
      </c>
      <c r="J238" s="93"/>
      <c r="K238" s="93"/>
      <c r="L238" s="93"/>
      <c r="M238" s="93"/>
      <c r="N238" s="93"/>
      <c r="O238" s="93">
        <f>O237/O236</f>
        <v>0.057971014492753624</v>
      </c>
    </row>
    <row r="241" ht="13.5" thickBot="1">
      <c r="A241" s="140" t="s">
        <v>255</v>
      </c>
    </row>
    <row r="242" spans="1:15" ht="13.5" thickBot="1">
      <c r="A242" t="s">
        <v>0</v>
      </c>
      <c r="B242" s="112" t="s">
        <v>238</v>
      </c>
      <c r="C242" s="112" t="s">
        <v>265</v>
      </c>
      <c r="D242" s="112" t="s">
        <v>266</v>
      </c>
      <c r="E242" s="112" t="s">
        <v>267</v>
      </c>
      <c r="F242" s="112" t="s">
        <v>268</v>
      </c>
      <c r="G242" s="112" t="s">
        <v>269</v>
      </c>
      <c r="H242" s="112" t="s">
        <v>270</v>
      </c>
      <c r="I242" s="112" t="s">
        <v>271</v>
      </c>
      <c r="J242" s="112" t="s">
        <v>272</v>
      </c>
      <c r="K242" s="112" t="s">
        <v>273</v>
      </c>
      <c r="L242" s="112" t="s">
        <v>274</v>
      </c>
      <c r="M242" s="112" t="s">
        <v>275</v>
      </c>
      <c r="N242" s="112" t="s">
        <v>276</v>
      </c>
      <c r="O242" s="112" t="s">
        <v>40</v>
      </c>
    </row>
    <row r="243" spans="1:15" ht="12.75">
      <c r="A243" s="91"/>
      <c r="B243" s="50">
        <v>2015</v>
      </c>
      <c r="C243" s="50">
        <f aca="true" t="shared" si="115" ref="C243:H243">SUM(C247+C251+C259+C263+C267+C271+C275)</f>
        <v>374</v>
      </c>
      <c r="D243" s="50">
        <f t="shared" si="115"/>
        <v>306</v>
      </c>
      <c r="E243" s="50">
        <f t="shared" si="115"/>
        <v>341</v>
      </c>
      <c r="F243" s="50">
        <f t="shared" si="115"/>
        <v>292</v>
      </c>
      <c r="G243" s="50">
        <f t="shared" si="115"/>
        <v>331</v>
      </c>
      <c r="H243" s="50">
        <f t="shared" si="115"/>
        <v>358</v>
      </c>
      <c r="I243" s="50">
        <f>SUM(I247+I251+I259+I263+I267+I271+I275)</f>
        <v>299</v>
      </c>
      <c r="J243" s="50"/>
      <c r="K243" s="50"/>
      <c r="L243" s="50"/>
      <c r="M243" s="50"/>
      <c r="N243" s="50"/>
      <c r="O243" s="50">
        <f>SUM(O247+O251+O259+O263+O267+O271+O275)</f>
        <v>2301</v>
      </c>
    </row>
    <row r="244" spans="1:15" ht="12.75">
      <c r="A244" s="111" t="s">
        <v>40</v>
      </c>
      <c r="B244" s="49">
        <v>2014</v>
      </c>
      <c r="C244" s="49">
        <f>SUM(C248+C256+C252+C260+C264+C268+C272+C276)</f>
        <v>407</v>
      </c>
      <c r="D244" s="49">
        <f aca="true" t="shared" si="116" ref="D244:I244">SUM(D248+D252+D256+D260+D264+D268+D272+D276)</f>
        <v>359</v>
      </c>
      <c r="E244" s="49">
        <f t="shared" si="116"/>
        <v>412</v>
      </c>
      <c r="F244" s="49">
        <f t="shared" si="116"/>
        <v>374</v>
      </c>
      <c r="G244" s="49">
        <f t="shared" si="116"/>
        <v>280</v>
      </c>
      <c r="H244" s="49">
        <f t="shared" si="116"/>
        <v>280</v>
      </c>
      <c r="I244" s="49">
        <f t="shared" si="116"/>
        <v>366</v>
      </c>
      <c r="J244" s="49"/>
      <c r="K244" s="49"/>
      <c r="L244" s="49"/>
      <c r="M244" s="49"/>
      <c r="N244" s="49"/>
      <c r="O244" s="49">
        <f>SUM(C244:N244)</f>
        <v>2478</v>
      </c>
    </row>
    <row r="245" spans="1:15" ht="12.75">
      <c r="A245" s="111" t="s">
        <v>277</v>
      </c>
      <c r="B245" s="134" t="s">
        <v>239</v>
      </c>
      <c r="C245" s="49">
        <f aca="true" t="shared" si="117" ref="C245:I245">C243-C244</f>
        <v>-33</v>
      </c>
      <c r="D245" s="49">
        <f t="shared" si="117"/>
        <v>-53</v>
      </c>
      <c r="E245" s="49">
        <f t="shared" si="117"/>
        <v>-71</v>
      </c>
      <c r="F245" s="49">
        <f t="shared" si="117"/>
        <v>-82</v>
      </c>
      <c r="G245" s="49">
        <f t="shared" si="117"/>
        <v>51</v>
      </c>
      <c r="H245" s="49">
        <f t="shared" si="117"/>
        <v>78</v>
      </c>
      <c r="I245" s="49">
        <f t="shared" si="117"/>
        <v>-67</v>
      </c>
      <c r="J245" s="49"/>
      <c r="K245" s="49"/>
      <c r="L245" s="49"/>
      <c r="M245" s="49"/>
      <c r="N245" s="49"/>
      <c r="O245" s="49">
        <f>O243-O244</f>
        <v>-177</v>
      </c>
    </row>
    <row r="246" spans="1:15" ht="13.5" thickBot="1">
      <c r="A246" s="135"/>
      <c r="B246" s="136" t="s">
        <v>5</v>
      </c>
      <c r="C246" s="93">
        <f aca="true" t="shared" si="118" ref="C246:I246">C245/C244</f>
        <v>-0.08108108108108109</v>
      </c>
      <c r="D246" s="93">
        <f t="shared" si="118"/>
        <v>-0.14763231197771587</v>
      </c>
      <c r="E246" s="93">
        <f t="shared" si="118"/>
        <v>-0.17233009708737865</v>
      </c>
      <c r="F246" s="93">
        <f t="shared" si="118"/>
        <v>-0.2192513368983957</v>
      </c>
      <c r="G246" s="93">
        <f t="shared" si="118"/>
        <v>0.18214285714285713</v>
      </c>
      <c r="H246" s="93">
        <f t="shared" si="118"/>
        <v>0.2785714285714286</v>
      </c>
      <c r="I246" s="93">
        <f t="shared" si="118"/>
        <v>-0.1830601092896175</v>
      </c>
      <c r="J246" s="93"/>
      <c r="K246" s="93"/>
      <c r="L246" s="93"/>
      <c r="M246" s="93"/>
      <c r="N246" s="93"/>
      <c r="O246" s="93">
        <f>O245/O244</f>
        <v>-0.07142857142857142</v>
      </c>
    </row>
    <row r="247" spans="1:15" ht="12.75">
      <c r="A247" s="92"/>
      <c r="B247" s="50">
        <v>2015</v>
      </c>
      <c r="C247" s="50">
        <v>4</v>
      </c>
      <c r="D247" s="50">
        <v>3</v>
      </c>
      <c r="E247" s="50">
        <v>6</v>
      </c>
      <c r="F247" s="50">
        <v>2</v>
      </c>
      <c r="G247" s="50">
        <v>13</v>
      </c>
      <c r="H247" s="50">
        <v>11</v>
      </c>
      <c r="I247" s="50">
        <v>9</v>
      </c>
      <c r="J247" s="50"/>
      <c r="K247" s="50"/>
      <c r="L247" s="50"/>
      <c r="M247" s="50"/>
      <c r="N247" s="50"/>
      <c r="O247" s="50">
        <f>SUM(C247:N247)</f>
        <v>48</v>
      </c>
    </row>
    <row r="248" spans="1:15" ht="12.75">
      <c r="A248" s="111" t="s">
        <v>278</v>
      </c>
      <c r="B248" s="49">
        <v>2014</v>
      </c>
      <c r="C248" s="49">
        <v>4</v>
      </c>
      <c r="D248" s="49">
        <v>5</v>
      </c>
      <c r="E248" s="49">
        <v>14</v>
      </c>
      <c r="F248" s="49">
        <v>8</v>
      </c>
      <c r="G248" s="49">
        <v>8</v>
      </c>
      <c r="H248" s="49">
        <v>11</v>
      </c>
      <c r="I248" s="49">
        <v>5</v>
      </c>
      <c r="J248" s="49"/>
      <c r="K248" s="49"/>
      <c r="L248" s="49"/>
      <c r="M248" s="49"/>
      <c r="N248" s="49"/>
      <c r="O248" s="49">
        <f>SUM(C248:N248)</f>
        <v>55</v>
      </c>
    </row>
    <row r="249" spans="1:15" ht="12.75">
      <c r="A249" s="111" t="s">
        <v>279</v>
      </c>
      <c r="B249" s="137" t="s">
        <v>239</v>
      </c>
      <c r="C249" s="49">
        <f aca="true" t="shared" si="119" ref="C249:I249">C247-C248</f>
        <v>0</v>
      </c>
      <c r="D249" s="49">
        <f t="shared" si="119"/>
        <v>-2</v>
      </c>
      <c r="E249" s="49">
        <f t="shared" si="119"/>
        <v>-8</v>
      </c>
      <c r="F249" s="49">
        <f t="shared" si="119"/>
        <v>-6</v>
      </c>
      <c r="G249" s="49">
        <f t="shared" si="119"/>
        <v>5</v>
      </c>
      <c r="H249" s="49">
        <f t="shared" si="119"/>
        <v>0</v>
      </c>
      <c r="I249" s="49">
        <f t="shared" si="119"/>
        <v>4</v>
      </c>
      <c r="J249" s="49"/>
      <c r="K249" s="49"/>
      <c r="L249" s="49"/>
      <c r="M249" s="49"/>
      <c r="N249" s="49"/>
      <c r="O249" s="49">
        <f>O247-O248</f>
        <v>-7</v>
      </c>
    </row>
    <row r="250" spans="1:15" ht="13.5" thickBot="1">
      <c r="A250" s="135"/>
      <c r="B250" s="136" t="s">
        <v>5</v>
      </c>
      <c r="C250" s="93">
        <f aca="true" t="shared" si="120" ref="C250:I250">C249/C248</f>
        <v>0</v>
      </c>
      <c r="D250" s="93">
        <f t="shared" si="120"/>
        <v>-0.4</v>
      </c>
      <c r="E250" s="93">
        <f t="shared" si="120"/>
        <v>-0.5714285714285714</v>
      </c>
      <c r="F250" s="93">
        <f t="shared" si="120"/>
        <v>-0.75</v>
      </c>
      <c r="G250" s="93">
        <f t="shared" si="120"/>
        <v>0.625</v>
      </c>
      <c r="H250" s="93">
        <f t="shared" si="120"/>
        <v>0</v>
      </c>
      <c r="I250" s="93">
        <f t="shared" si="120"/>
        <v>0.8</v>
      </c>
      <c r="J250" s="93"/>
      <c r="K250" s="93"/>
      <c r="L250" s="93"/>
      <c r="M250" s="93"/>
      <c r="N250" s="93"/>
      <c r="O250" s="93">
        <f>O249/O248</f>
        <v>-0.12727272727272726</v>
      </c>
    </row>
    <row r="251" spans="1:15" ht="12.75">
      <c r="A251" s="92"/>
      <c r="B251" s="50">
        <v>2015</v>
      </c>
      <c r="C251" s="90">
        <v>0</v>
      </c>
      <c r="D251" s="90">
        <v>0</v>
      </c>
      <c r="E251" s="90">
        <v>0</v>
      </c>
      <c r="F251" s="90">
        <v>0</v>
      </c>
      <c r="G251" s="90">
        <v>0</v>
      </c>
      <c r="H251" s="90">
        <v>0</v>
      </c>
      <c r="I251" s="90">
        <v>1</v>
      </c>
      <c r="J251" s="90"/>
      <c r="K251" s="90"/>
      <c r="L251" s="90"/>
      <c r="M251" s="90"/>
      <c r="N251" s="90"/>
      <c r="O251" s="50">
        <f>SUM(C251:N251)</f>
        <v>1</v>
      </c>
    </row>
    <row r="252" spans="1:15" ht="12.75">
      <c r="A252" s="138" t="s">
        <v>280</v>
      </c>
      <c r="B252" s="49">
        <v>2014</v>
      </c>
      <c r="C252" s="49">
        <v>0</v>
      </c>
      <c r="D252" s="49">
        <v>0</v>
      </c>
      <c r="E252" s="49">
        <v>0</v>
      </c>
      <c r="F252" s="49">
        <v>0</v>
      </c>
      <c r="G252" s="49">
        <v>0</v>
      </c>
      <c r="H252" s="49">
        <v>0</v>
      </c>
      <c r="I252" s="49">
        <v>0</v>
      </c>
      <c r="J252" s="49"/>
      <c r="K252" s="49"/>
      <c r="L252" s="49"/>
      <c r="M252" s="49"/>
      <c r="N252" s="49"/>
      <c r="O252" s="49">
        <f>SUM(C252:N252)</f>
        <v>0</v>
      </c>
    </row>
    <row r="253" spans="1:15" ht="12.75">
      <c r="A253" s="111" t="s">
        <v>281</v>
      </c>
      <c r="B253" s="137" t="s">
        <v>239</v>
      </c>
      <c r="C253" s="49">
        <f aca="true" t="shared" si="121" ref="C253:I253">C251-C252</f>
        <v>0</v>
      </c>
      <c r="D253" s="49">
        <f t="shared" si="121"/>
        <v>0</v>
      </c>
      <c r="E253" s="49">
        <f t="shared" si="121"/>
        <v>0</v>
      </c>
      <c r="F253" s="49">
        <f t="shared" si="121"/>
        <v>0</v>
      </c>
      <c r="G253" s="49">
        <f t="shared" si="121"/>
        <v>0</v>
      </c>
      <c r="H253" s="49">
        <f t="shared" si="121"/>
        <v>0</v>
      </c>
      <c r="I253" s="49">
        <f t="shared" si="121"/>
        <v>1</v>
      </c>
      <c r="J253" s="49"/>
      <c r="K253" s="49"/>
      <c r="L253" s="49"/>
      <c r="M253" s="49"/>
      <c r="N253" s="49"/>
      <c r="O253" s="49">
        <f>O251-O252</f>
        <v>1</v>
      </c>
    </row>
    <row r="254" spans="1:15" ht="13.5" thickBot="1">
      <c r="A254" s="135"/>
      <c r="B254" s="136" t="s">
        <v>5</v>
      </c>
      <c r="C254" s="93">
        <v>0</v>
      </c>
      <c r="D254" s="93">
        <v>0</v>
      </c>
      <c r="E254" s="93">
        <v>0</v>
      </c>
      <c r="F254" s="93">
        <v>0</v>
      </c>
      <c r="G254" s="93">
        <v>0</v>
      </c>
      <c r="H254" s="93">
        <v>0</v>
      </c>
      <c r="I254" s="93">
        <v>0</v>
      </c>
      <c r="J254" s="93"/>
      <c r="K254" s="93"/>
      <c r="L254" s="93"/>
      <c r="M254" s="93"/>
      <c r="N254" s="93"/>
      <c r="O254" s="93">
        <v>0</v>
      </c>
    </row>
    <row r="255" spans="1:15" ht="12.75">
      <c r="A255" s="92"/>
      <c r="B255" s="50">
        <v>2015</v>
      </c>
      <c r="C255" s="90">
        <v>0</v>
      </c>
      <c r="D255" s="90">
        <v>0</v>
      </c>
      <c r="E255" s="90">
        <v>0</v>
      </c>
      <c r="F255" s="90">
        <v>0</v>
      </c>
      <c r="G255" s="90">
        <v>0</v>
      </c>
      <c r="H255" s="90">
        <v>0</v>
      </c>
      <c r="I255" s="90">
        <v>0</v>
      </c>
      <c r="J255" s="90"/>
      <c r="K255" s="90"/>
      <c r="L255" s="90"/>
      <c r="M255" s="90"/>
      <c r="N255" s="90"/>
      <c r="O255" s="50">
        <f>SUM(C255:N255)</f>
        <v>0</v>
      </c>
    </row>
    <row r="256" spans="1:15" ht="12.75">
      <c r="A256" s="138" t="s">
        <v>313</v>
      </c>
      <c r="B256" s="49">
        <v>2014</v>
      </c>
      <c r="C256" s="49">
        <v>0</v>
      </c>
      <c r="D256" s="49">
        <v>0</v>
      </c>
      <c r="E256" s="49">
        <v>0</v>
      </c>
      <c r="F256" s="49">
        <v>0</v>
      </c>
      <c r="G256" s="49">
        <v>0</v>
      </c>
      <c r="H256" s="49">
        <v>0</v>
      </c>
      <c r="I256" s="49">
        <v>0</v>
      </c>
      <c r="J256" s="49"/>
      <c r="K256" s="49"/>
      <c r="L256" s="49"/>
      <c r="M256" s="49"/>
      <c r="N256" s="49"/>
      <c r="O256" s="49">
        <f>SUM(C256:N256)</f>
        <v>0</v>
      </c>
    </row>
    <row r="257" spans="1:15" ht="12.75">
      <c r="A257" s="138" t="s">
        <v>314</v>
      </c>
      <c r="B257" s="137" t="s">
        <v>239</v>
      </c>
      <c r="C257" s="49">
        <f aca="true" t="shared" si="122" ref="C257:I257">C255-C256</f>
        <v>0</v>
      </c>
      <c r="D257" s="49">
        <f t="shared" si="122"/>
        <v>0</v>
      </c>
      <c r="E257" s="49">
        <f t="shared" si="122"/>
        <v>0</v>
      </c>
      <c r="F257" s="49">
        <f t="shared" si="122"/>
        <v>0</v>
      </c>
      <c r="G257" s="49">
        <f t="shared" si="122"/>
        <v>0</v>
      </c>
      <c r="H257" s="49">
        <f t="shared" si="122"/>
        <v>0</v>
      </c>
      <c r="I257" s="49">
        <f t="shared" si="122"/>
        <v>0</v>
      </c>
      <c r="J257" s="49"/>
      <c r="K257" s="49"/>
      <c r="L257" s="49"/>
      <c r="M257" s="49"/>
      <c r="N257" s="49"/>
      <c r="O257" s="49">
        <f>O255-O256</f>
        <v>0</v>
      </c>
    </row>
    <row r="258" spans="1:15" ht="13.5" thickBot="1">
      <c r="A258" s="135"/>
      <c r="B258" s="136" t="s">
        <v>5</v>
      </c>
      <c r="C258" s="93">
        <v>0</v>
      </c>
      <c r="D258" s="93">
        <v>0</v>
      </c>
      <c r="E258" s="93">
        <v>0</v>
      </c>
      <c r="F258" s="93">
        <v>0</v>
      </c>
      <c r="G258" s="93">
        <v>0</v>
      </c>
      <c r="H258" s="93">
        <v>0</v>
      </c>
      <c r="I258" s="93">
        <v>0</v>
      </c>
      <c r="J258" s="93"/>
      <c r="K258" s="93"/>
      <c r="L258" s="93"/>
      <c r="M258" s="93"/>
      <c r="N258" s="93"/>
      <c r="O258" s="93">
        <v>0</v>
      </c>
    </row>
    <row r="259" spans="1:15" ht="12.75">
      <c r="A259" s="92"/>
      <c r="B259" s="50">
        <v>2015</v>
      </c>
      <c r="C259" s="90">
        <v>41</v>
      </c>
      <c r="D259" s="90">
        <v>39</v>
      </c>
      <c r="E259" s="90">
        <v>29</v>
      </c>
      <c r="F259" s="90">
        <v>31</v>
      </c>
      <c r="G259" s="90">
        <v>37</v>
      </c>
      <c r="H259" s="90">
        <v>37</v>
      </c>
      <c r="I259" s="90">
        <v>33</v>
      </c>
      <c r="J259" s="90"/>
      <c r="K259" s="90"/>
      <c r="L259" s="90"/>
      <c r="M259" s="90"/>
      <c r="N259" s="90"/>
      <c r="O259" s="50">
        <f>SUM(C259:N259)</f>
        <v>247</v>
      </c>
    </row>
    <row r="260" spans="1:15" ht="12.75">
      <c r="A260" s="111" t="s">
        <v>282</v>
      </c>
      <c r="B260" s="49">
        <v>2014</v>
      </c>
      <c r="C260" s="49">
        <v>55</v>
      </c>
      <c r="D260" s="49">
        <v>32</v>
      </c>
      <c r="E260" s="49">
        <v>40</v>
      </c>
      <c r="F260" s="49">
        <v>40</v>
      </c>
      <c r="G260" s="49">
        <v>49</v>
      </c>
      <c r="H260" s="49">
        <v>36</v>
      </c>
      <c r="I260" s="49">
        <v>31</v>
      </c>
      <c r="J260" s="49"/>
      <c r="K260" s="49"/>
      <c r="L260" s="49"/>
      <c r="M260" s="49"/>
      <c r="N260" s="49"/>
      <c r="O260" s="49">
        <f>SUM(C260:N260)</f>
        <v>283</v>
      </c>
    </row>
    <row r="261" spans="1:15" ht="12.75">
      <c r="A261" s="92"/>
      <c r="B261" s="137" t="s">
        <v>239</v>
      </c>
      <c r="C261" s="49">
        <f aca="true" t="shared" si="123" ref="C261:I261">C259-C260</f>
        <v>-14</v>
      </c>
      <c r="D261" s="49">
        <f t="shared" si="123"/>
        <v>7</v>
      </c>
      <c r="E261" s="49">
        <f t="shared" si="123"/>
        <v>-11</v>
      </c>
      <c r="F261" s="49">
        <f t="shared" si="123"/>
        <v>-9</v>
      </c>
      <c r="G261" s="49">
        <f t="shared" si="123"/>
        <v>-12</v>
      </c>
      <c r="H261" s="49">
        <f t="shared" si="123"/>
        <v>1</v>
      </c>
      <c r="I261" s="49">
        <f t="shared" si="123"/>
        <v>2</v>
      </c>
      <c r="J261" s="49"/>
      <c r="K261" s="49"/>
      <c r="L261" s="49"/>
      <c r="M261" s="49"/>
      <c r="N261" s="49"/>
      <c r="O261" s="49">
        <f>O259-O260</f>
        <v>-36</v>
      </c>
    </row>
    <row r="262" spans="1:15" ht="13.5" thickBot="1">
      <c r="A262" s="135"/>
      <c r="B262" s="136" t="s">
        <v>5</v>
      </c>
      <c r="C262" s="93">
        <f aca="true" t="shared" si="124" ref="C262:I262">C261/C260</f>
        <v>-0.2545454545454545</v>
      </c>
      <c r="D262" s="93">
        <f t="shared" si="124"/>
        <v>0.21875</v>
      </c>
      <c r="E262" s="93">
        <f t="shared" si="124"/>
        <v>-0.275</v>
      </c>
      <c r="F262" s="93">
        <f t="shared" si="124"/>
        <v>-0.225</v>
      </c>
      <c r="G262" s="93">
        <f t="shared" si="124"/>
        <v>-0.24489795918367346</v>
      </c>
      <c r="H262" s="93">
        <f t="shared" si="124"/>
        <v>0.027777777777777776</v>
      </c>
      <c r="I262" s="93">
        <f t="shared" si="124"/>
        <v>0.06451612903225806</v>
      </c>
      <c r="J262" s="93"/>
      <c r="K262" s="93"/>
      <c r="L262" s="93"/>
      <c r="M262" s="93"/>
      <c r="N262" s="93"/>
      <c r="O262" s="93">
        <f>O261/O260</f>
        <v>-0.127208480565371</v>
      </c>
    </row>
    <row r="263" spans="1:15" ht="12.75">
      <c r="A263" s="92"/>
      <c r="B263" s="50">
        <v>2015</v>
      </c>
      <c r="C263" s="90">
        <v>16</v>
      </c>
      <c r="D263" s="90">
        <v>20</v>
      </c>
      <c r="E263" s="90">
        <v>35</v>
      </c>
      <c r="F263" s="90">
        <v>28</v>
      </c>
      <c r="G263" s="90">
        <v>21</v>
      </c>
      <c r="H263" s="90">
        <v>20</v>
      </c>
      <c r="I263" s="90">
        <v>21</v>
      </c>
      <c r="J263" s="90"/>
      <c r="K263" s="90"/>
      <c r="L263" s="90"/>
      <c r="M263" s="90"/>
      <c r="N263" s="90"/>
      <c r="O263" s="50">
        <f>SUM(C263:N263)</f>
        <v>161</v>
      </c>
    </row>
    <row r="264" spans="1:15" ht="12.75">
      <c r="A264" s="111" t="s">
        <v>283</v>
      </c>
      <c r="B264" s="49">
        <v>2014</v>
      </c>
      <c r="C264" s="49">
        <v>16</v>
      </c>
      <c r="D264" s="49">
        <v>11</v>
      </c>
      <c r="E264" s="49">
        <v>17</v>
      </c>
      <c r="F264" s="49">
        <v>6</v>
      </c>
      <c r="G264" s="49">
        <v>11</v>
      </c>
      <c r="H264" s="49">
        <v>12</v>
      </c>
      <c r="I264" s="49">
        <v>20</v>
      </c>
      <c r="J264" s="49"/>
      <c r="K264" s="49"/>
      <c r="L264" s="49"/>
      <c r="M264" s="49"/>
      <c r="N264" s="49"/>
      <c r="O264" s="49">
        <f>SUM(C264:N264)</f>
        <v>93</v>
      </c>
    </row>
    <row r="265" spans="1:15" ht="12.75">
      <c r="A265" s="111" t="s">
        <v>284</v>
      </c>
      <c r="B265" s="137" t="s">
        <v>239</v>
      </c>
      <c r="C265" s="49">
        <f aca="true" t="shared" si="125" ref="C265:I265">C263-C264</f>
        <v>0</v>
      </c>
      <c r="D265" s="49">
        <f t="shared" si="125"/>
        <v>9</v>
      </c>
      <c r="E265" s="49">
        <f t="shared" si="125"/>
        <v>18</v>
      </c>
      <c r="F265" s="49">
        <f t="shared" si="125"/>
        <v>22</v>
      </c>
      <c r="G265" s="49">
        <f t="shared" si="125"/>
        <v>10</v>
      </c>
      <c r="H265" s="49">
        <f t="shared" si="125"/>
        <v>8</v>
      </c>
      <c r="I265" s="49">
        <f t="shared" si="125"/>
        <v>1</v>
      </c>
      <c r="J265" s="49"/>
      <c r="K265" s="49"/>
      <c r="L265" s="49"/>
      <c r="M265" s="49"/>
      <c r="N265" s="49"/>
      <c r="O265" s="49">
        <f>O263-O264</f>
        <v>68</v>
      </c>
    </row>
    <row r="266" spans="1:15" ht="13.5" thickBot="1">
      <c r="A266" s="135" t="s">
        <v>0</v>
      </c>
      <c r="B266" s="136" t="s">
        <v>5</v>
      </c>
      <c r="C266" s="93">
        <f aca="true" t="shared" si="126" ref="C266:I266">C265/C264</f>
        <v>0</v>
      </c>
      <c r="D266" s="93">
        <f t="shared" si="126"/>
        <v>0.8181818181818182</v>
      </c>
      <c r="E266" s="93">
        <f t="shared" si="126"/>
        <v>1.0588235294117647</v>
      </c>
      <c r="F266" s="93">
        <f t="shared" si="126"/>
        <v>3.6666666666666665</v>
      </c>
      <c r="G266" s="93">
        <f t="shared" si="126"/>
        <v>0.9090909090909091</v>
      </c>
      <c r="H266" s="93">
        <f t="shared" si="126"/>
        <v>0.6666666666666666</v>
      </c>
      <c r="I266" s="93">
        <f t="shared" si="126"/>
        <v>0.05</v>
      </c>
      <c r="J266" s="93"/>
      <c r="K266" s="93"/>
      <c r="L266" s="93"/>
      <c r="M266" s="93"/>
      <c r="N266" s="93"/>
      <c r="O266" s="93">
        <f>O265/O264</f>
        <v>0.7311827956989247</v>
      </c>
    </row>
    <row r="267" spans="1:15" ht="12.75">
      <c r="A267" s="92"/>
      <c r="B267" s="50">
        <v>2015</v>
      </c>
      <c r="C267" s="90">
        <v>79</v>
      </c>
      <c r="D267" s="90">
        <v>59</v>
      </c>
      <c r="E267" s="90">
        <v>59</v>
      </c>
      <c r="F267" s="90">
        <v>58</v>
      </c>
      <c r="G267" s="90">
        <v>77</v>
      </c>
      <c r="H267" s="90">
        <v>77</v>
      </c>
      <c r="I267" s="90">
        <v>57</v>
      </c>
      <c r="J267" s="90"/>
      <c r="K267" s="90"/>
      <c r="L267" s="90"/>
      <c r="M267" s="90"/>
      <c r="N267" s="90"/>
      <c r="O267" s="50">
        <f>SUM(C267:N267)</f>
        <v>466</v>
      </c>
    </row>
    <row r="268" spans="1:15" ht="12.75">
      <c r="A268" s="111" t="s">
        <v>285</v>
      </c>
      <c r="B268" s="49">
        <v>2014</v>
      </c>
      <c r="C268" s="49">
        <v>105</v>
      </c>
      <c r="D268" s="49">
        <v>90</v>
      </c>
      <c r="E268" s="49">
        <v>77</v>
      </c>
      <c r="F268" s="49">
        <v>106</v>
      </c>
      <c r="G268" s="49">
        <v>89</v>
      </c>
      <c r="H268" s="49">
        <v>74</v>
      </c>
      <c r="I268" s="49">
        <v>76</v>
      </c>
      <c r="J268" s="49"/>
      <c r="K268" s="49"/>
      <c r="L268" s="49"/>
      <c r="M268" s="49"/>
      <c r="N268" s="49"/>
      <c r="O268" s="49">
        <f>SUM(C268:N268)</f>
        <v>617</v>
      </c>
    </row>
    <row r="269" spans="1:15" ht="12.75">
      <c r="A269" s="92"/>
      <c r="B269" s="137" t="s">
        <v>239</v>
      </c>
      <c r="C269" s="49">
        <f aca="true" t="shared" si="127" ref="C269:I269">C267-C268</f>
        <v>-26</v>
      </c>
      <c r="D269" s="49">
        <f t="shared" si="127"/>
        <v>-31</v>
      </c>
      <c r="E269" s="49">
        <f t="shared" si="127"/>
        <v>-18</v>
      </c>
      <c r="F269" s="49">
        <f t="shared" si="127"/>
        <v>-48</v>
      </c>
      <c r="G269" s="49">
        <f t="shared" si="127"/>
        <v>-12</v>
      </c>
      <c r="H269" s="49">
        <f t="shared" si="127"/>
        <v>3</v>
      </c>
      <c r="I269" s="49">
        <f t="shared" si="127"/>
        <v>-19</v>
      </c>
      <c r="J269" s="49"/>
      <c r="K269" s="49"/>
      <c r="L269" s="49"/>
      <c r="M269" s="49"/>
      <c r="N269" s="49"/>
      <c r="O269" s="49">
        <f>O267-O268</f>
        <v>-151</v>
      </c>
    </row>
    <row r="270" spans="1:15" ht="13.5" thickBot="1">
      <c r="A270" s="135"/>
      <c r="B270" s="136" t="s">
        <v>5</v>
      </c>
      <c r="C270" s="93">
        <f aca="true" t="shared" si="128" ref="C270:I270">C269/C268</f>
        <v>-0.24761904761904763</v>
      </c>
      <c r="D270" s="93">
        <f t="shared" si="128"/>
        <v>-0.34444444444444444</v>
      </c>
      <c r="E270" s="93">
        <f t="shared" si="128"/>
        <v>-0.23376623376623376</v>
      </c>
      <c r="F270" s="93">
        <f t="shared" si="128"/>
        <v>-0.4528301886792453</v>
      </c>
      <c r="G270" s="93">
        <f t="shared" si="128"/>
        <v>-0.1348314606741573</v>
      </c>
      <c r="H270" s="93">
        <f t="shared" si="128"/>
        <v>0.04054054054054054</v>
      </c>
      <c r="I270" s="93">
        <f t="shared" si="128"/>
        <v>-0.25</v>
      </c>
      <c r="J270" s="93"/>
      <c r="K270" s="93"/>
      <c r="L270" s="93"/>
      <c r="M270" s="93"/>
      <c r="N270" s="93"/>
      <c r="O270" s="93">
        <f>O269/O268</f>
        <v>-0.24473257698541329</v>
      </c>
    </row>
    <row r="271" spans="1:15" ht="12.75">
      <c r="A271" s="92"/>
      <c r="B271" s="50">
        <v>2015</v>
      </c>
      <c r="C271" s="90">
        <v>210</v>
      </c>
      <c r="D271" s="90">
        <v>161</v>
      </c>
      <c r="E271" s="90">
        <v>185</v>
      </c>
      <c r="F271" s="90">
        <v>142</v>
      </c>
      <c r="G271" s="90">
        <v>154</v>
      </c>
      <c r="H271" s="90">
        <v>185</v>
      </c>
      <c r="I271" s="90">
        <v>146</v>
      </c>
      <c r="J271" s="90"/>
      <c r="K271" s="90"/>
      <c r="L271" s="90"/>
      <c r="M271" s="90"/>
      <c r="N271" s="90"/>
      <c r="O271" s="50">
        <f>SUM(C271:N271)</f>
        <v>1183</v>
      </c>
    </row>
    <row r="272" spans="1:15" ht="12.75">
      <c r="A272" s="111" t="s">
        <v>286</v>
      </c>
      <c r="B272" s="49">
        <v>2014</v>
      </c>
      <c r="C272" s="49">
        <v>187</v>
      </c>
      <c r="D272" s="49">
        <v>186</v>
      </c>
      <c r="E272" s="49">
        <v>222</v>
      </c>
      <c r="F272" s="49">
        <v>181</v>
      </c>
      <c r="G272" s="49">
        <v>86</v>
      </c>
      <c r="H272" s="49">
        <v>119</v>
      </c>
      <c r="I272" s="49">
        <v>186</v>
      </c>
      <c r="J272" s="49"/>
      <c r="K272" s="49"/>
      <c r="L272" s="49"/>
      <c r="M272" s="49"/>
      <c r="N272" s="49"/>
      <c r="O272" s="49">
        <f>SUM(C272:N272)</f>
        <v>1167</v>
      </c>
    </row>
    <row r="273" spans="1:15" ht="12.75">
      <c r="A273" s="111" t="s">
        <v>287</v>
      </c>
      <c r="B273" s="137" t="s">
        <v>239</v>
      </c>
      <c r="C273" s="49">
        <f aca="true" t="shared" si="129" ref="C273:I273">C271-C272</f>
        <v>23</v>
      </c>
      <c r="D273" s="49">
        <f t="shared" si="129"/>
        <v>-25</v>
      </c>
      <c r="E273" s="49">
        <f t="shared" si="129"/>
        <v>-37</v>
      </c>
      <c r="F273" s="49">
        <f t="shared" si="129"/>
        <v>-39</v>
      </c>
      <c r="G273" s="49">
        <f t="shared" si="129"/>
        <v>68</v>
      </c>
      <c r="H273" s="49">
        <f t="shared" si="129"/>
        <v>66</v>
      </c>
      <c r="I273" s="49">
        <f t="shared" si="129"/>
        <v>-40</v>
      </c>
      <c r="J273" s="49"/>
      <c r="K273" s="49"/>
      <c r="L273" s="49"/>
      <c r="M273" s="49"/>
      <c r="N273" s="49"/>
      <c r="O273" s="49">
        <f>O271-O272</f>
        <v>16</v>
      </c>
    </row>
    <row r="274" spans="1:15" ht="13.5" thickBot="1">
      <c r="A274" s="135"/>
      <c r="B274" s="136" t="s">
        <v>5</v>
      </c>
      <c r="C274" s="93">
        <f aca="true" t="shared" si="130" ref="C274:I274">C273/C272</f>
        <v>0.12299465240641712</v>
      </c>
      <c r="D274" s="93">
        <f t="shared" si="130"/>
        <v>-0.13440860215053763</v>
      </c>
      <c r="E274" s="93">
        <f t="shared" si="130"/>
        <v>-0.16666666666666666</v>
      </c>
      <c r="F274" s="93">
        <f t="shared" si="130"/>
        <v>-0.2154696132596685</v>
      </c>
      <c r="G274" s="93">
        <f t="shared" si="130"/>
        <v>0.7906976744186046</v>
      </c>
      <c r="H274" s="93">
        <f t="shared" si="130"/>
        <v>0.5546218487394958</v>
      </c>
      <c r="I274" s="93">
        <f t="shared" si="130"/>
        <v>-0.21505376344086022</v>
      </c>
      <c r="J274" s="93"/>
      <c r="K274" s="93"/>
      <c r="L274" s="93"/>
      <c r="M274" s="93"/>
      <c r="N274" s="93"/>
      <c r="O274" s="93">
        <f>O273/O272</f>
        <v>0.013710368466152529</v>
      </c>
    </row>
    <row r="275" spans="1:15" ht="12.75">
      <c r="A275" s="92"/>
      <c r="B275" s="50">
        <v>2015</v>
      </c>
      <c r="C275" s="90">
        <v>24</v>
      </c>
      <c r="D275" s="90">
        <v>24</v>
      </c>
      <c r="E275" s="90">
        <v>27</v>
      </c>
      <c r="F275" s="90">
        <v>31</v>
      </c>
      <c r="G275" s="90">
        <v>29</v>
      </c>
      <c r="H275" s="90">
        <v>28</v>
      </c>
      <c r="I275" s="90">
        <v>32</v>
      </c>
      <c r="J275" s="90"/>
      <c r="K275" s="90"/>
      <c r="L275" s="90"/>
      <c r="M275" s="90"/>
      <c r="N275" s="90"/>
      <c r="O275" s="50">
        <f>SUM(C275:N275)</f>
        <v>195</v>
      </c>
    </row>
    <row r="276" spans="1:15" ht="12.75">
      <c r="A276" s="111" t="s">
        <v>288</v>
      </c>
      <c r="B276" s="49">
        <v>2014</v>
      </c>
      <c r="C276" s="49">
        <v>40</v>
      </c>
      <c r="D276" s="49">
        <v>35</v>
      </c>
      <c r="E276" s="49">
        <v>42</v>
      </c>
      <c r="F276" s="49">
        <v>33</v>
      </c>
      <c r="G276" s="49">
        <v>37</v>
      </c>
      <c r="H276" s="49">
        <v>28</v>
      </c>
      <c r="I276" s="49">
        <v>48</v>
      </c>
      <c r="J276" s="49"/>
      <c r="K276" s="49"/>
      <c r="L276" s="49"/>
      <c r="M276" s="49"/>
      <c r="N276" s="49"/>
      <c r="O276" s="49">
        <f>SUM(C276:N276)</f>
        <v>263</v>
      </c>
    </row>
    <row r="277" spans="1:15" ht="12.75">
      <c r="A277" s="111" t="s">
        <v>289</v>
      </c>
      <c r="B277" s="137" t="s">
        <v>239</v>
      </c>
      <c r="C277" s="49">
        <f aca="true" t="shared" si="131" ref="C277:I277">C275-C276</f>
        <v>-16</v>
      </c>
      <c r="D277" s="49">
        <f t="shared" si="131"/>
        <v>-11</v>
      </c>
      <c r="E277" s="49">
        <f t="shared" si="131"/>
        <v>-15</v>
      </c>
      <c r="F277" s="49">
        <f t="shared" si="131"/>
        <v>-2</v>
      </c>
      <c r="G277" s="49">
        <f t="shared" si="131"/>
        <v>-8</v>
      </c>
      <c r="H277" s="49">
        <f t="shared" si="131"/>
        <v>0</v>
      </c>
      <c r="I277" s="49">
        <f t="shared" si="131"/>
        <v>-16</v>
      </c>
      <c r="J277" s="49"/>
      <c r="K277" s="49"/>
      <c r="L277" s="49"/>
      <c r="M277" s="49"/>
      <c r="N277" s="49"/>
      <c r="O277" s="49">
        <f>O275-O276</f>
        <v>-68</v>
      </c>
    </row>
    <row r="278" spans="1:15" ht="13.5" thickBot="1">
      <c r="A278" s="135"/>
      <c r="B278" s="136" t="s">
        <v>5</v>
      </c>
      <c r="C278" s="93">
        <f aca="true" t="shared" si="132" ref="C278:I278">C277/C276</f>
        <v>-0.4</v>
      </c>
      <c r="D278" s="93">
        <f t="shared" si="132"/>
        <v>-0.3142857142857143</v>
      </c>
      <c r="E278" s="93">
        <f t="shared" si="132"/>
        <v>-0.35714285714285715</v>
      </c>
      <c r="F278" s="93">
        <f t="shared" si="132"/>
        <v>-0.06060606060606061</v>
      </c>
      <c r="G278" s="93">
        <f t="shared" si="132"/>
        <v>-0.21621621621621623</v>
      </c>
      <c r="H278" s="93">
        <f t="shared" si="132"/>
        <v>0</v>
      </c>
      <c r="I278" s="93">
        <f t="shared" si="132"/>
        <v>-0.3333333333333333</v>
      </c>
      <c r="J278" s="93"/>
      <c r="K278" s="93"/>
      <c r="L278" s="93"/>
      <c r="M278" s="93"/>
      <c r="N278" s="93"/>
      <c r="O278" s="93">
        <f>O277/O276</f>
        <v>-0.2585551330798479</v>
      </c>
    </row>
    <row r="281" ht="13.5" thickBot="1">
      <c r="A281" s="140" t="s">
        <v>257</v>
      </c>
    </row>
    <row r="282" spans="1:15" ht="13.5" thickBot="1">
      <c r="A282" t="s">
        <v>0</v>
      </c>
      <c r="B282" s="112" t="s">
        <v>238</v>
      </c>
      <c r="C282" s="112" t="s">
        <v>265</v>
      </c>
      <c r="D282" s="112" t="s">
        <v>266</v>
      </c>
      <c r="E282" s="112" t="s">
        <v>267</v>
      </c>
      <c r="F282" s="112" t="s">
        <v>268</v>
      </c>
      <c r="G282" s="112" t="s">
        <v>269</v>
      </c>
      <c r="H282" s="112" t="s">
        <v>270</v>
      </c>
      <c r="I282" s="112" t="s">
        <v>271</v>
      </c>
      <c r="J282" s="112" t="s">
        <v>272</v>
      </c>
      <c r="K282" s="112" t="s">
        <v>273</v>
      </c>
      <c r="L282" s="112" t="s">
        <v>274</v>
      </c>
      <c r="M282" s="112" t="s">
        <v>275</v>
      </c>
      <c r="N282" s="112" t="s">
        <v>276</v>
      </c>
      <c r="O282" s="112" t="s">
        <v>40</v>
      </c>
    </row>
    <row r="283" spans="1:15" ht="12.75">
      <c r="A283" s="91"/>
      <c r="B283" s="50">
        <v>2015</v>
      </c>
      <c r="C283" s="50">
        <f aca="true" t="shared" si="133" ref="C283:H283">SUM(C287+C291+C299+C303+C307+C311+C315)</f>
        <v>958</v>
      </c>
      <c r="D283" s="50">
        <f t="shared" si="133"/>
        <v>902</v>
      </c>
      <c r="E283" s="50">
        <f t="shared" si="133"/>
        <v>929</v>
      </c>
      <c r="F283" s="50">
        <f t="shared" si="133"/>
        <v>791</v>
      </c>
      <c r="G283" s="50">
        <f t="shared" si="133"/>
        <v>864</v>
      </c>
      <c r="H283" s="50">
        <f t="shared" si="133"/>
        <v>876</v>
      </c>
      <c r="I283" s="50">
        <f>SUM(I287+I291+I299+I303+I307+I311+I315)</f>
        <v>912</v>
      </c>
      <c r="J283" s="50"/>
      <c r="K283" s="50"/>
      <c r="L283" s="50"/>
      <c r="M283" s="50"/>
      <c r="N283" s="50"/>
      <c r="O283" s="50">
        <f>SUM(O287+O291+O299+O303+O307+O311+O315)</f>
        <v>6232</v>
      </c>
    </row>
    <row r="284" spans="1:15" ht="12.75">
      <c r="A284" s="111" t="s">
        <v>40</v>
      </c>
      <c r="B284" s="49">
        <v>2014</v>
      </c>
      <c r="C284" s="49">
        <f aca="true" t="shared" si="134" ref="C284:H284">SUM(C288+C292+C296+C300+C304+C308+C312+C316)</f>
        <v>1176</v>
      </c>
      <c r="D284" s="49">
        <f t="shared" si="134"/>
        <v>922</v>
      </c>
      <c r="E284" s="49">
        <f t="shared" si="134"/>
        <v>947</v>
      </c>
      <c r="F284" s="49">
        <f t="shared" si="134"/>
        <v>949</v>
      </c>
      <c r="G284" s="49">
        <f t="shared" si="134"/>
        <v>1161</v>
      </c>
      <c r="H284" s="49">
        <f t="shared" si="134"/>
        <v>1087</v>
      </c>
      <c r="I284" s="49">
        <f>SUM(I288+I292+I296+I300+I304+I308+I312+I316)</f>
        <v>1118</v>
      </c>
      <c r="J284" s="49"/>
      <c r="K284" s="49"/>
      <c r="L284" s="49"/>
      <c r="M284" s="49"/>
      <c r="N284" s="49"/>
      <c r="O284" s="49">
        <f>SUM(C284:N284)</f>
        <v>7360</v>
      </c>
    </row>
    <row r="285" spans="1:15" ht="12.75">
      <c r="A285" s="111" t="s">
        <v>277</v>
      </c>
      <c r="B285" s="134" t="s">
        <v>239</v>
      </c>
      <c r="C285" s="49">
        <f aca="true" t="shared" si="135" ref="C285:I285">C283-C284</f>
        <v>-218</v>
      </c>
      <c r="D285" s="49">
        <f t="shared" si="135"/>
        <v>-20</v>
      </c>
      <c r="E285" s="49">
        <f t="shared" si="135"/>
        <v>-18</v>
      </c>
      <c r="F285" s="49">
        <f t="shared" si="135"/>
        <v>-158</v>
      </c>
      <c r="G285" s="49">
        <f t="shared" si="135"/>
        <v>-297</v>
      </c>
      <c r="H285" s="49">
        <f t="shared" si="135"/>
        <v>-211</v>
      </c>
      <c r="I285" s="49">
        <f t="shared" si="135"/>
        <v>-206</v>
      </c>
      <c r="J285" s="49"/>
      <c r="K285" s="49"/>
      <c r="L285" s="49"/>
      <c r="M285" s="49"/>
      <c r="N285" s="49"/>
      <c r="O285" s="49">
        <f>O283-O284</f>
        <v>-1128</v>
      </c>
    </row>
    <row r="286" spans="1:15" ht="13.5" thickBot="1">
      <c r="A286" s="135"/>
      <c r="B286" s="136" t="s">
        <v>5</v>
      </c>
      <c r="C286" s="93">
        <f aca="true" t="shared" si="136" ref="C286:I286">C285/C284</f>
        <v>-0.18537414965986396</v>
      </c>
      <c r="D286" s="93">
        <f t="shared" si="136"/>
        <v>-0.021691973969631236</v>
      </c>
      <c r="E286" s="93">
        <f t="shared" si="136"/>
        <v>-0.01900739176346357</v>
      </c>
      <c r="F286" s="93">
        <f t="shared" si="136"/>
        <v>-0.16649104320337196</v>
      </c>
      <c r="G286" s="93">
        <f t="shared" si="136"/>
        <v>-0.2558139534883721</v>
      </c>
      <c r="H286" s="93">
        <f t="shared" si="136"/>
        <v>-0.19411223551057957</v>
      </c>
      <c r="I286" s="93">
        <f t="shared" si="136"/>
        <v>-0.18425760286225404</v>
      </c>
      <c r="J286" s="93"/>
      <c r="K286" s="93"/>
      <c r="L286" s="93"/>
      <c r="M286" s="93"/>
      <c r="N286" s="93"/>
      <c r="O286" s="93">
        <f>O285/O284</f>
        <v>-0.1532608695652174</v>
      </c>
    </row>
    <row r="287" spans="1:15" ht="12.75">
      <c r="A287" s="92"/>
      <c r="B287" s="50">
        <v>2015</v>
      </c>
      <c r="C287" s="50">
        <v>14</v>
      </c>
      <c r="D287" s="50">
        <v>11</v>
      </c>
      <c r="E287" s="50">
        <v>10</v>
      </c>
      <c r="F287" s="50">
        <v>11</v>
      </c>
      <c r="G287" s="50">
        <v>10</v>
      </c>
      <c r="H287" s="50">
        <v>6</v>
      </c>
      <c r="I287" s="50">
        <v>8</v>
      </c>
      <c r="J287" s="50"/>
      <c r="K287" s="50"/>
      <c r="L287" s="50"/>
      <c r="M287" s="50"/>
      <c r="N287" s="50"/>
      <c r="O287" s="50">
        <f>SUM(C287:N287)</f>
        <v>70</v>
      </c>
    </row>
    <row r="288" spans="1:15" ht="12.75">
      <c r="A288" s="111" t="s">
        <v>278</v>
      </c>
      <c r="B288" s="49">
        <v>2014</v>
      </c>
      <c r="C288" s="49">
        <v>7</v>
      </c>
      <c r="D288" s="49">
        <v>12</v>
      </c>
      <c r="E288" s="49">
        <v>6</v>
      </c>
      <c r="F288" s="49">
        <v>6</v>
      </c>
      <c r="G288" s="49">
        <v>10</v>
      </c>
      <c r="H288" s="49">
        <v>14</v>
      </c>
      <c r="I288" s="49">
        <v>8</v>
      </c>
      <c r="J288" s="49"/>
      <c r="K288" s="49"/>
      <c r="L288" s="49"/>
      <c r="M288" s="49"/>
      <c r="N288" s="49"/>
      <c r="O288" s="49">
        <f>SUM(C288:N288)</f>
        <v>63</v>
      </c>
    </row>
    <row r="289" spans="1:15" ht="12.75">
      <c r="A289" s="111" t="s">
        <v>279</v>
      </c>
      <c r="B289" s="137" t="s">
        <v>239</v>
      </c>
      <c r="C289" s="49">
        <f aca="true" t="shared" si="137" ref="C289:I289">C287-C288</f>
        <v>7</v>
      </c>
      <c r="D289" s="49">
        <f t="shared" si="137"/>
        <v>-1</v>
      </c>
      <c r="E289" s="49">
        <f t="shared" si="137"/>
        <v>4</v>
      </c>
      <c r="F289" s="49">
        <f t="shared" si="137"/>
        <v>5</v>
      </c>
      <c r="G289" s="49">
        <f t="shared" si="137"/>
        <v>0</v>
      </c>
      <c r="H289" s="49">
        <f t="shared" si="137"/>
        <v>-8</v>
      </c>
      <c r="I289" s="49">
        <f t="shared" si="137"/>
        <v>0</v>
      </c>
      <c r="J289" s="49"/>
      <c r="K289" s="49"/>
      <c r="L289" s="49"/>
      <c r="M289" s="49"/>
      <c r="N289" s="49"/>
      <c r="O289" s="49">
        <f>O287-O288</f>
        <v>7</v>
      </c>
    </row>
    <row r="290" spans="1:15" ht="13.5" thickBot="1">
      <c r="A290" s="135"/>
      <c r="B290" s="136" t="s">
        <v>5</v>
      </c>
      <c r="C290" s="93">
        <f aca="true" t="shared" si="138" ref="C290:I290">C289/C288</f>
        <v>1</v>
      </c>
      <c r="D290" s="93">
        <f t="shared" si="138"/>
        <v>-0.08333333333333333</v>
      </c>
      <c r="E290" s="93">
        <f t="shared" si="138"/>
        <v>0.6666666666666666</v>
      </c>
      <c r="F290" s="93">
        <f t="shared" si="138"/>
        <v>0.8333333333333334</v>
      </c>
      <c r="G290" s="93">
        <f t="shared" si="138"/>
        <v>0</v>
      </c>
      <c r="H290" s="93">
        <f t="shared" si="138"/>
        <v>-0.5714285714285714</v>
      </c>
      <c r="I290" s="93">
        <f t="shared" si="138"/>
        <v>0</v>
      </c>
      <c r="J290" s="93"/>
      <c r="K290" s="93"/>
      <c r="L290" s="93"/>
      <c r="M290" s="93"/>
      <c r="N290" s="93"/>
      <c r="O290" s="93">
        <f>O289/O288</f>
        <v>0.1111111111111111</v>
      </c>
    </row>
    <row r="291" spans="1:15" ht="12.75">
      <c r="A291" s="92"/>
      <c r="B291" s="50">
        <v>2015</v>
      </c>
      <c r="C291" s="90">
        <v>1</v>
      </c>
      <c r="D291" s="90">
        <v>1</v>
      </c>
      <c r="E291" s="90">
        <v>2</v>
      </c>
      <c r="F291" s="90">
        <v>0</v>
      </c>
      <c r="G291" s="90">
        <v>0</v>
      </c>
      <c r="H291" s="90">
        <v>0</v>
      </c>
      <c r="I291" s="90">
        <v>0</v>
      </c>
      <c r="J291" s="90"/>
      <c r="K291" s="90"/>
      <c r="L291" s="90"/>
      <c r="M291" s="90"/>
      <c r="N291" s="90"/>
      <c r="O291" s="50">
        <f>SUM(C291:N291)</f>
        <v>4</v>
      </c>
    </row>
    <row r="292" spans="1:15" ht="12.75">
      <c r="A292" s="138" t="s">
        <v>280</v>
      </c>
      <c r="B292" s="49">
        <v>2014</v>
      </c>
      <c r="C292" s="49">
        <v>0</v>
      </c>
      <c r="D292" s="49">
        <v>1</v>
      </c>
      <c r="E292" s="49">
        <v>0</v>
      </c>
      <c r="F292" s="49">
        <v>0</v>
      </c>
      <c r="G292" s="49">
        <v>1</v>
      </c>
      <c r="H292" s="49">
        <v>0</v>
      </c>
      <c r="I292" s="49">
        <v>1</v>
      </c>
      <c r="J292" s="49"/>
      <c r="K292" s="49"/>
      <c r="L292" s="49"/>
      <c r="M292" s="49"/>
      <c r="N292" s="49"/>
      <c r="O292" s="49">
        <f>SUM(C292:N292)</f>
        <v>3</v>
      </c>
    </row>
    <row r="293" spans="1:15" ht="12.75">
      <c r="A293" s="111" t="s">
        <v>281</v>
      </c>
      <c r="B293" s="137" t="s">
        <v>239</v>
      </c>
      <c r="C293" s="49">
        <f aca="true" t="shared" si="139" ref="C293:I293">C291-C292</f>
        <v>1</v>
      </c>
      <c r="D293" s="49">
        <f t="shared" si="139"/>
        <v>0</v>
      </c>
      <c r="E293" s="49">
        <f t="shared" si="139"/>
        <v>2</v>
      </c>
      <c r="F293" s="49">
        <f t="shared" si="139"/>
        <v>0</v>
      </c>
      <c r="G293" s="49">
        <f t="shared" si="139"/>
        <v>-1</v>
      </c>
      <c r="H293" s="49">
        <f t="shared" si="139"/>
        <v>0</v>
      </c>
      <c r="I293" s="49">
        <f t="shared" si="139"/>
        <v>-1</v>
      </c>
      <c r="J293" s="49"/>
      <c r="K293" s="49"/>
      <c r="L293" s="49"/>
      <c r="M293" s="49"/>
      <c r="N293" s="49"/>
      <c r="O293" s="49">
        <f>O291-O292</f>
        <v>1</v>
      </c>
    </row>
    <row r="294" spans="1:15" ht="13.5" thickBot="1">
      <c r="A294" s="135"/>
      <c r="B294" s="136" t="s">
        <v>5</v>
      </c>
      <c r="C294" s="93">
        <v>0</v>
      </c>
      <c r="D294" s="93">
        <f aca="true" t="shared" si="140" ref="D294:I294">D293/D292</f>
        <v>0</v>
      </c>
      <c r="E294" s="93">
        <v>0</v>
      </c>
      <c r="F294" s="93">
        <v>0</v>
      </c>
      <c r="G294" s="93">
        <f t="shared" si="140"/>
        <v>-1</v>
      </c>
      <c r="H294" s="93">
        <v>0</v>
      </c>
      <c r="I294" s="93">
        <f t="shared" si="140"/>
        <v>-1</v>
      </c>
      <c r="J294" s="93"/>
      <c r="K294" s="93"/>
      <c r="L294" s="93"/>
      <c r="M294" s="93"/>
      <c r="N294" s="93"/>
      <c r="O294" s="93">
        <f>O293/O292</f>
        <v>0.3333333333333333</v>
      </c>
    </row>
    <row r="295" spans="1:15" ht="12.75">
      <c r="A295" s="92"/>
      <c r="B295" s="50">
        <v>2015</v>
      </c>
      <c r="C295" s="90">
        <v>0</v>
      </c>
      <c r="D295" s="90">
        <v>0</v>
      </c>
      <c r="E295" s="90">
        <v>0</v>
      </c>
      <c r="F295" s="90">
        <v>0</v>
      </c>
      <c r="G295" s="90">
        <v>0</v>
      </c>
      <c r="H295" s="90">
        <v>0</v>
      </c>
      <c r="I295" s="90">
        <v>0</v>
      </c>
      <c r="J295" s="90"/>
      <c r="K295" s="90"/>
      <c r="L295" s="90"/>
      <c r="M295" s="90"/>
      <c r="N295" s="90"/>
      <c r="O295" s="50">
        <f>SUM(C295:N295)</f>
        <v>0</v>
      </c>
    </row>
    <row r="296" spans="1:15" ht="12.75">
      <c r="A296" s="138" t="s">
        <v>313</v>
      </c>
      <c r="B296" s="49">
        <v>2014</v>
      </c>
      <c r="C296" s="49">
        <v>0</v>
      </c>
      <c r="D296" s="49">
        <v>0</v>
      </c>
      <c r="E296" s="49">
        <v>0</v>
      </c>
      <c r="F296" s="49">
        <v>0</v>
      </c>
      <c r="G296" s="49">
        <v>0</v>
      </c>
      <c r="H296" s="49">
        <v>0</v>
      </c>
      <c r="I296" s="49">
        <v>0</v>
      </c>
      <c r="J296" s="49"/>
      <c r="K296" s="49"/>
      <c r="L296" s="49"/>
      <c r="M296" s="49"/>
      <c r="N296" s="49"/>
      <c r="O296" s="49">
        <f>SUM(C296:N296)</f>
        <v>0</v>
      </c>
    </row>
    <row r="297" spans="1:15" ht="12.75">
      <c r="A297" s="138" t="s">
        <v>314</v>
      </c>
      <c r="B297" s="137" t="s">
        <v>239</v>
      </c>
      <c r="C297" s="49">
        <f aca="true" t="shared" si="141" ref="C297:I297">C295-C296</f>
        <v>0</v>
      </c>
      <c r="D297" s="49">
        <f t="shared" si="141"/>
        <v>0</v>
      </c>
      <c r="E297" s="49">
        <f t="shared" si="141"/>
        <v>0</v>
      </c>
      <c r="F297" s="49">
        <f t="shared" si="141"/>
        <v>0</v>
      </c>
      <c r="G297" s="49">
        <f t="shared" si="141"/>
        <v>0</v>
      </c>
      <c r="H297" s="49">
        <f t="shared" si="141"/>
        <v>0</v>
      </c>
      <c r="I297" s="49">
        <f t="shared" si="141"/>
        <v>0</v>
      </c>
      <c r="J297" s="49"/>
      <c r="K297" s="49"/>
      <c r="L297" s="49"/>
      <c r="M297" s="49"/>
      <c r="N297" s="49"/>
      <c r="O297" s="49">
        <f>O295-O296</f>
        <v>0</v>
      </c>
    </row>
    <row r="298" spans="1:15" ht="13.5" thickBot="1">
      <c r="A298" s="135"/>
      <c r="B298" s="136" t="s">
        <v>5</v>
      </c>
      <c r="C298" s="93">
        <v>0</v>
      </c>
      <c r="D298" s="93">
        <v>0</v>
      </c>
      <c r="E298" s="93">
        <v>0</v>
      </c>
      <c r="F298" s="93">
        <v>0</v>
      </c>
      <c r="G298" s="93">
        <v>0</v>
      </c>
      <c r="H298" s="93">
        <v>0</v>
      </c>
      <c r="I298" s="93">
        <v>0</v>
      </c>
      <c r="J298" s="93"/>
      <c r="K298" s="93"/>
      <c r="L298" s="93"/>
      <c r="M298" s="93"/>
      <c r="N298" s="93"/>
      <c r="O298" s="93">
        <v>0</v>
      </c>
    </row>
    <row r="299" spans="1:15" ht="12.75">
      <c r="A299" s="92"/>
      <c r="B299" s="50">
        <v>2015</v>
      </c>
      <c r="C299" s="90">
        <v>78</v>
      </c>
      <c r="D299" s="90">
        <v>70</v>
      </c>
      <c r="E299" s="90">
        <v>96</v>
      </c>
      <c r="F299" s="90">
        <v>73</v>
      </c>
      <c r="G299" s="90">
        <v>87</v>
      </c>
      <c r="H299" s="90">
        <v>86</v>
      </c>
      <c r="I299" s="90">
        <v>91</v>
      </c>
      <c r="J299" s="90"/>
      <c r="K299" s="90"/>
      <c r="L299" s="90"/>
      <c r="M299" s="90"/>
      <c r="N299" s="90"/>
      <c r="O299" s="50">
        <f>SUM(C299:N299)</f>
        <v>581</v>
      </c>
    </row>
    <row r="300" spans="1:15" ht="12.75">
      <c r="A300" s="111" t="s">
        <v>282</v>
      </c>
      <c r="B300" s="49">
        <v>2014</v>
      </c>
      <c r="C300" s="49">
        <v>133</v>
      </c>
      <c r="D300" s="49">
        <v>102</v>
      </c>
      <c r="E300" s="49">
        <v>65</v>
      </c>
      <c r="F300" s="49">
        <v>95</v>
      </c>
      <c r="G300" s="49">
        <v>121</v>
      </c>
      <c r="H300" s="49">
        <v>108</v>
      </c>
      <c r="I300" s="49">
        <v>133</v>
      </c>
      <c r="J300" s="49"/>
      <c r="K300" s="49"/>
      <c r="L300" s="49"/>
      <c r="M300" s="49"/>
      <c r="N300" s="49"/>
      <c r="O300" s="49">
        <f>SUM(C300:N300)</f>
        <v>757</v>
      </c>
    </row>
    <row r="301" spans="1:15" ht="12.75">
      <c r="A301" s="92"/>
      <c r="B301" s="137" t="s">
        <v>239</v>
      </c>
      <c r="C301" s="49">
        <f aca="true" t="shared" si="142" ref="C301:I301">C299-C300</f>
        <v>-55</v>
      </c>
      <c r="D301" s="49">
        <f t="shared" si="142"/>
        <v>-32</v>
      </c>
      <c r="E301" s="49">
        <f t="shared" si="142"/>
        <v>31</v>
      </c>
      <c r="F301" s="49">
        <f t="shared" si="142"/>
        <v>-22</v>
      </c>
      <c r="G301" s="49">
        <f t="shared" si="142"/>
        <v>-34</v>
      </c>
      <c r="H301" s="49">
        <f t="shared" si="142"/>
        <v>-22</v>
      </c>
      <c r="I301" s="49">
        <f t="shared" si="142"/>
        <v>-42</v>
      </c>
      <c r="J301" s="49"/>
      <c r="K301" s="49"/>
      <c r="L301" s="49"/>
      <c r="M301" s="49"/>
      <c r="N301" s="49"/>
      <c r="O301" s="49">
        <f>O299-O300</f>
        <v>-176</v>
      </c>
    </row>
    <row r="302" spans="1:15" ht="13.5" thickBot="1">
      <c r="A302" s="135"/>
      <c r="B302" s="136" t="s">
        <v>5</v>
      </c>
      <c r="C302" s="93">
        <f aca="true" t="shared" si="143" ref="C302:I302">C301/C300</f>
        <v>-0.41353383458646614</v>
      </c>
      <c r="D302" s="93">
        <f t="shared" si="143"/>
        <v>-0.3137254901960784</v>
      </c>
      <c r="E302" s="93">
        <f t="shared" si="143"/>
        <v>0.47692307692307695</v>
      </c>
      <c r="F302" s="93">
        <f t="shared" si="143"/>
        <v>-0.23157894736842105</v>
      </c>
      <c r="G302" s="93">
        <f t="shared" si="143"/>
        <v>-0.2809917355371901</v>
      </c>
      <c r="H302" s="93">
        <f t="shared" si="143"/>
        <v>-0.2037037037037037</v>
      </c>
      <c r="I302" s="93">
        <f t="shared" si="143"/>
        <v>-0.3157894736842105</v>
      </c>
      <c r="J302" s="93"/>
      <c r="K302" s="93"/>
      <c r="L302" s="93"/>
      <c r="M302" s="93"/>
      <c r="N302" s="93"/>
      <c r="O302" s="93">
        <f>O301/O300</f>
        <v>-0.23249669749009247</v>
      </c>
    </row>
    <row r="303" spans="1:15" ht="12.75">
      <c r="A303" s="92"/>
      <c r="B303" s="50">
        <v>2015</v>
      </c>
      <c r="C303" s="90">
        <v>20</v>
      </c>
      <c r="D303" s="90">
        <v>23</v>
      </c>
      <c r="E303" s="90">
        <v>23</v>
      </c>
      <c r="F303" s="90">
        <v>23</v>
      </c>
      <c r="G303" s="90">
        <v>34</v>
      </c>
      <c r="H303" s="90">
        <v>26</v>
      </c>
      <c r="I303" s="90">
        <v>16</v>
      </c>
      <c r="J303" s="90"/>
      <c r="K303" s="90"/>
      <c r="L303" s="90"/>
      <c r="M303" s="90"/>
      <c r="N303" s="90"/>
      <c r="O303" s="50">
        <f>SUM(C303:N303)</f>
        <v>165</v>
      </c>
    </row>
    <row r="304" spans="1:15" ht="12.75">
      <c r="A304" s="111" t="s">
        <v>283</v>
      </c>
      <c r="B304" s="49">
        <v>2014</v>
      </c>
      <c r="C304" s="49">
        <v>24</v>
      </c>
      <c r="D304" s="49">
        <v>21</v>
      </c>
      <c r="E304" s="49">
        <v>27</v>
      </c>
      <c r="F304" s="49">
        <v>31</v>
      </c>
      <c r="G304" s="49">
        <v>20</v>
      </c>
      <c r="H304" s="49">
        <v>41</v>
      </c>
      <c r="I304" s="49">
        <v>30</v>
      </c>
      <c r="J304" s="49"/>
      <c r="K304" s="49"/>
      <c r="L304" s="49"/>
      <c r="M304" s="49"/>
      <c r="N304" s="49"/>
      <c r="O304" s="49">
        <f>SUM(C304:N304)</f>
        <v>194</v>
      </c>
    </row>
    <row r="305" spans="1:15" ht="12.75">
      <c r="A305" s="111" t="s">
        <v>284</v>
      </c>
      <c r="B305" s="137" t="s">
        <v>239</v>
      </c>
      <c r="C305" s="49">
        <f aca="true" t="shared" si="144" ref="C305:I305">C303-C304</f>
        <v>-4</v>
      </c>
      <c r="D305" s="49">
        <f t="shared" si="144"/>
        <v>2</v>
      </c>
      <c r="E305" s="49">
        <f t="shared" si="144"/>
        <v>-4</v>
      </c>
      <c r="F305" s="49">
        <f t="shared" si="144"/>
        <v>-8</v>
      </c>
      <c r="G305" s="49">
        <f t="shared" si="144"/>
        <v>14</v>
      </c>
      <c r="H305" s="49">
        <f t="shared" si="144"/>
        <v>-15</v>
      </c>
      <c r="I305" s="49">
        <f t="shared" si="144"/>
        <v>-14</v>
      </c>
      <c r="J305" s="49"/>
      <c r="K305" s="49"/>
      <c r="L305" s="49"/>
      <c r="M305" s="49"/>
      <c r="N305" s="49"/>
      <c r="O305" s="49">
        <f>O303-O304</f>
        <v>-29</v>
      </c>
    </row>
    <row r="306" spans="1:15" ht="13.5" thickBot="1">
      <c r="A306" s="135" t="s">
        <v>0</v>
      </c>
      <c r="B306" s="136" t="s">
        <v>5</v>
      </c>
      <c r="C306" s="93">
        <f aca="true" t="shared" si="145" ref="C306:I306">C305/C304</f>
        <v>-0.16666666666666666</v>
      </c>
      <c r="D306" s="93">
        <f t="shared" si="145"/>
        <v>0.09523809523809523</v>
      </c>
      <c r="E306" s="93">
        <f t="shared" si="145"/>
        <v>-0.14814814814814814</v>
      </c>
      <c r="F306" s="93">
        <f t="shared" si="145"/>
        <v>-0.25806451612903225</v>
      </c>
      <c r="G306" s="93">
        <f t="shared" si="145"/>
        <v>0.7</v>
      </c>
      <c r="H306" s="93">
        <f t="shared" si="145"/>
        <v>-0.36585365853658536</v>
      </c>
      <c r="I306" s="93">
        <f t="shared" si="145"/>
        <v>-0.4666666666666667</v>
      </c>
      <c r="J306" s="93"/>
      <c r="K306" s="93"/>
      <c r="L306" s="93"/>
      <c r="M306" s="93"/>
      <c r="N306" s="93"/>
      <c r="O306" s="93">
        <f>O305/O304</f>
        <v>-0.14948453608247422</v>
      </c>
    </row>
    <row r="307" spans="1:15" ht="12.75">
      <c r="A307" s="92"/>
      <c r="B307" s="50">
        <v>2015</v>
      </c>
      <c r="C307" s="90">
        <v>158</v>
      </c>
      <c r="D307" s="90">
        <v>138</v>
      </c>
      <c r="E307" s="90">
        <v>163</v>
      </c>
      <c r="F307" s="90">
        <v>145</v>
      </c>
      <c r="G307" s="90">
        <v>126</v>
      </c>
      <c r="H307" s="90">
        <v>137</v>
      </c>
      <c r="I307" s="90">
        <v>160</v>
      </c>
      <c r="J307" s="90"/>
      <c r="K307" s="90"/>
      <c r="L307" s="90"/>
      <c r="M307" s="90"/>
      <c r="N307" s="90"/>
      <c r="O307" s="50">
        <f>SUM(C307:N307)</f>
        <v>1027</v>
      </c>
    </row>
    <row r="308" spans="1:15" ht="12.75">
      <c r="A308" s="111" t="s">
        <v>285</v>
      </c>
      <c r="B308" s="49">
        <v>2014</v>
      </c>
      <c r="C308" s="49">
        <v>212</v>
      </c>
      <c r="D308" s="49">
        <v>176</v>
      </c>
      <c r="E308" s="49">
        <v>193</v>
      </c>
      <c r="F308" s="49">
        <v>197</v>
      </c>
      <c r="G308" s="49">
        <v>201</v>
      </c>
      <c r="H308" s="49">
        <v>220</v>
      </c>
      <c r="I308" s="49">
        <v>255</v>
      </c>
      <c r="J308" s="49"/>
      <c r="K308" s="49"/>
      <c r="L308" s="49"/>
      <c r="M308" s="49"/>
      <c r="N308" s="49"/>
      <c r="O308" s="49">
        <f>SUM(C308:N308)</f>
        <v>1454</v>
      </c>
    </row>
    <row r="309" spans="1:15" ht="12.75">
      <c r="A309" s="92"/>
      <c r="B309" s="137" t="s">
        <v>239</v>
      </c>
      <c r="C309" s="49">
        <f aca="true" t="shared" si="146" ref="C309:I309">C307-C308</f>
        <v>-54</v>
      </c>
      <c r="D309" s="49">
        <f t="shared" si="146"/>
        <v>-38</v>
      </c>
      <c r="E309" s="49">
        <f t="shared" si="146"/>
        <v>-30</v>
      </c>
      <c r="F309" s="49">
        <f t="shared" si="146"/>
        <v>-52</v>
      </c>
      <c r="G309" s="49">
        <f t="shared" si="146"/>
        <v>-75</v>
      </c>
      <c r="H309" s="49">
        <f t="shared" si="146"/>
        <v>-83</v>
      </c>
      <c r="I309" s="49">
        <f t="shared" si="146"/>
        <v>-95</v>
      </c>
      <c r="J309" s="49"/>
      <c r="K309" s="49"/>
      <c r="L309" s="49"/>
      <c r="M309" s="49"/>
      <c r="N309" s="49"/>
      <c r="O309" s="49">
        <f>O307-O308</f>
        <v>-427</v>
      </c>
    </row>
    <row r="310" spans="1:15" ht="13.5" thickBot="1">
      <c r="A310" s="135"/>
      <c r="B310" s="136" t="s">
        <v>5</v>
      </c>
      <c r="C310" s="93">
        <f aca="true" t="shared" si="147" ref="C310:I310">C309/C308</f>
        <v>-0.25471698113207547</v>
      </c>
      <c r="D310" s="93">
        <f t="shared" si="147"/>
        <v>-0.2159090909090909</v>
      </c>
      <c r="E310" s="93">
        <f t="shared" si="147"/>
        <v>-0.15544041450777202</v>
      </c>
      <c r="F310" s="93">
        <f t="shared" si="147"/>
        <v>-0.2639593908629442</v>
      </c>
      <c r="G310" s="93">
        <f t="shared" si="147"/>
        <v>-0.373134328358209</v>
      </c>
      <c r="H310" s="93">
        <f t="shared" si="147"/>
        <v>-0.37727272727272726</v>
      </c>
      <c r="I310" s="93">
        <f t="shared" si="147"/>
        <v>-0.37254901960784315</v>
      </c>
      <c r="J310" s="93"/>
      <c r="K310" s="93"/>
      <c r="L310" s="93"/>
      <c r="M310" s="93"/>
      <c r="N310" s="93"/>
      <c r="O310" s="93">
        <f>O309/O308</f>
        <v>-0.2936726272352132</v>
      </c>
    </row>
    <row r="311" spans="1:15" ht="12.75">
      <c r="A311" s="92"/>
      <c r="B311" s="50">
        <v>2015</v>
      </c>
      <c r="C311" s="90">
        <v>542</v>
      </c>
      <c r="D311" s="90">
        <v>525</v>
      </c>
      <c r="E311" s="90">
        <v>518</v>
      </c>
      <c r="F311" s="90">
        <v>411</v>
      </c>
      <c r="G311" s="90">
        <v>491</v>
      </c>
      <c r="H311" s="90">
        <v>494</v>
      </c>
      <c r="I311" s="90">
        <v>501</v>
      </c>
      <c r="J311" s="90"/>
      <c r="K311" s="90"/>
      <c r="L311" s="90"/>
      <c r="M311" s="90"/>
      <c r="N311" s="90"/>
      <c r="O311" s="50">
        <f>SUM(C311:N311)</f>
        <v>3482</v>
      </c>
    </row>
    <row r="312" spans="1:15" ht="12.75">
      <c r="A312" s="111" t="s">
        <v>286</v>
      </c>
      <c r="B312" s="49">
        <v>2014</v>
      </c>
      <c r="C312" s="49">
        <v>626</v>
      </c>
      <c r="D312" s="49">
        <v>483</v>
      </c>
      <c r="E312" s="49">
        <v>521</v>
      </c>
      <c r="F312" s="49">
        <v>495</v>
      </c>
      <c r="G312" s="49">
        <v>652</v>
      </c>
      <c r="H312" s="49">
        <v>573</v>
      </c>
      <c r="I312" s="49">
        <v>543</v>
      </c>
      <c r="J312" s="49"/>
      <c r="K312" s="49"/>
      <c r="L312" s="49"/>
      <c r="M312" s="49"/>
      <c r="N312" s="49"/>
      <c r="O312" s="49">
        <f>SUM(C312:N312)</f>
        <v>3893</v>
      </c>
    </row>
    <row r="313" spans="1:15" ht="12.75">
      <c r="A313" s="111" t="s">
        <v>287</v>
      </c>
      <c r="B313" s="137" t="s">
        <v>239</v>
      </c>
      <c r="C313" s="49">
        <f aca="true" t="shared" si="148" ref="C313:I313">C311-C312</f>
        <v>-84</v>
      </c>
      <c r="D313" s="49">
        <f t="shared" si="148"/>
        <v>42</v>
      </c>
      <c r="E313" s="49">
        <f t="shared" si="148"/>
        <v>-3</v>
      </c>
      <c r="F313" s="49">
        <f t="shared" si="148"/>
        <v>-84</v>
      </c>
      <c r="G313" s="49">
        <f t="shared" si="148"/>
        <v>-161</v>
      </c>
      <c r="H313" s="49">
        <f t="shared" si="148"/>
        <v>-79</v>
      </c>
      <c r="I313" s="49">
        <f t="shared" si="148"/>
        <v>-42</v>
      </c>
      <c r="J313" s="49"/>
      <c r="K313" s="49"/>
      <c r="L313" s="49"/>
      <c r="M313" s="49"/>
      <c r="N313" s="49"/>
      <c r="O313" s="49">
        <f>O311-O312</f>
        <v>-411</v>
      </c>
    </row>
    <row r="314" spans="1:15" ht="13.5" thickBot="1">
      <c r="A314" s="135"/>
      <c r="B314" s="136" t="s">
        <v>5</v>
      </c>
      <c r="C314" s="93">
        <f aca="true" t="shared" si="149" ref="C314:I314">C313/C312</f>
        <v>-0.134185303514377</v>
      </c>
      <c r="D314" s="93">
        <f t="shared" si="149"/>
        <v>0.08695652173913043</v>
      </c>
      <c r="E314" s="93">
        <f t="shared" si="149"/>
        <v>-0.005758157389635317</v>
      </c>
      <c r="F314" s="93">
        <f t="shared" si="149"/>
        <v>-0.1696969696969697</v>
      </c>
      <c r="G314" s="93">
        <f t="shared" si="149"/>
        <v>-0.2469325153374233</v>
      </c>
      <c r="H314" s="93">
        <f t="shared" si="149"/>
        <v>-0.13787085514834205</v>
      </c>
      <c r="I314" s="93">
        <f t="shared" si="149"/>
        <v>-0.07734806629834254</v>
      </c>
      <c r="J314" s="93"/>
      <c r="K314" s="93"/>
      <c r="L314" s="93"/>
      <c r="M314" s="93"/>
      <c r="N314" s="93"/>
      <c r="O314" s="93">
        <f>O313/O312</f>
        <v>-0.10557410737220653</v>
      </c>
    </row>
    <row r="315" spans="1:15" ht="12.75">
      <c r="A315" s="92"/>
      <c r="B315" s="50">
        <v>2015</v>
      </c>
      <c r="C315" s="90">
        <v>145</v>
      </c>
      <c r="D315" s="90">
        <v>134</v>
      </c>
      <c r="E315" s="90">
        <v>117</v>
      </c>
      <c r="F315" s="90">
        <v>128</v>
      </c>
      <c r="G315" s="90">
        <v>116</v>
      </c>
      <c r="H315" s="90">
        <v>127</v>
      </c>
      <c r="I315" s="90">
        <v>136</v>
      </c>
      <c r="J315" s="90"/>
      <c r="K315" s="90"/>
      <c r="L315" s="90"/>
      <c r="M315" s="90"/>
      <c r="N315" s="90"/>
      <c r="O315" s="50">
        <f>SUM(C315:N315)</f>
        <v>903</v>
      </c>
    </row>
    <row r="316" spans="1:15" ht="12.75">
      <c r="A316" s="111" t="s">
        <v>288</v>
      </c>
      <c r="B316" s="49">
        <v>2014</v>
      </c>
      <c r="C316" s="49">
        <v>174</v>
      </c>
      <c r="D316" s="49">
        <v>127</v>
      </c>
      <c r="E316" s="49">
        <v>135</v>
      </c>
      <c r="F316" s="49">
        <v>125</v>
      </c>
      <c r="G316" s="49">
        <v>156</v>
      </c>
      <c r="H316" s="49">
        <v>131</v>
      </c>
      <c r="I316" s="49">
        <v>148</v>
      </c>
      <c r="J316" s="49"/>
      <c r="K316" s="49"/>
      <c r="L316" s="49"/>
      <c r="M316" s="49"/>
      <c r="N316" s="49"/>
      <c r="O316" s="49">
        <f>SUM(C316:N316)</f>
        <v>996</v>
      </c>
    </row>
    <row r="317" spans="1:15" ht="12.75">
      <c r="A317" s="111" t="s">
        <v>289</v>
      </c>
      <c r="B317" s="137" t="s">
        <v>239</v>
      </c>
      <c r="C317" s="49">
        <f aca="true" t="shared" si="150" ref="C317:I317">C315-C316</f>
        <v>-29</v>
      </c>
      <c r="D317" s="49">
        <f t="shared" si="150"/>
        <v>7</v>
      </c>
      <c r="E317" s="49">
        <f t="shared" si="150"/>
        <v>-18</v>
      </c>
      <c r="F317" s="49">
        <f t="shared" si="150"/>
        <v>3</v>
      </c>
      <c r="G317" s="49">
        <f t="shared" si="150"/>
        <v>-40</v>
      </c>
      <c r="H317" s="49">
        <f t="shared" si="150"/>
        <v>-4</v>
      </c>
      <c r="I317" s="49">
        <f t="shared" si="150"/>
        <v>-12</v>
      </c>
      <c r="J317" s="49"/>
      <c r="K317" s="49"/>
      <c r="L317" s="49"/>
      <c r="M317" s="49"/>
      <c r="N317" s="49"/>
      <c r="O317" s="49">
        <f>O315-O316</f>
        <v>-93</v>
      </c>
    </row>
    <row r="318" spans="1:15" ht="13.5" thickBot="1">
      <c r="A318" s="135"/>
      <c r="B318" s="136" t="s">
        <v>5</v>
      </c>
      <c r="C318" s="93">
        <f aca="true" t="shared" si="151" ref="C318:I318">C317/C316</f>
        <v>-0.16666666666666666</v>
      </c>
      <c r="D318" s="93">
        <f t="shared" si="151"/>
        <v>0.05511811023622047</v>
      </c>
      <c r="E318" s="93">
        <f t="shared" si="151"/>
        <v>-0.13333333333333333</v>
      </c>
      <c r="F318" s="93">
        <f t="shared" si="151"/>
        <v>0.024</v>
      </c>
      <c r="G318" s="93">
        <f t="shared" si="151"/>
        <v>-0.2564102564102564</v>
      </c>
      <c r="H318" s="93">
        <f t="shared" si="151"/>
        <v>-0.030534351145038167</v>
      </c>
      <c r="I318" s="93">
        <f t="shared" si="151"/>
        <v>-0.08108108108108109</v>
      </c>
      <c r="J318" s="93"/>
      <c r="K318" s="93"/>
      <c r="L318" s="93"/>
      <c r="M318" s="93"/>
      <c r="N318" s="93"/>
      <c r="O318" s="93">
        <f>O317/O316</f>
        <v>-0.09337349397590361</v>
      </c>
    </row>
    <row r="321" ht="13.5" thickBot="1">
      <c r="A321" s="140" t="s">
        <v>258</v>
      </c>
    </row>
    <row r="322" spans="1:15" ht="13.5" thickBot="1">
      <c r="A322" t="s">
        <v>0</v>
      </c>
      <c r="B322" s="112" t="s">
        <v>238</v>
      </c>
      <c r="C322" s="112" t="s">
        <v>265</v>
      </c>
      <c r="D322" s="112" t="s">
        <v>266</v>
      </c>
      <c r="E322" s="112" t="s">
        <v>267</v>
      </c>
      <c r="F322" s="112" t="s">
        <v>268</v>
      </c>
      <c r="G322" s="112" t="s">
        <v>269</v>
      </c>
      <c r="H322" s="112" t="s">
        <v>270</v>
      </c>
      <c r="I322" s="112" t="s">
        <v>271</v>
      </c>
      <c r="J322" s="112" t="s">
        <v>272</v>
      </c>
      <c r="K322" s="112" t="s">
        <v>273</v>
      </c>
      <c r="L322" s="112" t="s">
        <v>274</v>
      </c>
      <c r="M322" s="112" t="s">
        <v>275</v>
      </c>
      <c r="N322" s="112" t="s">
        <v>276</v>
      </c>
      <c r="O322" s="112" t="s">
        <v>40</v>
      </c>
    </row>
    <row r="323" spans="1:15" ht="12.75">
      <c r="A323" s="91"/>
      <c r="B323" s="50">
        <v>2015</v>
      </c>
      <c r="C323" s="50">
        <f aca="true" t="shared" si="152" ref="C323:H323">SUM(C327+C331+C339+C343+C347+C351+C355)</f>
        <v>464</v>
      </c>
      <c r="D323" s="50">
        <f t="shared" si="152"/>
        <v>373</v>
      </c>
      <c r="E323" s="50">
        <f t="shared" si="152"/>
        <v>376</v>
      </c>
      <c r="F323" s="50">
        <f t="shared" si="152"/>
        <v>322</v>
      </c>
      <c r="G323" s="50">
        <f t="shared" si="152"/>
        <v>365</v>
      </c>
      <c r="H323" s="50">
        <f t="shared" si="152"/>
        <v>348</v>
      </c>
      <c r="I323" s="50">
        <f>SUM(I327+I331+I339+I343+I347+I351+I355)</f>
        <v>366</v>
      </c>
      <c r="J323" s="50"/>
      <c r="K323" s="50"/>
      <c r="L323" s="50"/>
      <c r="M323" s="50"/>
      <c r="N323" s="50"/>
      <c r="O323" s="50">
        <f>SUM(O327+O331+O339+O343+O347+O351+O355)</f>
        <v>2614</v>
      </c>
    </row>
    <row r="324" spans="1:15" ht="12.75">
      <c r="A324" s="111" t="s">
        <v>40</v>
      </c>
      <c r="B324" s="49">
        <v>2014</v>
      </c>
      <c r="C324" s="49">
        <f aca="true" t="shared" si="153" ref="C324:H324">SUM(C328+C332+C336+C340+C344+C348+C352+C356)</f>
        <v>449</v>
      </c>
      <c r="D324" s="49">
        <f t="shared" si="153"/>
        <v>389</v>
      </c>
      <c r="E324" s="49">
        <f t="shared" si="153"/>
        <v>282</v>
      </c>
      <c r="F324" s="49">
        <f t="shared" si="153"/>
        <v>389</v>
      </c>
      <c r="G324" s="49">
        <f t="shared" si="153"/>
        <v>354</v>
      </c>
      <c r="H324" s="49">
        <f t="shared" si="153"/>
        <v>357</v>
      </c>
      <c r="I324" s="49">
        <f>SUM(I328+I332+I336+I340+I344+I348+I352+I356)</f>
        <v>383</v>
      </c>
      <c r="J324" s="49"/>
      <c r="K324" s="49"/>
      <c r="L324" s="49"/>
      <c r="M324" s="49"/>
      <c r="N324" s="49"/>
      <c r="O324" s="49">
        <f>SUM(C324:N324)</f>
        <v>2603</v>
      </c>
    </row>
    <row r="325" spans="1:15" ht="12.75">
      <c r="A325" s="111" t="s">
        <v>277</v>
      </c>
      <c r="B325" s="134" t="s">
        <v>239</v>
      </c>
      <c r="C325" s="49">
        <f aca="true" t="shared" si="154" ref="C325:I325">C323-C324</f>
        <v>15</v>
      </c>
      <c r="D325" s="49">
        <f t="shared" si="154"/>
        <v>-16</v>
      </c>
      <c r="E325" s="49">
        <f t="shared" si="154"/>
        <v>94</v>
      </c>
      <c r="F325" s="49">
        <f t="shared" si="154"/>
        <v>-67</v>
      </c>
      <c r="G325" s="49">
        <f t="shared" si="154"/>
        <v>11</v>
      </c>
      <c r="H325" s="49">
        <f t="shared" si="154"/>
        <v>-9</v>
      </c>
      <c r="I325" s="49">
        <f t="shared" si="154"/>
        <v>-17</v>
      </c>
      <c r="J325" s="49"/>
      <c r="K325" s="49"/>
      <c r="L325" s="49"/>
      <c r="M325" s="49"/>
      <c r="N325" s="49"/>
      <c r="O325" s="49">
        <f>O323-O324</f>
        <v>11</v>
      </c>
    </row>
    <row r="326" spans="1:15" ht="13.5" thickBot="1">
      <c r="A326" s="135"/>
      <c r="B326" s="136" t="s">
        <v>5</v>
      </c>
      <c r="C326" s="93">
        <f aca="true" t="shared" si="155" ref="C326:I326">C325/C324</f>
        <v>0.0334075723830735</v>
      </c>
      <c r="D326" s="93">
        <f t="shared" si="155"/>
        <v>-0.04113110539845758</v>
      </c>
      <c r="E326" s="93">
        <f t="shared" si="155"/>
        <v>0.3333333333333333</v>
      </c>
      <c r="F326" s="93">
        <f t="shared" si="155"/>
        <v>-0.17223650385604114</v>
      </c>
      <c r="G326" s="93">
        <f t="shared" si="155"/>
        <v>0.031073446327683617</v>
      </c>
      <c r="H326" s="93">
        <f t="shared" si="155"/>
        <v>-0.025210084033613446</v>
      </c>
      <c r="I326" s="93">
        <f t="shared" si="155"/>
        <v>-0.044386422976501305</v>
      </c>
      <c r="J326" s="93"/>
      <c r="K326" s="93"/>
      <c r="L326" s="93"/>
      <c r="M326" s="93"/>
      <c r="N326" s="93"/>
      <c r="O326" s="93">
        <f>O325/O324</f>
        <v>0.0042258932001536685</v>
      </c>
    </row>
    <row r="327" spans="1:15" ht="12.75">
      <c r="A327" s="92"/>
      <c r="B327" s="50">
        <v>2015</v>
      </c>
      <c r="C327" s="50">
        <v>7</v>
      </c>
      <c r="D327" s="50">
        <v>4</v>
      </c>
      <c r="E327" s="50">
        <v>6</v>
      </c>
      <c r="F327" s="50">
        <v>5</v>
      </c>
      <c r="G327" s="50">
        <v>10</v>
      </c>
      <c r="H327" s="50">
        <v>4</v>
      </c>
      <c r="I327" s="50">
        <v>7</v>
      </c>
      <c r="J327" s="50"/>
      <c r="K327" s="50"/>
      <c r="L327" s="50"/>
      <c r="M327" s="50"/>
      <c r="N327" s="50"/>
      <c r="O327" s="50">
        <f>SUM(C327:N327)</f>
        <v>43</v>
      </c>
    </row>
    <row r="328" spans="1:15" ht="12.75">
      <c r="A328" s="111" t="s">
        <v>278</v>
      </c>
      <c r="B328" s="49">
        <v>2014</v>
      </c>
      <c r="C328" s="49">
        <v>7</v>
      </c>
      <c r="D328" s="49">
        <v>6</v>
      </c>
      <c r="E328" s="49">
        <v>7</v>
      </c>
      <c r="F328" s="49">
        <v>10</v>
      </c>
      <c r="G328" s="49">
        <v>13</v>
      </c>
      <c r="H328" s="49">
        <v>9</v>
      </c>
      <c r="I328" s="49">
        <v>11</v>
      </c>
      <c r="J328" s="49"/>
      <c r="K328" s="49"/>
      <c r="L328" s="49"/>
      <c r="M328" s="49"/>
      <c r="N328" s="49"/>
      <c r="O328" s="49">
        <f>SUM(C328:N328)</f>
        <v>63</v>
      </c>
    </row>
    <row r="329" spans="1:15" ht="12.75">
      <c r="A329" s="111" t="s">
        <v>279</v>
      </c>
      <c r="B329" s="137" t="s">
        <v>239</v>
      </c>
      <c r="C329" s="49">
        <f aca="true" t="shared" si="156" ref="C329:I329">C327-C328</f>
        <v>0</v>
      </c>
      <c r="D329" s="49">
        <f t="shared" si="156"/>
        <v>-2</v>
      </c>
      <c r="E329" s="49">
        <f t="shared" si="156"/>
        <v>-1</v>
      </c>
      <c r="F329" s="49">
        <f t="shared" si="156"/>
        <v>-5</v>
      </c>
      <c r="G329" s="49">
        <f t="shared" si="156"/>
        <v>-3</v>
      </c>
      <c r="H329" s="49">
        <f t="shared" si="156"/>
        <v>-5</v>
      </c>
      <c r="I329" s="49">
        <f t="shared" si="156"/>
        <v>-4</v>
      </c>
      <c r="J329" s="49"/>
      <c r="K329" s="49"/>
      <c r="L329" s="49"/>
      <c r="M329" s="49"/>
      <c r="N329" s="49"/>
      <c r="O329" s="49">
        <f>O327-O328</f>
        <v>-20</v>
      </c>
    </row>
    <row r="330" spans="1:15" ht="13.5" thickBot="1">
      <c r="A330" s="135"/>
      <c r="B330" s="136" t="s">
        <v>5</v>
      </c>
      <c r="C330" s="93">
        <f aca="true" t="shared" si="157" ref="C330:I330">C329/C328</f>
        <v>0</v>
      </c>
      <c r="D330" s="93">
        <f t="shared" si="157"/>
        <v>-0.3333333333333333</v>
      </c>
      <c r="E330" s="93">
        <f t="shared" si="157"/>
        <v>-0.14285714285714285</v>
      </c>
      <c r="F330" s="93">
        <f t="shared" si="157"/>
        <v>-0.5</v>
      </c>
      <c r="G330" s="93">
        <f t="shared" si="157"/>
        <v>-0.23076923076923078</v>
      </c>
      <c r="H330" s="93">
        <f t="shared" si="157"/>
        <v>-0.5555555555555556</v>
      </c>
      <c r="I330" s="93">
        <f t="shared" si="157"/>
        <v>-0.36363636363636365</v>
      </c>
      <c r="J330" s="93"/>
      <c r="K330" s="93"/>
      <c r="L330" s="93"/>
      <c r="M330" s="93"/>
      <c r="N330" s="93"/>
      <c r="O330" s="93">
        <f>O329/O328</f>
        <v>-0.31746031746031744</v>
      </c>
    </row>
    <row r="331" spans="1:15" ht="12.75">
      <c r="A331" s="92"/>
      <c r="B331" s="50">
        <v>2015</v>
      </c>
      <c r="C331" s="90">
        <v>0</v>
      </c>
      <c r="D331" s="90">
        <v>1</v>
      </c>
      <c r="E331" s="90">
        <v>4</v>
      </c>
      <c r="F331" s="90">
        <v>3</v>
      </c>
      <c r="G331" s="90">
        <v>0</v>
      </c>
      <c r="H331" s="90">
        <v>0</v>
      </c>
      <c r="I331" s="90">
        <v>1</v>
      </c>
      <c r="J331" s="90"/>
      <c r="K331" s="90"/>
      <c r="L331" s="90"/>
      <c r="M331" s="90"/>
      <c r="N331" s="90"/>
      <c r="O331" s="50">
        <f>SUM(C331:N331)</f>
        <v>9</v>
      </c>
    </row>
    <row r="332" spans="1:15" ht="12.75">
      <c r="A332" s="138" t="s">
        <v>280</v>
      </c>
      <c r="B332" s="49">
        <v>2014</v>
      </c>
      <c r="C332" s="49">
        <v>0</v>
      </c>
      <c r="D332" s="49">
        <v>1</v>
      </c>
      <c r="E332" s="49">
        <v>0</v>
      </c>
      <c r="F332" s="49">
        <v>0</v>
      </c>
      <c r="G332" s="49">
        <v>0</v>
      </c>
      <c r="H332" s="49">
        <v>0</v>
      </c>
      <c r="I332" s="49">
        <v>0</v>
      </c>
      <c r="J332" s="49"/>
      <c r="K332" s="49"/>
      <c r="L332" s="49"/>
      <c r="M332" s="49"/>
      <c r="N332" s="49"/>
      <c r="O332" s="49">
        <f>SUM(C332:N332)</f>
        <v>1</v>
      </c>
    </row>
    <row r="333" spans="1:15" ht="12.75">
      <c r="A333" s="111" t="s">
        <v>281</v>
      </c>
      <c r="B333" s="137" t="s">
        <v>239</v>
      </c>
      <c r="C333" s="49">
        <f aca="true" t="shared" si="158" ref="C333:I333">C331-C332</f>
        <v>0</v>
      </c>
      <c r="D333" s="49">
        <f t="shared" si="158"/>
        <v>0</v>
      </c>
      <c r="E333" s="49">
        <f t="shared" si="158"/>
        <v>4</v>
      </c>
      <c r="F333" s="49">
        <f t="shared" si="158"/>
        <v>3</v>
      </c>
      <c r="G333" s="49">
        <f t="shared" si="158"/>
        <v>0</v>
      </c>
      <c r="H333" s="49">
        <f t="shared" si="158"/>
        <v>0</v>
      </c>
      <c r="I333" s="49">
        <f t="shared" si="158"/>
        <v>1</v>
      </c>
      <c r="J333" s="49"/>
      <c r="K333" s="49"/>
      <c r="L333" s="49"/>
      <c r="M333" s="49"/>
      <c r="N333" s="49"/>
      <c r="O333" s="49">
        <f>O331-O332</f>
        <v>8</v>
      </c>
    </row>
    <row r="334" spans="1:15" ht="13.5" thickBot="1">
      <c r="A334" s="135"/>
      <c r="B334" s="136" t="s">
        <v>5</v>
      </c>
      <c r="C334" s="93">
        <v>0</v>
      </c>
      <c r="D334" s="93">
        <f>D333/D332</f>
        <v>0</v>
      </c>
      <c r="E334" s="93">
        <v>0</v>
      </c>
      <c r="F334" s="93">
        <v>0</v>
      </c>
      <c r="G334" s="93">
        <v>0</v>
      </c>
      <c r="H334" s="93">
        <v>0</v>
      </c>
      <c r="I334" s="93">
        <v>0</v>
      </c>
      <c r="J334" s="93"/>
      <c r="K334" s="93"/>
      <c r="L334" s="93"/>
      <c r="M334" s="93"/>
      <c r="N334" s="93"/>
      <c r="O334" s="93">
        <f>O333/O332</f>
        <v>8</v>
      </c>
    </row>
    <row r="335" spans="1:15" ht="12.75">
      <c r="A335" s="92"/>
      <c r="B335" s="50">
        <v>2015</v>
      </c>
      <c r="C335" s="90">
        <v>0</v>
      </c>
      <c r="D335" s="90">
        <v>0</v>
      </c>
      <c r="E335" s="90">
        <v>0</v>
      </c>
      <c r="F335" s="90">
        <v>0</v>
      </c>
      <c r="G335" s="90">
        <v>0</v>
      </c>
      <c r="H335" s="90">
        <v>0</v>
      </c>
      <c r="I335" s="90">
        <v>0</v>
      </c>
      <c r="J335" s="90"/>
      <c r="K335" s="90"/>
      <c r="L335" s="90"/>
      <c r="M335" s="90"/>
      <c r="N335" s="90"/>
      <c r="O335" s="50">
        <f>SUM(C335:N335)</f>
        <v>0</v>
      </c>
    </row>
    <row r="336" spans="1:15" ht="12.75">
      <c r="A336" s="138" t="s">
        <v>313</v>
      </c>
      <c r="B336" s="49">
        <v>2014</v>
      </c>
      <c r="C336" s="49">
        <v>0</v>
      </c>
      <c r="D336" s="49">
        <v>0</v>
      </c>
      <c r="E336" s="49">
        <v>0</v>
      </c>
      <c r="F336" s="49">
        <v>0</v>
      </c>
      <c r="G336" s="49">
        <v>0</v>
      </c>
      <c r="H336" s="49">
        <v>0</v>
      </c>
      <c r="I336" s="49">
        <v>0</v>
      </c>
      <c r="J336" s="49"/>
      <c r="K336" s="49"/>
      <c r="L336" s="49"/>
      <c r="M336" s="49"/>
      <c r="N336" s="49"/>
      <c r="O336" s="49">
        <f>SUM(C336:N336)</f>
        <v>0</v>
      </c>
    </row>
    <row r="337" spans="1:15" ht="12.75">
      <c r="A337" s="138" t="s">
        <v>314</v>
      </c>
      <c r="B337" s="137" t="s">
        <v>239</v>
      </c>
      <c r="C337" s="49">
        <f aca="true" t="shared" si="159" ref="C337:I337">C335-C336</f>
        <v>0</v>
      </c>
      <c r="D337" s="49">
        <f t="shared" si="159"/>
        <v>0</v>
      </c>
      <c r="E337" s="49">
        <f t="shared" si="159"/>
        <v>0</v>
      </c>
      <c r="F337" s="49">
        <f t="shared" si="159"/>
        <v>0</v>
      </c>
      <c r="G337" s="49">
        <f t="shared" si="159"/>
        <v>0</v>
      </c>
      <c r="H337" s="49">
        <f t="shared" si="159"/>
        <v>0</v>
      </c>
      <c r="I337" s="49">
        <f t="shared" si="159"/>
        <v>0</v>
      </c>
      <c r="J337" s="49"/>
      <c r="K337" s="49"/>
      <c r="L337" s="49"/>
      <c r="M337" s="49"/>
      <c r="N337" s="49"/>
      <c r="O337" s="49">
        <f>O335-O336</f>
        <v>0</v>
      </c>
    </row>
    <row r="338" spans="1:15" ht="13.5" thickBot="1">
      <c r="A338" s="135"/>
      <c r="B338" s="136" t="s">
        <v>5</v>
      </c>
      <c r="C338" s="93">
        <v>0</v>
      </c>
      <c r="D338" s="93">
        <v>0</v>
      </c>
      <c r="E338" s="93">
        <v>0</v>
      </c>
      <c r="F338" s="93">
        <v>0</v>
      </c>
      <c r="G338" s="93">
        <v>0</v>
      </c>
      <c r="H338" s="93">
        <v>0</v>
      </c>
      <c r="I338" s="93">
        <v>0</v>
      </c>
      <c r="J338" s="93"/>
      <c r="K338" s="93"/>
      <c r="L338" s="93"/>
      <c r="M338" s="93"/>
      <c r="N338" s="93"/>
      <c r="O338" s="93">
        <v>0</v>
      </c>
    </row>
    <row r="339" spans="1:15" ht="12.75">
      <c r="A339" s="92"/>
      <c r="B339" s="50">
        <v>2015</v>
      </c>
      <c r="C339" s="90">
        <v>50</v>
      </c>
      <c r="D339" s="90">
        <v>47</v>
      </c>
      <c r="E339" s="90">
        <v>48</v>
      </c>
      <c r="F339" s="90">
        <v>37</v>
      </c>
      <c r="G339" s="90">
        <v>45</v>
      </c>
      <c r="H339" s="90">
        <v>29</v>
      </c>
      <c r="I339" s="90">
        <v>32</v>
      </c>
      <c r="J339" s="90"/>
      <c r="K339" s="90"/>
      <c r="L339" s="90"/>
      <c r="M339" s="90"/>
      <c r="N339" s="90"/>
      <c r="O339" s="50">
        <f>SUM(C339:N339)</f>
        <v>288</v>
      </c>
    </row>
    <row r="340" spans="1:15" ht="12.75">
      <c r="A340" s="111" t="s">
        <v>282</v>
      </c>
      <c r="B340" s="49">
        <v>2014</v>
      </c>
      <c r="C340" s="49">
        <v>56</v>
      </c>
      <c r="D340" s="49">
        <v>37</v>
      </c>
      <c r="E340" s="49">
        <v>31</v>
      </c>
      <c r="F340" s="49">
        <v>36</v>
      </c>
      <c r="G340" s="49">
        <v>36</v>
      </c>
      <c r="H340" s="49">
        <v>37</v>
      </c>
      <c r="I340" s="49">
        <v>68</v>
      </c>
      <c r="J340" s="49"/>
      <c r="K340" s="49"/>
      <c r="L340" s="49"/>
      <c r="M340" s="49"/>
      <c r="N340" s="49"/>
      <c r="O340" s="49">
        <f>SUM(C340:N340)</f>
        <v>301</v>
      </c>
    </row>
    <row r="341" spans="1:15" ht="12.75">
      <c r="A341" s="92"/>
      <c r="B341" s="137" t="s">
        <v>239</v>
      </c>
      <c r="C341" s="49">
        <f aca="true" t="shared" si="160" ref="C341:I341">C339-C340</f>
        <v>-6</v>
      </c>
      <c r="D341" s="49">
        <f t="shared" si="160"/>
        <v>10</v>
      </c>
      <c r="E341" s="49">
        <f t="shared" si="160"/>
        <v>17</v>
      </c>
      <c r="F341" s="49">
        <f t="shared" si="160"/>
        <v>1</v>
      </c>
      <c r="G341" s="49">
        <f t="shared" si="160"/>
        <v>9</v>
      </c>
      <c r="H341" s="49">
        <f t="shared" si="160"/>
        <v>-8</v>
      </c>
      <c r="I341" s="49">
        <f t="shared" si="160"/>
        <v>-36</v>
      </c>
      <c r="J341" s="49"/>
      <c r="K341" s="49"/>
      <c r="L341" s="49"/>
      <c r="M341" s="49"/>
      <c r="N341" s="49"/>
      <c r="O341" s="49">
        <f>O339-O340</f>
        <v>-13</v>
      </c>
    </row>
    <row r="342" spans="1:15" ht="13.5" thickBot="1">
      <c r="A342" s="135"/>
      <c r="B342" s="136" t="s">
        <v>5</v>
      </c>
      <c r="C342" s="93">
        <f aca="true" t="shared" si="161" ref="C342:I342">C341/C340</f>
        <v>-0.10714285714285714</v>
      </c>
      <c r="D342" s="93">
        <f t="shared" si="161"/>
        <v>0.2702702702702703</v>
      </c>
      <c r="E342" s="93">
        <f t="shared" si="161"/>
        <v>0.5483870967741935</v>
      </c>
      <c r="F342" s="93">
        <f t="shared" si="161"/>
        <v>0.027777777777777776</v>
      </c>
      <c r="G342" s="93">
        <f t="shared" si="161"/>
        <v>0.25</v>
      </c>
      <c r="H342" s="93">
        <f t="shared" si="161"/>
        <v>-0.21621621621621623</v>
      </c>
      <c r="I342" s="93">
        <f t="shared" si="161"/>
        <v>-0.5294117647058824</v>
      </c>
      <c r="J342" s="93"/>
      <c r="K342" s="93"/>
      <c r="L342" s="93"/>
      <c r="M342" s="93"/>
      <c r="N342" s="93"/>
      <c r="O342" s="93">
        <f>O341/O340</f>
        <v>-0.04318936877076412</v>
      </c>
    </row>
    <row r="343" spans="1:15" ht="12.75">
      <c r="A343" s="92"/>
      <c r="B343" s="50">
        <v>2015</v>
      </c>
      <c r="C343" s="90">
        <v>24</v>
      </c>
      <c r="D343" s="90">
        <v>24</v>
      </c>
      <c r="E343" s="90">
        <v>38</v>
      </c>
      <c r="F343" s="90">
        <v>13</v>
      </c>
      <c r="G343" s="90">
        <v>21</v>
      </c>
      <c r="H343" s="90">
        <v>23</v>
      </c>
      <c r="I343" s="90">
        <v>21</v>
      </c>
      <c r="J343" s="90"/>
      <c r="K343" s="90"/>
      <c r="L343" s="90"/>
      <c r="M343" s="90"/>
      <c r="N343" s="90"/>
      <c r="O343" s="50">
        <f>SUM(C343:N343)</f>
        <v>164</v>
      </c>
    </row>
    <row r="344" spans="1:15" ht="12.75">
      <c r="A344" s="111" t="s">
        <v>283</v>
      </c>
      <c r="B344" s="49">
        <v>2014</v>
      </c>
      <c r="C344" s="49">
        <v>12</v>
      </c>
      <c r="D344" s="49">
        <v>13</v>
      </c>
      <c r="E344" s="49">
        <v>12</v>
      </c>
      <c r="F344" s="49">
        <v>16</v>
      </c>
      <c r="G344" s="49">
        <v>17</v>
      </c>
      <c r="H344" s="49">
        <v>20</v>
      </c>
      <c r="I344" s="49">
        <v>9</v>
      </c>
      <c r="J344" s="49"/>
      <c r="K344" s="49"/>
      <c r="L344" s="49"/>
      <c r="M344" s="49"/>
      <c r="N344" s="49"/>
      <c r="O344" s="49">
        <f>SUM(C344:N344)</f>
        <v>99</v>
      </c>
    </row>
    <row r="345" spans="1:15" ht="12.75">
      <c r="A345" s="111" t="s">
        <v>284</v>
      </c>
      <c r="B345" s="137" t="s">
        <v>239</v>
      </c>
      <c r="C345" s="49">
        <f aca="true" t="shared" si="162" ref="C345:I345">C343-C344</f>
        <v>12</v>
      </c>
      <c r="D345" s="49">
        <f t="shared" si="162"/>
        <v>11</v>
      </c>
      <c r="E345" s="49">
        <f t="shared" si="162"/>
        <v>26</v>
      </c>
      <c r="F345" s="49">
        <f t="shared" si="162"/>
        <v>-3</v>
      </c>
      <c r="G345" s="49">
        <f t="shared" si="162"/>
        <v>4</v>
      </c>
      <c r="H345" s="49">
        <f t="shared" si="162"/>
        <v>3</v>
      </c>
      <c r="I345" s="49">
        <f t="shared" si="162"/>
        <v>12</v>
      </c>
      <c r="J345" s="49"/>
      <c r="K345" s="49"/>
      <c r="L345" s="49"/>
      <c r="M345" s="49"/>
      <c r="N345" s="49"/>
      <c r="O345" s="49">
        <f>O343-O344</f>
        <v>65</v>
      </c>
    </row>
    <row r="346" spans="1:15" ht="13.5" thickBot="1">
      <c r="A346" s="135" t="s">
        <v>0</v>
      </c>
      <c r="B346" s="136" t="s">
        <v>5</v>
      </c>
      <c r="C346" s="93">
        <f aca="true" t="shared" si="163" ref="C346:I346">C345/C344</f>
        <v>1</v>
      </c>
      <c r="D346" s="93">
        <f t="shared" si="163"/>
        <v>0.8461538461538461</v>
      </c>
      <c r="E346" s="93">
        <f t="shared" si="163"/>
        <v>2.1666666666666665</v>
      </c>
      <c r="F346" s="93">
        <f t="shared" si="163"/>
        <v>-0.1875</v>
      </c>
      <c r="G346" s="93">
        <f t="shared" si="163"/>
        <v>0.23529411764705882</v>
      </c>
      <c r="H346" s="93">
        <f t="shared" si="163"/>
        <v>0.15</v>
      </c>
      <c r="I346" s="93">
        <f t="shared" si="163"/>
        <v>1.3333333333333333</v>
      </c>
      <c r="J346" s="93"/>
      <c r="K346" s="93"/>
      <c r="L346" s="93"/>
      <c r="M346" s="93"/>
      <c r="N346" s="93"/>
      <c r="O346" s="93">
        <f>O345/O344</f>
        <v>0.6565656565656566</v>
      </c>
    </row>
    <row r="347" spans="1:15" ht="12.75">
      <c r="A347" s="92"/>
      <c r="B347" s="50">
        <v>2015</v>
      </c>
      <c r="C347" s="90">
        <v>94</v>
      </c>
      <c r="D347" s="90">
        <v>81</v>
      </c>
      <c r="E347" s="90">
        <v>67</v>
      </c>
      <c r="F347" s="90">
        <v>69</v>
      </c>
      <c r="G347" s="90">
        <v>80</v>
      </c>
      <c r="H347" s="90">
        <v>67</v>
      </c>
      <c r="I347" s="90">
        <v>65</v>
      </c>
      <c r="J347" s="90"/>
      <c r="K347" s="90"/>
      <c r="L347" s="90"/>
      <c r="M347" s="90"/>
      <c r="N347" s="90"/>
      <c r="O347" s="50">
        <f>SUM(C347:N347)</f>
        <v>523</v>
      </c>
    </row>
    <row r="348" spans="1:15" ht="12.75">
      <c r="A348" s="111" t="s">
        <v>285</v>
      </c>
      <c r="B348" s="49">
        <v>2014</v>
      </c>
      <c r="C348" s="49">
        <v>58</v>
      </c>
      <c r="D348" s="49">
        <v>55</v>
      </c>
      <c r="E348" s="49">
        <v>44</v>
      </c>
      <c r="F348" s="49">
        <v>85</v>
      </c>
      <c r="G348" s="49">
        <v>63</v>
      </c>
      <c r="H348" s="49">
        <v>45</v>
      </c>
      <c r="I348" s="49">
        <v>53</v>
      </c>
      <c r="J348" s="49"/>
      <c r="K348" s="49"/>
      <c r="L348" s="49"/>
      <c r="M348" s="49"/>
      <c r="N348" s="49"/>
      <c r="O348" s="49">
        <f>SUM(C348:N348)</f>
        <v>403</v>
      </c>
    </row>
    <row r="349" spans="1:15" ht="12.75">
      <c r="A349" s="92"/>
      <c r="B349" s="137" t="s">
        <v>239</v>
      </c>
      <c r="C349" s="49">
        <f aca="true" t="shared" si="164" ref="C349:I349">C347-C348</f>
        <v>36</v>
      </c>
      <c r="D349" s="49">
        <f t="shared" si="164"/>
        <v>26</v>
      </c>
      <c r="E349" s="49">
        <f t="shared" si="164"/>
        <v>23</v>
      </c>
      <c r="F349" s="49">
        <f t="shared" si="164"/>
        <v>-16</v>
      </c>
      <c r="G349" s="49">
        <f t="shared" si="164"/>
        <v>17</v>
      </c>
      <c r="H349" s="49">
        <f t="shared" si="164"/>
        <v>22</v>
      </c>
      <c r="I349" s="49">
        <f t="shared" si="164"/>
        <v>12</v>
      </c>
      <c r="J349" s="49"/>
      <c r="K349" s="49"/>
      <c r="L349" s="49"/>
      <c r="M349" s="49"/>
      <c r="N349" s="49"/>
      <c r="O349" s="49">
        <f>O347-O348</f>
        <v>120</v>
      </c>
    </row>
    <row r="350" spans="1:15" ht="13.5" thickBot="1">
      <c r="A350" s="135"/>
      <c r="B350" s="136" t="s">
        <v>5</v>
      </c>
      <c r="C350" s="93">
        <f aca="true" t="shared" si="165" ref="C350:I350">C349/C348</f>
        <v>0.6206896551724138</v>
      </c>
      <c r="D350" s="93">
        <f t="shared" si="165"/>
        <v>0.4727272727272727</v>
      </c>
      <c r="E350" s="93">
        <f t="shared" si="165"/>
        <v>0.5227272727272727</v>
      </c>
      <c r="F350" s="93">
        <f t="shared" si="165"/>
        <v>-0.18823529411764706</v>
      </c>
      <c r="G350" s="93">
        <f t="shared" si="165"/>
        <v>0.2698412698412698</v>
      </c>
      <c r="H350" s="93">
        <f t="shared" si="165"/>
        <v>0.4888888888888889</v>
      </c>
      <c r="I350" s="93">
        <f t="shared" si="165"/>
        <v>0.22641509433962265</v>
      </c>
      <c r="J350" s="93"/>
      <c r="K350" s="93"/>
      <c r="L350" s="93"/>
      <c r="M350" s="93"/>
      <c r="N350" s="93"/>
      <c r="O350" s="93">
        <f>O349/O348</f>
        <v>0.2977667493796526</v>
      </c>
    </row>
    <row r="351" spans="1:15" ht="12.75">
      <c r="A351" s="92"/>
      <c r="B351" s="50">
        <v>2015</v>
      </c>
      <c r="C351" s="90">
        <v>263</v>
      </c>
      <c r="D351" s="90">
        <v>198</v>
      </c>
      <c r="E351" s="90">
        <v>194</v>
      </c>
      <c r="F351" s="90">
        <v>175</v>
      </c>
      <c r="G351" s="90">
        <v>190</v>
      </c>
      <c r="H351" s="90">
        <v>198</v>
      </c>
      <c r="I351" s="90">
        <v>205</v>
      </c>
      <c r="J351" s="90"/>
      <c r="K351" s="90"/>
      <c r="L351" s="90"/>
      <c r="M351" s="90"/>
      <c r="N351" s="90"/>
      <c r="O351" s="50">
        <f>SUM(C351:N351)</f>
        <v>1423</v>
      </c>
    </row>
    <row r="352" spans="1:15" ht="12.75">
      <c r="A352" s="111" t="s">
        <v>286</v>
      </c>
      <c r="B352" s="49">
        <v>2014</v>
      </c>
      <c r="C352" s="49">
        <v>269</v>
      </c>
      <c r="D352" s="49">
        <v>258</v>
      </c>
      <c r="E352" s="49">
        <v>171</v>
      </c>
      <c r="F352" s="49">
        <v>215</v>
      </c>
      <c r="G352" s="49">
        <v>205</v>
      </c>
      <c r="H352" s="49">
        <v>225</v>
      </c>
      <c r="I352" s="49">
        <v>223</v>
      </c>
      <c r="J352" s="49"/>
      <c r="K352" s="49"/>
      <c r="L352" s="49"/>
      <c r="M352" s="49"/>
      <c r="N352" s="49"/>
      <c r="O352" s="49">
        <f>SUM(C352:N352)</f>
        <v>1566</v>
      </c>
    </row>
    <row r="353" spans="1:15" ht="12.75">
      <c r="A353" s="111" t="s">
        <v>287</v>
      </c>
      <c r="B353" s="137" t="s">
        <v>239</v>
      </c>
      <c r="C353" s="49">
        <f aca="true" t="shared" si="166" ref="C353:I353">C351-C352</f>
        <v>-6</v>
      </c>
      <c r="D353" s="49">
        <f t="shared" si="166"/>
        <v>-60</v>
      </c>
      <c r="E353" s="49">
        <f t="shared" si="166"/>
        <v>23</v>
      </c>
      <c r="F353" s="49">
        <f t="shared" si="166"/>
        <v>-40</v>
      </c>
      <c r="G353" s="49">
        <f t="shared" si="166"/>
        <v>-15</v>
      </c>
      <c r="H353" s="49">
        <f t="shared" si="166"/>
        <v>-27</v>
      </c>
      <c r="I353" s="49">
        <f t="shared" si="166"/>
        <v>-18</v>
      </c>
      <c r="J353" s="49"/>
      <c r="K353" s="49"/>
      <c r="L353" s="49"/>
      <c r="M353" s="49"/>
      <c r="N353" s="49"/>
      <c r="O353" s="49">
        <f>O351-O352</f>
        <v>-143</v>
      </c>
    </row>
    <row r="354" spans="1:15" ht="13.5" thickBot="1">
      <c r="A354" s="135"/>
      <c r="B354" s="136" t="s">
        <v>5</v>
      </c>
      <c r="C354" s="93">
        <f aca="true" t="shared" si="167" ref="C354:I354">C353/C352</f>
        <v>-0.022304832713754646</v>
      </c>
      <c r="D354" s="93">
        <f t="shared" si="167"/>
        <v>-0.23255813953488372</v>
      </c>
      <c r="E354" s="93">
        <f t="shared" si="167"/>
        <v>0.13450292397660818</v>
      </c>
      <c r="F354" s="93">
        <f t="shared" si="167"/>
        <v>-0.18604651162790697</v>
      </c>
      <c r="G354" s="93">
        <f t="shared" si="167"/>
        <v>-0.07317073170731707</v>
      </c>
      <c r="H354" s="93">
        <f t="shared" si="167"/>
        <v>-0.12</v>
      </c>
      <c r="I354" s="93">
        <f t="shared" si="167"/>
        <v>-0.08071748878923767</v>
      </c>
      <c r="J354" s="93"/>
      <c r="K354" s="93"/>
      <c r="L354" s="93"/>
      <c r="M354" s="93"/>
      <c r="N354" s="93"/>
      <c r="O354" s="93">
        <f>O353/O352</f>
        <v>-0.0913154533844189</v>
      </c>
    </row>
    <row r="355" spans="1:15" ht="12.75">
      <c r="A355" s="92"/>
      <c r="B355" s="50">
        <v>2015</v>
      </c>
      <c r="C355" s="90">
        <v>26</v>
      </c>
      <c r="D355" s="90">
        <v>18</v>
      </c>
      <c r="E355" s="90">
        <v>19</v>
      </c>
      <c r="F355" s="90">
        <v>20</v>
      </c>
      <c r="G355" s="90">
        <v>19</v>
      </c>
      <c r="H355" s="90">
        <v>27</v>
      </c>
      <c r="I355" s="90">
        <v>35</v>
      </c>
      <c r="J355" s="90"/>
      <c r="K355" s="90"/>
      <c r="L355" s="90"/>
      <c r="M355" s="90"/>
      <c r="N355" s="90"/>
      <c r="O355" s="50">
        <f>SUM(C355:N355)</f>
        <v>164</v>
      </c>
    </row>
    <row r="356" spans="1:15" ht="12.75">
      <c r="A356" s="111" t="s">
        <v>288</v>
      </c>
      <c r="B356" s="49">
        <v>2014</v>
      </c>
      <c r="C356" s="49">
        <v>47</v>
      </c>
      <c r="D356" s="49">
        <v>19</v>
      </c>
      <c r="E356" s="49">
        <v>17</v>
      </c>
      <c r="F356" s="49">
        <v>27</v>
      </c>
      <c r="G356" s="49">
        <v>20</v>
      </c>
      <c r="H356" s="49">
        <v>21</v>
      </c>
      <c r="I356" s="49">
        <v>19</v>
      </c>
      <c r="J356" s="49"/>
      <c r="K356" s="49"/>
      <c r="L356" s="49"/>
      <c r="M356" s="49"/>
      <c r="N356" s="49"/>
      <c r="O356" s="49">
        <f>SUM(C356:N356)</f>
        <v>170</v>
      </c>
    </row>
    <row r="357" spans="1:15" ht="12.75">
      <c r="A357" s="111" t="s">
        <v>289</v>
      </c>
      <c r="B357" s="137" t="s">
        <v>239</v>
      </c>
      <c r="C357" s="49">
        <f aca="true" t="shared" si="168" ref="C357:I357">C355-C356</f>
        <v>-21</v>
      </c>
      <c r="D357" s="49">
        <f t="shared" si="168"/>
        <v>-1</v>
      </c>
      <c r="E357" s="49">
        <f t="shared" si="168"/>
        <v>2</v>
      </c>
      <c r="F357" s="49">
        <f t="shared" si="168"/>
        <v>-7</v>
      </c>
      <c r="G357" s="49">
        <f t="shared" si="168"/>
        <v>-1</v>
      </c>
      <c r="H357" s="49">
        <f t="shared" si="168"/>
        <v>6</v>
      </c>
      <c r="I357" s="49">
        <f t="shared" si="168"/>
        <v>16</v>
      </c>
      <c r="J357" s="49"/>
      <c r="K357" s="49"/>
      <c r="L357" s="49"/>
      <c r="M357" s="49"/>
      <c r="N357" s="49"/>
      <c r="O357" s="49">
        <f>O355-O356</f>
        <v>-6</v>
      </c>
    </row>
    <row r="358" spans="1:15" ht="13.5" thickBot="1">
      <c r="A358" s="135"/>
      <c r="B358" s="136" t="s">
        <v>5</v>
      </c>
      <c r="C358" s="93">
        <f aca="true" t="shared" si="169" ref="C358:I358">C357/C356</f>
        <v>-0.44680851063829785</v>
      </c>
      <c r="D358" s="93">
        <f t="shared" si="169"/>
        <v>-0.05263157894736842</v>
      </c>
      <c r="E358" s="93">
        <f t="shared" si="169"/>
        <v>0.11764705882352941</v>
      </c>
      <c r="F358" s="93">
        <f t="shared" si="169"/>
        <v>-0.25925925925925924</v>
      </c>
      <c r="G358" s="93">
        <f t="shared" si="169"/>
        <v>-0.05</v>
      </c>
      <c r="H358" s="93">
        <f t="shared" si="169"/>
        <v>0.2857142857142857</v>
      </c>
      <c r="I358" s="93">
        <f t="shared" si="169"/>
        <v>0.8421052631578947</v>
      </c>
      <c r="J358" s="93"/>
      <c r="K358" s="93"/>
      <c r="L358" s="93"/>
      <c r="M358" s="93"/>
      <c r="N358" s="93"/>
      <c r="O358" s="93">
        <f>O357/O356</f>
        <v>-0.03529411764705882</v>
      </c>
    </row>
    <row r="361" ht="13.5" thickBot="1">
      <c r="A361" s="140" t="s">
        <v>259</v>
      </c>
    </row>
    <row r="362" spans="1:15" ht="13.5" thickBot="1">
      <c r="A362" t="s">
        <v>0</v>
      </c>
      <c r="B362" s="112" t="s">
        <v>238</v>
      </c>
      <c r="C362" s="112" t="s">
        <v>265</v>
      </c>
      <c r="D362" s="112" t="s">
        <v>266</v>
      </c>
      <c r="E362" s="112" t="s">
        <v>267</v>
      </c>
      <c r="F362" s="112" t="s">
        <v>268</v>
      </c>
      <c r="G362" s="112" t="s">
        <v>269</v>
      </c>
      <c r="H362" s="112" t="s">
        <v>270</v>
      </c>
      <c r="I362" s="112" t="s">
        <v>271</v>
      </c>
      <c r="J362" s="112" t="s">
        <v>272</v>
      </c>
      <c r="K362" s="112" t="s">
        <v>273</v>
      </c>
      <c r="L362" s="112" t="s">
        <v>274</v>
      </c>
      <c r="M362" s="112" t="s">
        <v>275</v>
      </c>
      <c r="N362" s="112" t="s">
        <v>276</v>
      </c>
      <c r="O362" s="112" t="s">
        <v>40</v>
      </c>
    </row>
    <row r="363" spans="1:15" ht="12.75">
      <c r="A363" s="91"/>
      <c r="B363" s="50">
        <v>2015</v>
      </c>
      <c r="C363" s="50">
        <f aca="true" t="shared" si="170" ref="C363:H363">SUM(C367+C371+C379+C383+C387+C391+C395)</f>
        <v>171</v>
      </c>
      <c r="D363" s="50">
        <f t="shared" si="170"/>
        <v>136</v>
      </c>
      <c r="E363" s="50">
        <f t="shared" si="170"/>
        <v>130</v>
      </c>
      <c r="F363" s="50">
        <f t="shared" si="170"/>
        <v>111</v>
      </c>
      <c r="G363" s="50">
        <f t="shared" si="170"/>
        <v>141</v>
      </c>
      <c r="H363" s="50">
        <f t="shared" si="170"/>
        <v>163</v>
      </c>
      <c r="I363" s="50">
        <f>SUM(I367+I371+I379+I383+I387+I391+I395)</f>
        <v>153</v>
      </c>
      <c r="J363" s="50"/>
      <c r="K363" s="50"/>
      <c r="L363" s="50"/>
      <c r="M363" s="50"/>
      <c r="N363" s="50"/>
      <c r="O363" s="50">
        <f>SUM(O367+O371+O379+O383+O387+O391+O395)</f>
        <v>1005</v>
      </c>
    </row>
    <row r="364" spans="1:15" ht="12.75">
      <c r="A364" s="111" t="s">
        <v>40</v>
      </c>
      <c r="B364" s="49">
        <v>2014</v>
      </c>
      <c r="C364" s="49">
        <f aca="true" t="shared" si="171" ref="C364:H364">SUM(C368+C372+C376+C380+C384+C388+C392+C396)</f>
        <v>184</v>
      </c>
      <c r="D364" s="49">
        <f t="shared" si="171"/>
        <v>189</v>
      </c>
      <c r="E364" s="49">
        <f t="shared" si="171"/>
        <v>233</v>
      </c>
      <c r="F364" s="49">
        <f t="shared" si="171"/>
        <v>221</v>
      </c>
      <c r="G364" s="49">
        <f t="shared" si="171"/>
        <v>240</v>
      </c>
      <c r="H364" s="49">
        <f t="shared" si="171"/>
        <v>202</v>
      </c>
      <c r="I364" s="49">
        <f>SUM(I368+I372+I376+I380+I384+I388+I392+I396)</f>
        <v>246</v>
      </c>
      <c r="J364" s="49"/>
      <c r="K364" s="49"/>
      <c r="L364" s="49"/>
      <c r="M364" s="49"/>
      <c r="N364" s="49"/>
      <c r="O364" s="49">
        <f>SUM(C364:N364)</f>
        <v>1515</v>
      </c>
    </row>
    <row r="365" spans="1:15" ht="12.75">
      <c r="A365" s="111" t="s">
        <v>277</v>
      </c>
      <c r="B365" s="134" t="s">
        <v>239</v>
      </c>
      <c r="C365" s="49">
        <f aca="true" t="shared" si="172" ref="C365:I365">C363-C364</f>
        <v>-13</v>
      </c>
      <c r="D365" s="49">
        <f t="shared" si="172"/>
        <v>-53</v>
      </c>
      <c r="E365" s="49">
        <f t="shared" si="172"/>
        <v>-103</v>
      </c>
      <c r="F365" s="49">
        <f t="shared" si="172"/>
        <v>-110</v>
      </c>
      <c r="G365" s="49">
        <f t="shared" si="172"/>
        <v>-99</v>
      </c>
      <c r="H365" s="49">
        <f t="shared" si="172"/>
        <v>-39</v>
      </c>
      <c r="I365" s="49">
        <f t="shared" si="172"/>
        <v>-93</v>
      </c>
      <c r="J365" s="49"/>
      <c r="K365" s="49"/>
      <c r="L365" s="49"/>
      <c r="M365" s="49"/>
      <c r="N365" s="49"/>
      <c r="O365" s="49">
        <f>O363-O364</f>
        <v>-510</v>
      </c>
    </row>
    <row r="366" spans="1:15" ht="13.5" thickBot="1">
      <c r="A366" s="135"/>
      <c r="B366" s="136" t="s">
        <v>5</v>
      </c>
      <c r="C366" s="93">
        <f aca="true" t="shared" si="173" ref="C366:I366">C365/C364</f>
        <v>-0.07065217391304347</v>
      </c>
      <c r="D366" s="93">
        <f t="shared" si="173"/>
        <v>-0.2804232804232804</v>
      </c>
      <c r="E366" s="93">
        <f t="shared" si="173"/>
        <v>-0.44206008583690987</v>
      </c>
      <c r="F366" s="93">
        <f t="shared" si="173"/>
        <v>-0.497737556561086</v>
      </c>
      <c r="G366" s="93">
        <f t="shared" si="173"/>
        <v>-0.4125</v>
      </c>
      <c r="H366" s="93">
        <f t="shared" si="173"/>
        <v>-0.19306930693069307</v>
      </c>
      <c r="I366" s="93">
        <f t="shared" si="173"/>
        <v>-0.3780487804878049</v>
      </c>
      <c r="J366" s="93"/>
      <c r="K366" s="93"/>
      <c r="L366" s="93"/>
      <c r="M366" s="93"/>
      <c r="N366" s="93"/>
      <c r="O366" s="93">
        <f>O365/O364</f>
        <v>-0.33663366336633666</v>
      </c>
    </row>
    <row r="367" spans="1:15" ht="12.75">
      <c r="A367" s="92"/>
      <c r="B367" s="50">
        <v>2015</v>
      </c>
      <c r="C367" s="50">
        <v>3</v>
      </c>
      <c r="D367" s="50">
        <v>0</v>
      </c>
      <c r="E367" s="50">
        <v>4</v>
      </c>
      <c r="F367" s="50">
        <v>4</v>
      </c>
      <c r="G367" s="50">
        <v>2</v>
      </c>
      <c r="H367" s="50">
        <v>1</v>
      </c>
      <c r="I367" s="50">
        <v>1</v>
      </c>
      <c r="J367" s="50"/>
      <c r="K367" s="50"/>
      <c r="L367" s="50"/>
      <c r="M367" s="50"/>
      <c r="N367" s="50"/>
      <c r="O367" s="50">
        <f>SUM(C367:N367)</f>
        <v>15</v>
      </c>
    </row>
    <row r="368" spans="1:15" ht="12.75">
      <c r="A368" s="111" t="s">
        <v>278</v>
      </c>
      <c r="B368" s="49">
        <v>2014</v>
      </c>
      <c r="C368" s="49">
        <v>3</v>
      </c>
      <c r="D368" s="49">
        <v>3</v>
      </c>
      <c r="E368" s="49">
        <v>2</v>
      </c>
      <c r="F368" s="49">
        <v>6</v>
      </c>
      <c r="G368" s="49">
        <v>6</v>
      </c>
      <c r="H368" s="49">
        <v>2</v>
      </c>
      <c r="I368" s="49">
        <v>3</v>
      </c>
      <c r="J368" s="49"/>
      <c r="K368" s="49"/>
      <c r="L368" s="49"/>
      <c r="M368" s="49"/>
      <c r="N368" s="49"/>
      <c r="O368" s="49">
        <f>SUM(C368:N368)</f>
        <v>25</v>
      </c>
    </row>
    <row r="369" spans="1:15" ht="12.75">
      <c r="A369" s="111" t="s">
        <v>279</v>
      </c>
      <c r="B369" s="137" t="s">
        <v>239</v>
      </c>
      <c r="C369" s="49">
        <f aca="true" t="shared" si="174" ref="C369:I369">C367-C368</f>
        <v>0</v>
      </c>
      <c r="D369" s="49">
        <f t="shared" si="174"/>
        <v>-3</v>
      </c>
      <c r="E369" s="49">
        <f t="shared" si="174"/>
        <v>2</v>
      </c>
      <c r="F369" s="49">
        <f t="shared" si="174"/>
        <v>-2</v>
      </c>
      <c r="G369" s="49">
        <f t="shared" si="174"/>
        <v>-4</v>
      </c>
      <c r="H369" s="49">
        <f t="shared" si="174"/>
        <v>-1</v>
      </c>
      <c r="I369" s="49">
        <f t="shared" si="174"/>
        <v>-2</v>
      </c>
      <c r="J369" s="49"/>
      <c r="K369" s="49"/>
      <c r="L369" s="49"/>
      <c r="M369" s="49"/>
      <c r="N369" s="49"/>
      <c r="O369" s="49">
        <f>O367-O368</f>
        <v>-10</v>
      </c>
    </row>
    <row r="370" spans="1:15" ht="13.5" thickBot="1">
      <c r="A370" s="135"/>
      <c r="B370" s="136" t="s">
        <v>5</v>
      </c>
      <c r="C370" s="93">
        <f aca="true" t="shared" si="175" ref="C370:I370">C369/C368</f>
        <v>0</v>
      </c>
      <c r="D370" s="93">
        <f t="shared" si="175"/>
        <v>-1</v>
      </c>
      <c r="E370" s="93">
        <f t="shared" si="175"/>
        <v>1</v>
      </c>
      <c r="F370" s="93">
        <f t="shared" si="175"/>
        <v>-0.3333333333333333</v>
      </c>
      <c r="G370" s="93">
        <f t="shared" si="175"/>
        <v>-0.6666666666666666</v>
      </c>
      <c r="H370" s="93">
        <f t="shared" si="175"/>
        <v>-0.5</v>
      </c>
      <c r="I370" s="93">
        <f t="shared" si="175"/>
        <v>-0.6666666666666666</v>
      </c>
      <c r="J370" s="93"/>
      <c r="K370" s="93"/>
      <c r="L370" s="93"/>
      <c r="M370" s="93"/>
      <c r="N370" s="93"/>
      <c r="O370" s="93">
        <f>O369/O368</f>
        <v>-0.4</v>
      </c>
    </row>
    <row r="371" spans="1:15" ht="12.75">
      <c r="A371" s="92"/>
      <c r="B371" s="50">
        <v>2015</v>
      </c>
      <c r="C371" s="90">
        <v>1</v>
      </c>
      <c r="D371" s="90">
        <v>2</v>
      </c>
      <c r="E371" s="90">
        <v>0</v>
      </c>
      <c r="F371" s="90">
        <v>2</v>
      </c>
      <c r="G371" s="90">
        <v>0</v>
      </c>
      <c r="H371" s="90">
        <v>0</v>
      </c>
      <c r="I371" s="90">
        <v>0</v>
      </c>
      <c r="J371" s="90"/>
      <c r="K371" s="90"/>
      <c r="L371" s="90"/>
      <c r="M371" s="90"/>
      <c r="N371" s="90"/>
      <c r="O371" s="50">
        <f>SUM(C371:N371)</f>
        <v>5</v>
      </c>
    </row>
    <row r="372" spans="1:15" ht="12.75">
      <c r="A372" s="138" t="s">
        <v>280</v>
      </c>
      <c r="B372" s="49">
        <v>2014</v>
      </c>
      <c r="C372" s="49">
        <v>0</v>
      </c>
      <c r="D372" s="49">
        <v>0</v>
      </c>
      <c r="E372" s="49">
        <v>0</v>
      </c>
      <c r="F372" s="49">
        <v>0</v>
      </c>
      <c r="G372" s="49">
        <v>2</v>
      </c>
      <c r="H372" s="49">
        <v>0</v>
      </c>
      <c r="I372" s="49">
        <v>0</v>
      </c>
      <c r="J372" s="49"/>
      <c r="K372" s="49"/>
      <c r="L372" s="49"/>
      <c r="M372" s="49"/>
      <c r="N372" s="49"/>
      <c r="O372" s="49">
        <f>SUM(C372:N372)</f>
        <v>2</v>
      </c>
    </row>
    <row r="373" spans="1:15" ht="12.75">
      <c r="A373" s="111" t="s">
        <v>281</v>
      </c>
      <c r="B373" s="137" t="s">
        <v>239</v>
      </c>
      <c r="C373" s="49">
        <f aca="true" t="shared" si="176" ref="C373:I373">C371-C372</f>
        <v>1</v>
      </c>
      <c r="D373" s="49">
        <f t="shared" si="176"/>
        <v>2</v>
      </c>
      <c r="E373" s="49">
        <f t="shared" si="176"/>
        <v>0</v>
      </c>
      <c r="F373" s="49">
        <f t="shared" si="176"/>
        <v>2</v>
      </c>
      <c r="G373" s="49">
        <f t="shared" si="176"/>
        <v>-2</v>
      </c>
      <c r="H373" s="49">
        <f t="shared" si="176"/>
        <v>0</v>
      </c>
      <c r="I373" s="49">
        <f t="shared" si="176"/>
        <v>0</v>
      </c>
      <c r="J373" s="49"/>
      <c r="K373" s="49"/>
      <c r="L373" s="49"/>
      <c r="M373" s="49"/>
      <c r="N373" s="49"/>
      <c r="O373" s="49">
        <f>O371-O372</f>
        <v>3</v>
      </c>
    </row>
    <row r="374" spans="1:15" ht="13.5" thickBot="1">
      <c r="A374" s="135"/>
      <c r="B374" s="136" t="s">
        <v>5</v>
      </c>
      <c r="C374" s="93">
        <v>0</v>
      </c>
      <c r="D374" s="93">
        <v>0</v>
      </c>
      <c r="E374" s="93">
        <v>0</v>
      </c>
      <c r="F374" s="93">
        <v>0</v>
      </c>
      <c r="G374" s="93">
        <f>G373/G372</f>
        <v>-1</v>
      </c>
      <c r="H374" s="93">
        <v>0</v>
      </c>
      <c r="I374" s="93">
        <v>0</v>
      </c>
      <c r="J374" s="93"/>
      <c r="K374" s="93"/>
      <c r="L374" s="93"/>
      <c r="M374" s="93"/>
      <c r="N374" s="93"/>
      <c r="O374" s="93">
        <f>O373/O372</f>
        <v>1.5</v>
      </c>
    </row>
    <row r="375" spans="1:15" ht="12.75">
      <c r="A375" s="92"/>
      <c r="B375" s="50">
        <v>2015</v>
      </c>
      <c r="C375" s="90">
        <v>0</v>
      </c>
      <c r="D375" s="90">
        <v>0</v>
      </c>
      <c r="E375" s="90">
        <v>0</v>
      </c>
      <c r="F375" s="90">
        <v>0</v>
      </c>
      <c r="G375" s="90">
        <v>0</v>
      </c>
      <c r="H375" s="90">
        <v>0</v>
      </c>
      <c r="I375" s="90">
        <v>0</v>
      </c>
      <c r="J375" s="90"/>
      <c r="K375" s="90"/>
      <c r="L375" s="90"/>
      <c r="M375" s="90"/>
      <c r="N375" s="90"/>
      <c r="O375" s="50">
        <f>SUM(C375:N375)</f>
        <v>0</v>
      </c>
    </row>
    <row r="376" spans="1:15" ht="12.75">
      <c r="A376" s="138" t="s">
        <v>313</v>
      </c>
      <c r="B376" s="49">
        <v>2014</v>
      </c>
      <c r="C376" s="49">
        <v>0</v>
      </c>
      <c r="D376" s="49">
        <v>0</v>
      </c>
      <c r="E376" s="49">
        <v>0</v>
      </c>
      <c r="F376" s="49">
        <v>0</v>
      </c>
      <c r="G376" s="49">
        <v>0</v>
      </c>
      <c r="H376" s="49">
        <v>0</v>
      </c>
      <c r="I376" s="49">
        <v>0</v>
      </c>
      <c r="J376" s="49"/>
      <c r="K376" s="49"/>
      <c r="L376" s="49"/>
      <c r="M376" s="49"/>
      <c r="N376" s="49"/>
      <c r="O376" s="49">
        <f>SUM(C376:N376)</f>
        <v>0</v>
      </c>
    </row>
    <row r="377" spans="1:15" ht="12.75">
      <c r="A377" s="138" t="s">
        <v>314</v>
      </c>
      <c r="B377" s="137" t="s">
        <v>239</v>
      </c>
      <c r="C377" s="49">
        <f aca="true" t="shared" si="177" ref="C377:I377">C375-C376</f>
        <v>0</v>
      </c>
      <c r="D377" s="49">
        <f t="shared" si="177"/>
        <v>0</v>
      </c>
      <c r="E377" s="49">
        <f t="shared" si="177"/>
        <v>0</v>
      </c>
      <c r="F377" s="49">
        <f t="shared" si="177"/>
        <v>0</v>
      </c>
      <c r="G377" s="49">
        <f t="shared" si="177"/>
        <v>0</v>
      </c>
      <c r="H377" s="49">
        <f t="shared" si="177"/>
        <v>0</v>
      </c>
      <c r="I377" s="49">
        <f t="shared" si="177"/>
        <v>0</v>
      </c>
      <c r="J377" s="49"/>
      <c r="K377" s="49"/>
      <c r="L377" s="49"/>
      <c r="M377" s="49"/>
      <c r="N377" s="49"/>
      <c r="O377" s="49">
        <f>O375-O376</f>
        <v>0</v>
      </c>
    </row>
    <row r="378" spans="1:15" ht="13.5" thickBot="1">
      <c r="A378" s="135"/>
      <c r="B378" s="136" t="s">
        <v>5</v>
      </c>
      <c r="C378" s="93">
        <v>0</v>
      </c>
      <c r="D378" s="93">
        <v>0</v>
      </c>
      <c r="E378" s="93">
        <v>0</v>
      </c>
      <c r="F378" s="93">
        <v>0</v>
      </c>
      <c r="G378" s="93">
        <v>0</v>
      </c>
      <c r="H378" s="93">
        <v>0</v>
      </c>
      <c r="I378" s="93">
        <v>0</v>
      </c>
      <c r="J378" s="93"/>
      <c r="K378" s="93"/>
      <c r="L378" s="93"/>
      <c r="M378" s="93"/>
      <c r="N378" s="93"/>
      <c r="O378" s="93">
        <v>0</v>
      </c>
    </row>
    <row r="379" spans="1:15" ht="12.75">
      <c r="A379" s="92"/>
      <c r="B379" s="50">
        <v>2015</v>
      </c>
      <c r="C379" s="90">
        <v>11</v>
      </c>
      <c r="D379" s="90">
        <v>7</v>
      </c>
      <c r="E379" s="90">
        <v>3</v>
      </c>
      <c r="F379" s="90">
        <v>6</v>
      </c>
      <c r="G379" s="90">
        <v>13</v>
      </c>
      <c r="H379" s="90">
        <v>7</v>
      </c>
      <c r="I379" s="90">
        <v>18</v>
      </c>
      <c r="J379" s="90"/>
      <c r="K379" s="90"/>
      <c r="L379" s="90"/>
      <c r="M379" s="90"/>
      <c r="N379" s="90"/>
      <c r="O379" s="50">
        <f>SUM(C379:N379)</f>
        <v>65</v>
      </c>
    </row>
    <row r="380" spans="1:15" ht="12.75">
      <c r="A380" s="111" t="s">
        <v>282</v>
      </c>
      <c r="B380" s="49">
        <v>2014</v>
      </c>
      <c r="C380" s="49">
        <v>10</v>
      </c>
      <c r="D380" s="49">
        <v>16</v>
      </c>
      <c r="E380" s="49">
        <v>12</v>
      </c>
      <c r="F380" s="49">
        <v>13</v>
      </c>
      <c r="G380" s="49">
        <v>29</v>
      </c>
      <c r="H380" s="49">
        <v>18</v>
      </c>
      <c r="I380" s="49">
        <v>18</v>
      </c>
      <c r="J380" s="49"/>
      <c r="K380" s="49"/>
      <c r="L380" s="49"/>
      <c r="M380" s="49"/>
      <c r="N380" s="49"/>
      <c r="O380" s="49">
        <f>SUM(C380:N380)</f>
        <v>116</v>
      </c>
    </row>
    <row r="381" spans="1:15" ht="12.75">
      <c r="A381" s="92"/>
      <c r="B381" s="137" t="s">
        <v>239</v>
      </c>
      <c r="C381" s="49">
        <f aca="true" t="shared" si="178" ref="C381:I381">C379-C380</f>
        <v>1</v>
      </c>
      <c r="D381" s="49">
        <f t="shared" si="178"/>
        <v>-9</v>
      </c>
      <c r="E381" s="49">
        <f t="shared" si="178"/>
        <v>-9</v>
      </c>
      <c r="F381" s="49">
        <f t="shared" si="178"/>
        <v>-7</v>
      </c>
      <c r="G381" s="49">
        <f t="shared" si="178"/>
        <v>-16</v>
      </c>
      <c r="H381" s="49">
        <f t="shared" si="178"/>
        <v>-11</v>
      </c>
      <c r="I381" s="49">
        <f t="shared" si="178"/>
        <v>0</v>
      </c>
      <c r="J381" s="49"/>
      <c r="K381" s="49"/>
      <c r="L381" s="49"/>
      <c r="M381" s="49"/>
      <c r="N381" s="49"/>
      <c r="O381" s="49">
        <f>O379-O380</f>
        <v>-51</v>
      </c>
    </row>
    <row r="382" spans="1:15" ht="13.5" thickBot="1">
      <c r="A382" s="135"/>
      <c r="B382" s="136" t="s">
        <v>5</v>
      </c>
      <c r="C382" s="93">
        <f aca="true" t="shared" si="179" ref="C382:I382">C381/C380</f>
        <v>0.1</v>
      </c>
      <c r="D382" s="93">
        <f t="shared" si="179"/>
        <v>-0.5625</v>
      </c>
      <c r="E382" s="93">
        <f t="shared" si="179"/>
        <v>-0.75</v>
      </c>
      <c r="F382" s="93">
        <f t="shared" si="179"/>
        <v>-0.5384615384615384</v>
      </c>
      <c r="G382" s="93">
        <f t="shared" si="179"/>
        <v>-0.5517241379310345</v>
      </c>
      <c r="H382" s="93">
        <f t="shared" si="179"/>
        <v>-0.6111111111111112</v>
      </c>
      <c r="I382" s="93">
        <f t="shared" si="179"/>
        <v>0</v>
      </c>
      <c r="J382" s="93"/>
      <c r="K382" s="93"/>
      <c r="L382" s="93"/>
      <c r="M382" s="93"/>
      <c r="N382" s="93"/>
      <c r="O382" s="93">
        <f>O381/O380</f>
        <v>-0.4396551724137931</v>
      </c>
    </row>
    <row r="383" spans="1:15" ht="12.75">
      <c r="A383" s="92"/>
      <c r="B383" s="50">
        <v>2015</v>
      </c>
      <c r="C383" s="90">
        <v>23</v>
      </c>
      <c r="D383" s="90">
        <v>14</v>
      </c>
      <c r="E383" s="90">
        <v>19</v>
      </c>
      <c r="F383" s="90">
        <v>10</v>
      </c>
      <c r="G383" s="90">
        <v>13</v>
      </c>
      <c r="H383" s="90">
        <v>27</v>
      </c>
      <c r="I383" s="90">
        <v>23</v>
      </c>
      <c r="J383" s="90"/>
      <c r="K383" s="90"/>
      <c r="L383" s="90"/>
      <c r="M383" s="90"/>
      <c r="N383" s="90"/>
      <c r="O383" s="50">
        <f>SUM(C383:N383)</f>
        <v>129</v>
      </c>
    </row>
    <row r="384" spans="1:15" ht="12.75">
      <c r="A384" s="111" t="s">
        <v>283</v>
      </c>
      <c r="B384" s="49">
        <v>2014</v>
      </c>
      <c r="C384" s="49">
        <v>12</v>
      </c>
      <c r="D384" s="49">
        <v>16</v>
      </c>
      <c r="E384" s="49">
        <v>12</v>
      </c>
      <c r="F384" s="49">
        <v>22</v>
      </c>
      <c r="G384" s="49">
        <v>26</v>
      </c>
      <c r="H384" s="49">
        <v>22</v>
      </c>
      <c r="I384" s="49">
        <v>26</v>
      </c>
      <c r="J384" s="49"/>
      <c r="K384" s="49"/>
      <c r="L384" s="49"/>
      <c r="M384" s="49"/>
      <c r="N384" s="49"/>
      <c r="O384" s="49">
        <f>SUM(C384:N384)</f>
        <v>136</v>
      </c>
    </row>
    <row r="385" spans="1:15" ht="12.75">
      <c r="A385" s="111" t="s">
        <v>284</v>
      </c>
      <c r="B385" s="137" t="s">
        <v>239</v>
      </c>
      <c r="C385" s="49">
        <f aca="true" t="shared" si="180" ref="C385:I385">C383-C384</f>
        <v>11</v>
      </c>
      <c r="D385" s="49">
        <f t="shared" si="180"/>
        <v>-2</v>
      </c>
      <c r="E385" s="49">
        <f t="shared" si="180"/>
        <v>7</v>
      </c>
      <c r="F385" s="49">
        <f t="shared" si="180"/>
        <v>-12</v>
      </c>
      <c r="G385" s="49">
        <f t="shared" si="180"/>
        <v>-13</v>
      </c>
      <c r="H385" s="49">
        <f t="shared" si="180"/>
        <v>5</v>
      </c>
      <c r="I385" s="49">
        <f t="shared" si="180"/>
        <v>-3</v>
      </c>
      <c r="J385" s="49"/>
      <c r="K385" s="49"/>
      <c r="L385" s="49"/>
      <c r="M385" s="49"/>
      <c r="N385" s="49"/>
      <c r="O385" s="49">
        <f>O383-O384</f>
        <v>-7</v>
      </c>
    </row>
    <row r="386" spans="1:15" ht="13.5" thickBot="1">
      <c r="A386" s="135" t="s">
        <v>0</v>
      </c>
      <c r="B386" s="136" t="s">
        <v>5</v>
      </c>
      <c r="C386" s="93">
        <f aca="true" t="shared" si="181" ref="C386:I386">C385/C384</f>
        <v>0.9166666666666666</v>
      </c>
      <c r="D386" s="93">
        <f t="shared" si="181"/>
        <v>-0.125</v>
      </c>
      <c r="E386" s="93">
        <f t="shared" si="181"/>
        <v>0.5833333333333334</v>
      </c>
      <c r="F386" s="93">
        <f t="shared" si="181"/>
        <v>-0.5454545454545454</v>
      </c>
      <c r="G386" s="93">
        <f t="shared" si="181"/>
        <v>-0.5</v>
      </c>
      <c r="H386" s="93">
        <f t="shared" si="181"/>
        <v>0.22727272727272727</v>
      </c>
      <c r="I386" s="93">
        <f t="shared" si="181"/>
        <v>-0.11538461538461539</v>
      </c>
      <c r="J386" s="93"/>
      <c r="K386" s="93"/>
      <c r="L386" s="93"/>
      <c r="M386" s="93"/>
      <c r="N386" s="93"/>
      <c r="O386" s="93">
        <f>O385/O384</f>
        <v>-0.051470588235294115</v>
      </c>
    </row>
    <row r="387" spans="1:15" ht="12.75">
      <c r="A387" s="92"/>
      <c r="B387" s="50">
        <v>2015</v>
      </c>
      <c r="C387" s="90">
        <v>26</v>
      </c>
      <c r="D387" s="90">
        <v>21</v>
      </c>
      <c r="E387" s="90">
        <v>23</v>
      </c>
      <c r="F387" s="90">
        <v>22</v>
      </c>
      <c r="G387" s="90">
        <v>19</v>
      </c>
      <c r="H387" s="90">
        <v>29</v>
      </c>
      <c r="I387" s="90">
        <v>30</v>
      </c>
      <c r="J387" s="90"/>
      <c r="K387" s="90"/>
      <c r="L387" s="90"/>
      <c r="M387" s="90"/>
      <c r="N387" s="90"/>
      <c r="O387" s="50">
        <f>SUM(C387:N387)</f>
        <v>170</v>
      </c>
    </row>
    <row r="388" spans="1:15" ht="12.75">
      <c r="A388" s="111" t="s">
        <v>285</v>
      </c>
      <c r="B388" s="49">
        <v>2014</v>
      </c>
      <c r="C388" s="49">
        <v>57</v>
      </c>
      <c r="D388" s="49">
        <v>44</v>
      </c>
      <c r="E388" s="49">
        <v>73</v>
      </c>
      <c r="F388" s="49">
        <v>58</v>
      </c>
      <c r="G388" s="49">
        <v>56</v>
      </c>
      <c r="H388" s="49">
        <v>65</v>
      </c>
      <c r="I388" s="49">
        <v>65</v>
      </c>
      <c r="J388" s="49"/>
      <c r="K388" s="49"/>
      <c r="L388" s="49"/>
      <c r="M388" s="49"/>
      <c r="N388" s="49"/>
      <c r="O388" s="49">
        <f>SUM(C388:N388)</f>
        <v>418</v>
      </c>
    </row>
    <row r="389" spans="1:15" ht="12.75">
      <c r="A389" s="92"/>
      <c r="B389" s="137" t="s">
        <v>239</v>
      </c>
      <c r="C389" s="49">
        <f aca="true" t="shared" si="182" ref="C389:I389">C387-C388</f>
        <v>-31</v>
      </c>
      <c r="D389" s="49">
        <f t="shared" si="182"/>
        <v>-23</v>
      </c>
      <c r="E389" s="49">
        <f t="shared" si="182"/>
        <v>-50</v>
      </c>
      <c r="F389" s="49">
        <f t="shared" si="182"/>
        <v>-36</v>
      </c>
      <c r="G389" s="49">
        <f t="shared" si="182"/>
        <v>-37</v>
      </c>
      <c r="H389" s="49">
        <f t="shared" si="182"/>
        <v>-36</v>
      </c>
      <c r="I389" s="49">
        <f t="shared" si="182"/>
        <v>-35</v>
      </c>
      <c r="J389" s="49"/>
      <c r="K389" s="49"/>
      <c r="L389" s="49"/>
      <c r="M389" s="49"/>
      <c r="N389" s="49"/>
      <c r="O389" s="49">
        <f>O387-O388</f>
        <v>-248</v>
      </c>
    </row>
    <row r="390" spans="1:15" ht="13.5" thickBot="1">
      <c r="A390" s="135"/>
      <c r="B390" s="136" t="s">
        <v>5</v>
      </c>
      <c r="C390" s="93">
        <f aca="true" t="shared" si="183" ref="C390:I390">C389/C388</f>
        <v>-0.543859649122807</v>
      </c>
      <c r="D390" s="93">
        <f t="shared" si="183"/>
        <v>-0.5227272727272727</v>
      </c>
      <c r="E390" s="93">
        <f t="shared" si="183"/>
        <v>-0.684931506849315</v>
      </c>
      <c r="F390" s="93">
        <f t="shared" si="183"/>
        <v>-0.6206896551724138</v>
      </c>
      <c r="G390" s="93">
        <f t="shared" si="183"/>
        <v>-0.6607142857142857</v>
      </c>
      <c r="H390" s="93">
        <f t="shared" si="183"/>
        <v>-0.5538461538461539</v>
      </c>
      <c r="I390" s="93">
        <f t="shared" si="183"/>
        <v>-0.5384615384615384</v>
      </c>
      <c r="J390" s="93"/>
      <c r="K390" s="93"/>
      <c r="L390" s="93"/>
      <c r="M390" s="93"/>
      <c r="N390" s="93"/>
      <c r="O390" s="93">
        <f>O389/O388</f>
        <v>-0.5933014354066986</v>
      </c>
    </row>
    <row r="391" spans="1:15" ht="12.75">
      <c r="A391" s="92"/>
      <c r="B391" s="50">
        <v>2015</v>
      </c>
      <c r="C391" s="90">
        <v>94</v>
      </c>
      <c r="D391" s="90">
        <v>77</v>
      </c>
      <c r="E391" s="90">
        <v>70</v>
      </c>
      <c r="F391" s="90">
        <v>65</v>
      </c>
      <c r="G391" s="90">
        <v>91</v>
      </c>
      <c r="H391" s="90">
        <v>84</v>
      </c>
      <c r="I391" s="90">
        <v>72</v>
      </c>
      <c r="J391" s="90"/>
      <c r="K391" s="90"/>
      <c r="L391" s="90"/>
      <c r="M391" s="90"/>
      <c r="N391" s="90"/>
      <c r="O391" s="50">
        <f>SUM(C391:N391)</f>
        <v>553</v>
      </c>
    </row>
    <row r="392" spans="1:15" ht="12.75">
      <c r="A392" s="111" t="s">
        <v>286</v>
      </c>
      <c r="B392" s="49">
        <v>2014</v>
      </c>
      <c r="C392" s="49">
        <v>90</v>
      </c>
      <c r="D392" s="49">
        <v>98</v>
      </c>
      <c r="E392" s="49">
        <v>126</v>
      </c>
      <c r="F392" s="49">
        <v>116</v>
      </c>
      <c r="G392" s="49">
        <v>112</v>
      </c>
      <c r="H392" s="49">
        <v>90</v>
      </c>
      <c r="I392" s="49">
        <v>129</v>
      </c>
      <c r="J392" s="49"/>
      <c r="K392" s="49"/>
      <c r="L392" s="49"/>
      <c r="M392" s="49"/>
      <c r="N392" s="49"/>
      <c r="O392" s="49">
        <f>SUM(C392:N392)</f>
        <v>761</v>
      </c>
    </row>
    <row r="393" spans="1:15" ht="12.75">
      <c r="A393" s="111" t="s">
        <v>287</v>
      </c>
      <c r="B393" s="137" t="s">
        <v>239</v>
      </c>
      <c r="C393" s="49">
        <f aca="true" t="shared" si="184" ref="C393:I393">C391-C392</f>
        <v>4</v>
      </c>
      <c r="D393" s="49">
        <f t="shared" si="184"/>
        <v>-21</v>
      </c>
      <c r="E393" s="49">
        <f t="shared" si="184"/>
        <v>-56</v>
      </c>
      <c r="F393" s="49">
        <f t="shared" si="184"/>
        <v>-51</v>
      </c>
      <c r="G393" s="49">
        <f t="shared" si="184"/>
        <v>-21</v>
      </c>
      <c r="H393" s="49">
        <f t="shared" si="184"/>
        <v>-6</v>
      </c>
      <c r="I393" s="49">
        <f t="shared" si="184"/>
        <v>-57</v>
      </c>
      <c r="J393" s="49"/>
      <c r="K393" s="49"/>
      <c r="L393" s="49"/>
      <c r="M393" s="49"/>
      <c r="N393" s="49"/>
      <c r="O393" s="49">
        <f>O391-O392</f>
        <v>-208</v>
      </c>
    </row>
    <row r="394" spans="1:15" ht="13.5" thickBot="1">
      <c r="A394" s="135"/>
      <c r="B394" s="136" t="s">
        <v>5</v>
      </c>
      <c r="C394" s="93">
        <f aca="true" t="shared" si="185" ref="C394:I394">C393/C392</f>
        <v>0.044444444444444446</v>
      </c>
      <c r="D394" s="93">
        <f t="shared" si="185"/>
        <v>-0.21428571428571427</v>
      </c>
      <c r="E394" s="93">
        <f t="shared" si="185"/>
        <v>-0.4444444444444444</v>
      </c>
      <c r="F394" s="93">
        <f t="shared" si="185"/>
        <v>-0.4396551724137931</v>
      </c>
      <c r="G394" s="93">
        <f t="shared" si="185"/>
        <v>-0.1875</v>
      </c>
      <c r="H394" s="93">
        <f t="shared" si="185"/>
        <v>-0.06666666666666667</v>
      </c>
      <c r="I394" s="93">
        <f t="shared" si="185"/>
        <v>-0.4418604651162791</v>
      </c>
      <c r="J394" s="93"/>
      <c r="K394" s="93"/>
      <c r="L394" s="93"/>
      <c r="M394" s="93"/>
      <c r="N394" s="93"/>
      <c r="O394" s="93">
        <f>O393/O392</f>
        <v>-0.2733245729303548</v>
      </c>
    </row>
    <row r="395" spans="1:15" ht="12.75">
      <c r="A395" s="92"/>
      <c r="B395" s="50">
        <v>2015</v>
      </c>
      <c r="C395" s="90">
        <v>13</v>
      </c>
      <c r="D395" s="90">
        <v>15</v>
      </c>
      <c r="E395" s="90">
        <v>11</v>
      </c>
      <c r="F395" s="90">
        <v>2</v>
      </c>
      <c r="G395" s="90">
        <v>3</v>
      </c>
      <c r="H395" s="90">
        <v>15</v>
      </c>
      <c r="I395" s="90">
        <v>9</v>
      </c>
      <c r="J395" s="90"/>
      <c r="K395" s="90"/>
      <c r="L395" s="90"/>
      <c r="M395" s="90"/>
      <c r="N395" s="90"/>
      <c r="O395" s="50">
        <f>SUM(C395:N395)</f>
        <v>68</v>
      </c>
    </row>
    <row r="396" spans="1:15" ht="12.75">
      <c r="A396" s="111" t="s">
        <v>288</v>
      </c>
      <c r="B396" s="49">
        <v>2014</v>
      </c>
      <c r="C396" s="49">
        <v>12</v>
      </c>
      <c r="D396" s="49">
        <v>12</v>
      </c>
      <c r="E396" s="49">
        <v>8</v>
      </c>
      <c r="F396" s="49">
        <v>6</v>
      </c>
      <c r="G396" s="49">
        <v>9</v>
      </c>
      <c r="H396" s="49">
        <v>5</v>
      </c>
      <c r="I396" s="49">
        <v>5</v>
      </c>
      <c r="J396" s="49"/>
      <c r="K396" s="49"/>
      <c r="L396" s="49"/>
      <c r="M396" s="49"/>
      <c r="N396" s="49"/>
      <c r="O396" s="49">
        <f>SUM(C396:N396)</f>
        <v>57</v>
      </c>
    </row>
    <row r="397" spans="1:15" ht="12.75">
      <c r="A397" s="111" t="s">
        <v>289</v>
      </c>
      <c r="B397" s="137" t="s">
        <v>239</v>
      </c>
      <c r="C397" s="49">
        <f aca="true" t="shared" si="186" ref="C397:I397">C395-C396</f>
        <v>1</v>
      </c>
      <c r="D397" s="49">
        <f t="shared" si="186"/>
        <v>3</v>
      </c>
      <c r="E397" s="49">
        <f t="shared" si="186"/>
        <v>3</v>
      </c>
      <c r="F397" s="49">
        <f t="shared" si="186"/>
        <v>-4</v>
      </c>
      <c r="G397" s="49">
        <f t="shared" si="186"/>
        <v>-6</v>
      </c>
      <c r="H397" s="49">
        <f t="shared" si="186"/>
        <v>10</v>
      </c>
      <c r="I397" s="49">
        <f t="shared" si="186"/>
        <v>4</v>
      </c>
      <c r="J397" s="49"/>
      <c r="K397" s="49"/>
      <c r="L397" s="49"/>
      <c r="M397" s="49"/>
      <c r="N397" s="49"/>
      <c r="O397" s="49">
        <f>O395-O396</f>
        <v>11</v>
      </c>
    </row>
    <row r="398" spans="1:15" ht="13.5" thickBot="1">
      <c r="A398" s="135"/>
      <c r="B398" s="136" t="s">
        <v>5</v>
      </c>
      <c r="C398" s="93">
        <f aca="true" t="shared" si="187" ref="C398:I398">C397/C396</f>
        <v>0.08333333333333333</v>
      </c>
      <c r="D398" s="93">
        <f t="shared" si="187"/>
        <v>0.25</v>
      </c>
      <c r="E398" s="93">
        <f t="shared" si="187"/>
        <v>0.375</v>
      </c>
      <c r="F398" s="93">
        <f t="shared" si="187"/>
        <v>-0.6666666666666666</v>
      </c>
      <c r="G398" s="93">
        <f t="shared" si="187"/>
        <v>-0.6666666666666666</v>
      </c>
      <c r="H398" s="93">
        <f t="shared" si="187"/>
        <v>2</v>
      </c>
      <c r="I398" s="93">
        <f t="shared" si="187"/>
        <v>0.8</v>
      </c>
      <c r="J398" s="93"/>
      <c r="K398" s="93"/>
      <c r="L398" s="93"/>
      <c r="M398" s="93"/>
      <c r="N398" s="93"/>
      <c r="O398" s="93">
        <f>O397/O396</f>
        <v>0.19298245614035087</v>
      </c>
    </row>
    <row r="401" ht="13.5" thickBot="1">
      <c r="A401" s="140" t="s">
        <v>260</v>
      </c>
    </row>
    <row r="402" spans="1:15" ht="13.5" thickBot="1">
      <c r="A402" t="s">
        <v>0</v>
      </c>
      <c r="B402" s="112" t="s">
        <v>238</v>
      </c>
      <c r="C402" s="112" t="s">
        <v>265</v>
      </c>
      <c r="D402" s="112" t="s">
        <v>266</v>
      </c>
      <c r="E402" s="112" t="s">
        <v>267</v>
      </c>
      <c r="F402" s="112" t="s">
        <v>268</v>
      </c>
      <c r="G402" s="112" t="s">
        <v>269</v>
      </c>
      <c r="H402" s="112" t="s">
        <v>270</v>
      </c>
      <c r="I402" s="112" t="s">
        <v>271</v>
      </c>
      <c r="J402" s="112" t="s">
        <v>272</v>
      </c>
      <c r="K402" s="112" t="s">
        <v>273</v>
      </c>
      <c r="L402" s="112" t="s">
        <v>274</v>
      </c>
      <c r="M402" s="112" t="s">
        <v>275</v>
      </c>
      <c r="N402" s="112" t="s">
        <v>276</v>
      </c>
      <c r="O402" s="112" t="s">
        <v>40</v>
      </c>
    </row>
    <row r="403" spans="1:15" ht="12.75">
      <c r="A403" s="91"/>
      <c r="B403" s="50">
        <v>2015</v>
      </c>
      <c r="C403" s="50">
        <f aca="true" t="shared" si="188" ref="C403:H403">SUM(C407+C411+C419+C423+C427+C431+C435)</f>
        <v>224</v>
      </c>
      <c r="D403" s="50">
        <f t="shared" si="188"/>
        <v>126</v>
      </c>
      <c r="E403" s="50">
        <f t="shared" si="188"/>
        <v>165</v>
      </c>
      <c r="F403" s="50">
        <f t="shared" si="188"/>
        <v>128</v>
      </c>
      <c r="G403" s="50">
        <f t="shared" si="188"/>
        <v>141</v>
      </c>
      <c r="H403" s="50">
        <f t="shared" si="188"/>
        <v>163</v>
      </c>
      <c r="I403" s="50">
        <f>SUM(I407+I411+I419+I423+I427+I431+I435)</f>
        <v>138</v>
      </c>
      <c r="J403" s="50"/>
      <c r="K403" s="50"/>
      <c r="L403" s="50"/>
      <c r="M403" s="50"/>
      <c r="N403" s="50"/>
      <c r="O403" s="50">
        <f>SUM(O407+O411+O419+O423+O427+O431+O435)</f>
        <v>1085</v>
      </c>
    </row>
    <row r="404" spans="1:15" ht="12.75">
      <c r="A404" s="111" t="s">
        <v>40</v>
      </c>
      <c r="B404" s="49">
        <v>2014</v>
      </c>
      <c r="C404" s="49">
        <f aca="true" t="shared" si="189" ref="C404:H404">SUM(C408+C412+C416+C420+C424+C428+C432+C436)</f>
        <v>239</v>
      </c>
      <c r="D404" s="49">
        <f t="shared" si="189"/>
        <v>230</v>
      </c>
      <c r="E404" s="49">
        <f t="shared" si="189"/>
        <v>197</v>
      </c>
      <c r="F404" s="49">
        <f t="shared" si="189"/>
        <v>193</v>
      </c>
      <c r="G404" s="49">
        <f t="shared" si="189"/>
        <v>206</v>
      </c>
      <c r="H404" s="49">
        <f t="shared" si="189"/>
        <v>218</v>
      </c>
      <c r="I404" s="49">
        <f>SUM(I408+I412+I416+I420+I424+I428+I432+I436)</f>
        <v>248</v>
      </c>
      <c r="J404" s="49"/>
      <c r="K404" s="49"/>
      <c r="L404" s="49"/>
      <c r="M404" s="49"/>
      <c r="N404" s="49"/>
      <c r="O404" s="49">
        <f>SUM(C404:N404)</f>
        <v>1531</v>
      </c>
    </row>
    <row r="405" spans="1:15" ht="12.75">
      <c r="A405" s="111" t="s">
        <v>277</v>
      </c>
      <c r="B405" s="134" t="s">
        <v>239</v>
      </c>
      <c r="C405" s="49">
        <f aca="true" t="shared" si="190" ref="C405:I405">C403-C404</f>
        <v>-15</v>
      </c>
      <c r="D405" s="49">
        <f t="shared" si="190"/>
        <v>-104</v>
      </c>
      <c r="E405" s="49">
        <f t="shared" si="190"/>
        <v>-32</v>
      </c>
      <c r="F405" s="49">
        <f t="shared" si="190"/>
        <v>-65</v>
      </c>
      <c r="G405" s="49">
        <f t="shared" si="190"/>
        <v>-65</v>
      </c>
      <c r="H405" s="49">
        <f t="shared" si="190"/>
        <v>-55</v>
      </c>
      <c r="I405" s="49">
        <f t="shared" si="190"/>
        <v>-110</v>
      </c>
      <c r="J405" s="49"/>
      <c r="K405" s="49"/>
      <c r="L405" s="49"/>
      <c r="M405" s="49"/>
      <c r="N405" s="49"/>
      <c r="O405" s="49">
        <f>O403-O404</f>
        <v>-446</v>
      </c>
    </row>
    <row r="406" spans="1:15" ht="13.5" thickBot="1">
      <c r="A406" s="135"/>
      <c r="B406" s="136" t="s">
        <v>5</v>
      </c>
      <c r="C406" s="93">
        <f aca="true" t="shared" si="191" ref="C406:I406">C405/C404</f>
        <v>-0.06276150627615062</v>
      </c>
      <c r="D406" s="93">
        <f t="shared" si="191"/>
        <v>-0.45217391304347826</v>
      </c>
      <c r="E406" s="93">
        <f t="shared" si="191"/>
        <v>-0.16243654822335024</v>
      </c>
      <c r="F406" s="93">
        <f t="shared" si="191"/>
        <v>-0.33678756476683935</v>
      </c>
      <c r="G406" s="93">
        <f t="shared" si="191"/>
        <v>-0.3155339805825243</v>
      </c>
      <c r="H406" s="93">
        <f t="shared" si="191"/>
        <v>-0.25229357798165136</v>
      </c>
      <c r="I406" s="93">
        <f t="shared" si="191"/>
        <v>-0.4435483870967742</v>
      </c>
      <c r="J406" s="93"/>
      <c r="K406" s="93"/>
      <c r="L406" s="93"/>
      <c r="M406" s="93"/>
      <c r="N406" s="93"/>
      <c r="O406" s="93">
        <f>O405/O404</f>
        <v>-0.2913128674069236</v>
      </c>
    </row>
    <row r="407" spans="1:15" ht="12.75">
      <c r="A407" s="92"/>
      <c r="B407" s="50">
        <v>2015</v>
      </c>
      <c r="C407" s="50">
        <v>3</v>
      </c>
      <c r="D407" s="50">
        <v>0</v>
      </c>
      <c r="E407" s="50">
        <v>0</v>
      </c>
      <c r="F407" s="50">
        <v>1</v>
      </c>
      <c r="G407" s="50">
        <v>1</v>
      </c>
      <c r="H407" s="50">
        <v>0</v>
      </c>
      <c r="I407" s="50">
        <v>0</v>
      </c>
      <c r="J407" s="50"/>
      <c r="K407" s="50"/>
      <c r="L407" s="50"/>
      <c r="M407" s="50"/>
      <c r="N407" s="50"/>
      <c r="O407" s="50">
        <f>SUM(C407:N407)</f>
        <v>5</v>
      </c>
    </row>
    <row r="408" spans="1:15" ht="12.75">
      <c r="A408" s="111" t="s">
        <v>278</v>
      </c>
      <c r="B408" s="49">
        <v>2014</v>
      </c>
      <c r="C408" s="49">
        <v>2</v>
      </c>
      <c r="D408" s="49">
        <v>0</v>
      </c>
      <c r="E408" s="49">
        <v>1</v>
      </c>
      <c r="F408" s="49">
        <v>2</v>
      </c>
      <c r="G408" s="49">
        <v>1</v>
      </c>
      <c r="H408" s="49">
        <v>1</v>
      </c>
      <c r="I408" s="49">
        <v>0</v>
      </c>
      <c r="J408" s="49"/>
      <c r="K408" s="49"/>
      <c r="L408" s="49"/>
      <c r="M408" s="49"/>
      <c r="N408" s="49"/>
      <c r="O408" s="49">
        <f>SUM(C408:N408)</f>
        <v>7</v>
      </c>
    </row>
    <row r="409" spans="1:15" ht="12.75">
      <c r="A409" s="111" t="s">
        <v>279</v>
      </c>
      <c r="B409" s="137" t="s">
        <v>239</v>
      </c>
      <c r="C409" s="49">
        <f aca="true" t="shared" si="192" ref="C409:I409">C407-C408</f>
        <v>1</v>
      </c>
      <c r="D409" s="49">
        <f t="shared" si="192"/>
        <v>0</v>
      </c>
      <c r="E409" s="49">
        <f t="shared" si="192"/>
        <v>-1</v>
      </c>
      <c r="F409" s="49">
        <f t="shared" si="192"/>
        <v>-1</v>
      </c>
      <c r="G409" s="49">
        <f t="shared" si="192"/>
        <v>0</v>
      </c>
      <c r="H409" s="49">
        <f t="shared" si="192"/>
        <v>-1</v>
      </c>
      <c r="I409" s="49">
        <f t="shared" si="192"/>
        <v>0</v>
      </c>
      <c r="J409" s="49"/>
      <c r="K409" s="49"/>
      <c r="L409" s="49"/>
      <c r="M409" s="49"/>
      <c r="N409" s="49"/>
      <c r="O409" s="49">
        <f>O407-O408</f>
        <v>-2</v>
      </c>
    </row>
    <row r="410" spans="1:15" ht="13.5" thickBot="1">
      <c r="A410" s="135"/>
      <c r="B410" s="136" t="s">
        <v>5</v>
      </c>
      <c r="C410" s="93">
        <f aca="true" t="shared" si="193" ref="C410:H410">C409/C408</f>
        <v>0.5</v>
      </c>
      <c r="D410" s="93">
        <v>0</v>
      </c>
      <c r="E410" s="93">
        <f t="shared" si="193"/>
        <v>-1</v>
      </c>
      <c r="F410" s="93">
        <f t="shared" si="193"/>
        <v>-0.5</v>
      </c>
      <c r="G410" s="93">
        <f t="shared" si="193"/>
        <v>0</v>
      </c>
      <c r="H410" s="93">
        <f t="shared" si="193"/>
        <v>-1</v>
      </c>
      <c r="I410" s="93">
        <v>0</v>
      </c>
      <c r="J410" s="93"/>
      <c r="K410" s="93"/>
      <c r="L410" s="93"/>
      <c r="M410" s="93"/>
      <c r="N410" s="93"/>
      <c r="O410" s="93">
        <f>O409/O408</f>
        <v>-0.2857142857142857</v>
      </c>
    </row>
    <row r="411" spans="1:15" ht="12.75">
      <c r="A411" s="92"/>
      <c r="B411" s="50">
        <v>2015</v>
      </c>
      <c r="C411" s="90">
        <v>0</v>
      </c>
      <c r="D411" s="90">
        <v>0</v>
      </c>
      <c r="E411" s="90">
        <v>0</v>
      </c>
      <c r="F411" s="90">
        <v>1</v>
      </c>
      <c r="G411" s="90">
        <v>0</v>
      </c>
      <c r="H411" s="90">
        <v>0</v>
      </c>
      <c r="I411" s="90">
        <v>0</v>
      </c>
      <c r="J411" s="90"/>
      <c r="K411" s="90"/>
      <c r="L411" s="90"/>
      <c r="M411" s="90"/>
      <c r="N411" s="90"/>
      <c r="O411" s="50">
        <f>SUM(C411:N411)</f>
        <v>1</v>
      </c>
    </row>
    <row r="412" spans="1:15" ht="12.75">
      <c r="A412" s="138" t="s">
        <v>280</v>
      </c>
      <c r="B412" s="49">
        <v>2014</v>
      </c>
      <c r="C412" s="49">
        <v>1</v>
      </c>
      <c r="D412" s="49">
        <v>0</v>
      </c>
      <c r="E412" s="49">
        <v>0</v>
      </c>
      <c r="F412" s="49">
        <v>0</v>
      </c>
      <c r="G412" s="49">
        <v>3</v>
      </c>
      <c r="H412" s="49">
        <v>3</v>
      </c>
      <c r="I412" s="49">
        <v>0</v>
      </c>
      <c r="J412" s="49"/>
      <c r="K412" s="49"/>
      <c r="L412" s="49"/>
      <c r="M412" s="49"/>
      <c r="N412" s="49"/>
      <c r="O412" s="49">
        <f>SUM(C412:N412)</f>
        <v>7</v>
      </c>
    </row>
    <row r="413" spans="1:15" ht="12.75">
      <c r="A413" s="111" t="s">
        <v>281</v>
      </c>
      <c r="B413" s="137" t="s">
        <v>239</v>
      </c>
      <c r="C413" s="49">
        <f aca="true" t="shared" si="194" ref="C413:I413">C411-C412</f>
        <v>-1</v>
      </c>
      <c r="D413" s="49">
        <f t="shared" si="194"/>
        <v>0</v>
      </c>
      <c r="E413" s="49">
        <f t="shared" si="194"/>
        <v>0</v>
      </c>
      <c r="F413" s="49">
        <f t="shared" si="194"/>
        <v>1</v>
      </c>
      <c r="G413" s="49">
        <f t="shared" si="194"/>
        <v>-3</v>
      </c>
      <c r="H413" s="49">
        <f t="shared" si="194"/>
        <v>-3</v>
      </c>
      <c r="I413" s="49">
        <f t="shared" si="194"/>
        <v>0</v>
      </c>
      <c r="J413" s="49"/>
      <c r="K413" s="49"/>
      <c r="L413" s="49"/>
      <c r="M413" s="49"/>
      <c r="N413" s="49"/>
      <c r="O413" s="49">
        <f>O411-O412</f>
        <v>-6</v>
      </c>
    </row>
    <row r="414" spans="1:15" ht="13.5" thickBot="1">
      <c r="A414" s="135"/>
      <c r="B414" s="136" t="s">
        <v>5</v>
      </c>
      <c r="C414" s="93">
        <f aca="true" t="shared" si="195" ref="C414:H414">C413/C412</f>
        <v>-1</v>
      </c>
      <c r="D414" s="93">
        <v>0</v>
      </c>
      <c r="E414" s="93">
        <v>0</v>
      </c>
      <c r="F414" s="93">
        <v>0</v>
      </c>
      <c r="G414" s="93">
        <f t="shared" si="195"/>
        <v>-1</v>
      </c>
      <c r="H414" s="93">
        <f t="shared" si="195"/>
        <v>-1</v>
      </c>
      <c r="I414" s="93">
        <v>0</v>
      </c>
      <c r="J414" s="93"/>
      <c r="K414" s="93"/>
      <c r="L414" s="93"/>
      <c r="M414" s="93"/>
      <c r="N414" s="93"/>
      <c r="O414" s="93">
        <f>O413/O412</f>
        <v>-0.8571428571428571</v>
      </c>
    </row>
    <row r="415" spans="1:15" ht="12.75">
      <c r="A415" s="92"/>
      <c r="B415" s="50">
        <v>2015</v>
      </c>
      <c r="C415" s="90">
        <v>0</v>
      </c>
      <c r="D415" s="90">
        <v>0</v>
      </c>
      <c r="E415" s="90">
        <v>0</v>
      </c>
      <c r="F415" s="90">
        <v>0</v>
      </c>
      <c r="G415" s="90">
        <v>0</v>
      </c>
      <c r="H415" s="90">
        <v>0</v>
      </c>
      <c r="I415" s="90">
        <v>0</v>
      </c>
      <c r="J415" s="90"/>
      <c r="K415" s="90"/>
      <c r="L415" s="90"/>
      <c r="M415" s="90"/>
      <c r="N415" s="90"/>
      <c r="O415" s="50">
        <f>SUM(C415:N415)</f>
        <v>0</v>
      </c>
    </row>
    <row r="416" spans="1:15" ht="12.75">
      <c r="A416" s="138" t="s">
        <v>313</v>
      </c>
      <c r="B416" s="49">
        <v>2014</v>
      </c>
      <c r="C416" s="49">
        <v>0</v>
      </c>
      <c r="D416" s="49">
        <v>0</v>
      </c>
      <c r="E416" s="49">
        <v>0</v>
      </c>
      <c r="F416" s="49">
        <v>0</v>
      </c>
      <c r="G416" s="49">
        <v>0</v>
      </c>
      <c r="H416" s="49">
        <v>0</v>
      </c>
      <c r="I416" s="49">
        <v>0</v>
      </c>
      <c r="J416" s="49"/>
      <c r="K416" s="49"/>
      <c r="L416" s="49"/>
      <c r="M416" s="49"/>
      <c r="N416" s="49"/>
      <c r="O416" s="49">
        <f>SUM(C416:N416)</f>
        <v>0</v>
      </c>
    </row>
    <row r="417" spans="1:15" ht="12.75">
      <c r="A417" s="138" t="s">
        <v>314</v>
      </c>
      <c r="B417" s="137" t="s">
        <v>239</v>
      </c>
      <c r="C417" s="49">
        <f aca="true" t="shared" si="196" ref="C417:I417">C415-C416</f>
        <v>0</v>
      </c>
      <c r="D417" s="49">
        <f t="shared" si="196"/>
        <v>0</v>
      </c>
      <c r="E417" s="49">
        <f t="shared" si="196"/>
        <v>0</v>
      </c>
      <c r="F417" s="49">
        <f t="shared" si="196"/>
        <v>0</v>
      </c>
      <c r="G417" s="49">
        <f t="shared" si="196"/>
        <v>0</v>
      </c>
      <c r="H417" s="49">
        <f t="shared" si="196"/>
        <v>0</v>
      </c>
      <c r="I417" s="49">
        <f t="shared" si="196"/>
        <v>0</v>
      </c>
      <c r="J417" s="49"/>
      <c r="K417" s="49"/>
      <c r="L417" s="49"/>
      <c r="M417" s="49"/>
      <c r="N417" s="49"/>
      <c r="O417" s="49">
        <f>O415-O416</f>
        <v>0</v>
      </c>
    </row>
    <row r="418" spans="1:15" ht="13.5" thickBot="1">
      <c r="A418" s="135"/>
      <c r="B418" s="136" t="s">
        <v>5</v>
      </c>
      <c r="C418" s="93">
        <v>0</v>
      </c>
      <c r="D418" s="93">
        <v>0</v>
      </c>
      <c r="E418" s="93">
        <v>0</v>
      </c>
      <c r="F418" s="93">
        <v>0</v>
      </c>
      <c r="G418" s="93">
        <v>0</v>
      </c>
      <c r="H418" s="93">
        <v>0</v>
      </c>
      <c r="I418" s="93">
        <v>0</v>
      </c>
      <c r="J418" s="93"/>
      <c r="K418" s="93"/>
      <c r="L418" s="93"/>
      <c r="M418" s="93"/>
      <c r="N418" s="93"/>
      <c r="O418" s="93">
        <v>0</v>
      </c>
    </row>
    <row r="419" spans="1:15" ht="12.75">
      <c r="A419" s="92"/>
      <c r="B419" s="50">
        <v>2015</v>
      </c>
      <c r="C419" s="90">
        <v>13</v>
      </c>
      <c r="D419" s="90">
        <v>6</v>
      </c>
      <c r="E419" s="90">
        <v>6</v>
      </c>
      <c r="F419" s="90">
        <v>9</v>
      </c>
      <c r="G419" s="90">
        <v>20</v>
      </c>
      <c r="H419" s="90">
        <v>5</v>
      </c>
      <c r="I419" s="90">
        <v>8</v>
      </c>
      <c r="J419" s="90"/>
      <c r="K419" s="90"/>
      <c r="L419" s="90"/>
      <c r="M419" s="90"/>
      <c r="N419" s="90"/>
      <c r="O419" s="50">
        <f>SUM(C419:N419)</f>
        <v>67</v>
      </c>
    </row>
    <row r="420" spans="1:15" ht="12.75">
      <c r="A420" s="111" t="s">
        <v>282</v>
      </c>
      <c r="B420" s="49">
        <v>2014</v>
      </c>
      <c r="C420" s="49">
        <v>15</v>
      </c>
      <c r="D420" s="49">
        <v>8</v>
      </c>
      <c r="E420" s="49">
        <v>6</v>
      </c>
      <c r="F420" s="49">
        <v>4</v>
      </c>
      <c r="G420" s="49">
        <v>4</v>
      </c>
      <c r="H420" s="49">
        <v>3</v>
      </c>
      <c r="I420" s="49">
        <v>3</v>
      </c>
      <c r="J420" s="49"/>
      <c r="K420" s="49"/>
      <c r="L420" s="49"/>
      <c r="M420" s="49"/>
      <c r="N420" s="49"/>
      <c r="O420" s="49">
        <f>SUM(C420:N420)</f>
        <v>43</v>
      </c>
    </row>
    <row r="421" spans="1:15" ht="12.75">
      <c r="A421" s="92"/>
      <c r="B421" s="137" t="s">
        <v>239</v>
      </c>
      <c r="C421" s="49">
        <f aca="true" t="shared" si="197" ref="C421:I421">C419-C420</f>
        <v>-2</v>
      </c>
      <c r="D421" s="49">
        <f t="shared" si="197"/>
        <v>-2</v>
      </c>
      <c r="E421" s="49">
        <f t="shared" si="197"/>
        <v>0</v>
      </c>
      <c r="F421" s="49">
        <f t="shared" si="197"/>
        <v>5</v>
      </c>
      <c r="G421" s="49">
        <f t="shared" si="197"/>
        <v>16</v>
      </c>
      <c r="H421" s="49">
        <f t="shared" si="197"/>
        <v>2</v>
      </c>
      <c r="I421" s="49">
        <f t="shared" si="197"/>
        <v>5</v>
      </c>
      <c r="J421" s="49"/>
      <c r="K421" s="49"/>
      <c r="L421" s="49"/>
      <c r="M421" s="49"/>
      <c r="N421" s="49"/>
      <c r="O421" s="49">
        <f>O419-O420</f>
        <v>24</v>
      </c>
    </row>
    <row r="422" spans="1:15" ht="13.5" thickBot="1">
      <c r="A422" s="135"/>
      <c r="B422" s="136" t="s">
        <v>5</v>
      </c>
      <c r="C422" s="93">
        <f aca="true" t="shared" si="198" ref="C422:I422">C421/C420</f>
        <v>-0.13333333333333333</v>
      </c>
      <c r="D422" s="93">
        <f t="shared" si="198"/>
        <v>-0.25</v>
      </c>
      <c r="E422" s="93">
        <f t="shared" si="198"/>
        <v>0</v>
      </c>
      <c r="F422" s="93">
        <f t="shared" si="198"/>
        <v>1.25</v>
      </c>
      <c r="G422" s="93">
        <f t="shared" si="198"/>
        <v>4</v>
      </c>
      <c r="H422" s="93">
        <f t="shared" si="198"/>
        <v>0.6666666666666666</v>
      </c>
      <c r="I422" s="93">
        <f t="shared" si="198"/>
        <v>1.6666666666666667</v>
      </c>
      <c r="J422" s="93"/>
      <c r="K422" s="93"/>
      <c r="L422" s="93"/>
      <c r="M422" s="93"/>
      <c r="N422" s="93"/>
      <c r="O422" s="93">
        <f>O421/O420</f>
        <v>0.5581395348837209</v>
      </c>
    </row>
    <row r="423" spans="1:15" ht="12.75">
      <c r="A423" s="92"/>
      <c r="B423" s="50">
        <v>2015</v>
      </c>
      <c r="C423" s="90">
        <v>11</v>
      </c>
      <c r="D423" s="90">
        <v>3</v>
      </c>
      <c r="E423" s="90">
        <v>7</v>
      </c>
      <c r="F423" s="90">
        <v>7</v>
      </c>
      <c r="G423" s="90">
        <v>11</v>
      </c>
      <c r="H423" s="90">
        <v>14</v>
      </c>
      <c r="I423" s="90">
        <v>11</v>
      </c>
      <c r="J423" s="90"/>
      <c r="K423" s="90"/>
      <c r="L423" s="90"/>
      <c r="M423" s="90"/>
      <c r="N423" s="90"/>
      <c r="O423" s="50">
        <f>SUM(C423:N423)</f>
        <v>64</v>
      </c>
    </row>
    <row r="424" spans="1:15" ht="12.75">
      <c r="A424" s="111" t="s">
        <v>283</v>
      </c>
      <c r="B424" s="49">
        <v>2014</v>
      </c>
      <c r="C424" s="49">
        <v>7</v>
      </c>
      <c r="D424" s="49">
        <v>11</v>
      </c>
      <c r="E424" s="49">
        <v>4</v>
      </c>
      <c r="F424" s="49">
        <v>5</v>
      </c>
      <c r="G424" s="49">
        <v>6</v>
      </c>
      <c r="H424" s="49">
        <v>8</v>
      </c>
      <c r="I424" s="49">
        <v>12</v>
      </c>
      <c r="J424" s="49"/>
      <c r="K424" s="49"/>
      <c r="L424" s="49"/>
      <c r="M424" s="49"/>
      <c r="N424" s="49"/>
      <c r="O424" s="49">
        <f>SUM(C424:N424)</f>
        <v>53</v>
      </c>
    </row>
    <row r="425" spans="1:15" ht="12.75">
      <c r="A425" s="111" t="s">
        <v>284</v>
      </c>
      <c r="B425" s="137" t="s">
        <v>239</v>
      </c>
      <c r="C425" s="49">
        <f aca="true" t="shared" si="199" ref="C425:I425">C423-C424</f>
        <v>4</v>
      </c>
      <c r="D425" s="49">
        <f t="shared" si="199"/>
        <v>-8</v>
      </c>
      <c r="E425" s="49">
        <f t="shared" si="199"/>
        <v>3</v>
      </c>
      <c r="F425" s="49">
        <f t="shared" si="199"/>
        <v>2</v>
      </c>
      <c r="G425" s="49">
        <f t="shared" si="199"/>
        <v>5</v>
      </c>
      <c r="H425" s="49">
        <f t="shared" si="199"/>
        <v>6</v>
      </c>
      <c r="I425" s="49">
        <f t="shared" si="199"/>
        <v>-1</v>
      </c>
      <c r="J425" s="49"/>
      <c r="K425" s="49"/>
      <c r="L425" s="49"/>
      <c r="M425" s="49"/>
      <c r="N425" s="49"/>
      <c r="O425" s="49">
        <f>O423-O424</f>
        <v>11</v>
      </c>
    </row>
    <row r="426" spans="1:15" ht="13.5" thickBot="1">
      <c r="A426" s="135" t="s">
        <v>0</v>
      </c>
      <c r="B426" s="136" t="s">
        <v>5</v>
      </c>
      <c r="C426" s="93">
        <f aca="true" t="shared" si="200" ref="C426:I426">C425/C424</f>
        <v>0.5714285714285714</v>
      </c>
      <c r="D426" s="93">
        <f t="shared" si="200"/>
        <v>-0.7272727272727273</v>
      </c>
      <c r="E426" s="93">
        <f t="shared" si="200"/>
        <v>0.75</v>
      </c>
      <c r="F426" s="93">
        <f t="shared" si="200"/>
        <v>0.4</v>
      </c>
      <c r="G426" s="93">
        <f t="shared" si="200"/>
        <v>0.8333333333333334</v>
      </c>
      <c r="H426" s="93">
        <f t="shared" si="200"/>
        <v>0.75</v>
      </c>
      <c r="I426" s="93">
        <f t="shared" si="200"/>
        <v>-0.08333333333333333</v>
      </c>
      <c r="J426" s="93"/>
      <c r="K426" s="93"/>
      <c r="L426" s="93"/>
      <c r="M426" s="93"/>
      <c r="N426" s="93"/>
      <c r="O426" s="93">
        <f>O425/O424</f>
        <v>0.20754716981132076</v>
      </c>
    </row>
    <row r="427" spans="1:15" ht="12.75">
      <c r="A427" s="92"/>
      <c r="B427" s="50">
        <v>2015</v>
      </c>
      <c r="C427" s="90">
        <v>81</v>
      </c>
      <c r="D427" s="90">
        <v>51</v>
      </c>
      <c r="E427" s="90">
        <v>57</v>
      </c>
      <c r="F427" s="90">
        <v>29</v>
      </c>
      <c r="G427" s="90">
        <v>42</v>
      </c>
      <c r="H427" s="90">
        <v>71</v>
      </c>
      <c r="I427" s="90">
        <v>50</v>
      </c>
      <c r="J427" s="90"/>
      <c r="K427" s="90"/>
      <c r="L427" s="90"/>
      <c r="M427" s="90"/>
      <c r="N427" s="90"/>
      <c r="O427" s="50">
        <f>SUM(C427:N427)</f>
        <v>381</v>
      </c>
    </row>
    <row r="428" spans="1:15" ht="12.75">
      <c r="A428" s="111" t="s">
        <v>285</v>
      </c>
      <c r="B428" s="49">
        <v>2014</v>
      </c>
      <c r="C428" s="49">
        <v>85</v>
      </c>
      <c r="D428" s="49">
        <v>83</v>
      </c>
      <c r="E428" s="49">
        <v>79</v>
      </c>
      <c r="F428" s="49">
        <v>79</v>
      </c>
      <c r="G428" s="49">
        <v>65</v>
      </c>
      <c r="H428" s="49">
        <v>58</v>
      </c>
      <c r="I428" s="49">
        <v>89</v>
      </c>
      <c r="J428" s="49"/>
      <c r="K428" s="49"/>
      <c r="L428" s="49"/>
      <c r="M428" s="49"/>
      <c r="N428" s="49"/>
      <c r="O428" s="49">
        <f>SUM(C428:N428)</f>
        <v>538</v>
      </c>
    </row>
    <row r="429" spans="1:15" ht="12.75">
      <c r="A429" s="92"/>
      <c r="B429" s="137" t="s">
        <v>239</v>
      </c>
      <c r="C429" s="49">
        <f aca="true" t="shared" si="201" ref="C429:I429">C427-C428</f>
        <v>-4</v>
      </c>
      <c r="D429" s="49">
        <f t="shared" si="201"/>
        <v>-32</v>
      </c>
      <c r="E429" s="49">
        <f t="shared" si="201"/>
        <v>-22</v>
      </c>
      <c r="F429" s="49">
        <f t="shared" si="201"/>
        <v>-50</v>
      </c>
      <c r="G429" s="49">
        <f t="shared" si="201"/>
        <v>-23</v>
      </c>
      <c r="H429" s="49">
        <f t="shared" si="201"/>
        <v>13</v>
      </c>
      <c r="I429" s="49">
        <f t="shared" si="201"/>
        <v>-39</v>
      </c>
      <c r="J429" s="49"/>
      <c r="K429" s="49"/>
      <c r="L429" s="49"/>
      <c r="M429" s="49"/>
      <c r="N429" s="49"/>
      <c r="O429" s="49">
        <f>O427-O428</f>
        <v>-157</v>
      </c>
    </row>
    <row r="430" spans="1:15" ht="13.5" thickBot="1">
      <c r="A430" s="135"/>
      <c r="B430" s="136" t="s">
        <v>5</v>
      </c>
      <c r="C430" s="93">
        <f aca="true" t="shared" si="202" ref="C430:I430">C429/C428</f>
        <v>-0.047058823529411764</v>
      </c>
      <c r="D430" s="93">
        <f t="shared" si="202"/>
        <v>-0.3855421686746988</v>
      </c>
      <c r="E430" s="93">
        <f t="shared" si="202"/>
        <v>-0.27848101265822783</v>
      </c>
      <c r="F430" s="93">
        <f t="shared" si="202"/>
        <v>-0.6329113924050633</v>
      </c>
      <c r="G430" s="93">
        <f t="shared" si="202"/>
        <v>-0.35384615384615387</v>
      </c>
      <c r="H430" s="93">
        <f t="shared" si="202"/>
        <v>0.22413793103448276</v>
      </c>
      <c r="I430" s="93">
        <f t="shared" si="202"/>
        <v>-0.43820224719101125</v>
      </c>
      <c r="J430" s="93"/>
      <c r="K430" s="93"/>
      <c r="L430" s="93"/>
      <c r="M430" s="93"/>
      <c r="N430" s="93"/>
      <c r="O430" s="93">
        <f>O429/O428</f>
        <v>-0.29182156133828996</v>
      </c>
    </row>
    <row r="431" spans="1:15" ht="12.75">
      <c r="A431" s="92"/>
      <c r="B431" s="50">
        <v>2015</v>
      </c>
      <c r="C431" s="90">
        <v>112</v>
      </c>
      <c r="D431" s="90">
        <v>62</v>
      </c>
      <c r="E431" s="90">
        <v>93</v>
      </c>
      <c r="F431" s="90">
        <v>80</v>
      </c>
      <c r="G431" s="90">
        <v>64</v>
      </c>
      <c r="H431" s="90">
        <v>69</v>
      </c>
      <c r="I431" s="90">
        <v>67</v>
      </c>
      <c r="J431" s="90"/>
      <c r="K431" s="90"/>
      <c r="L431" s="90"/>
      <c r="M431" s="90"/>
      <c r="N431" s="90"/>
      <c r="O431" s="50">
        <f>SUM(C431:N431)</f>
        <v>547</v>
      </c>
    </row>
    <row r="432" spans="1:15" ht="12.75">
      <c r="A432" s="111" t="s">
        <v>286</v>
      </c>
      <c r="B432" s="49">
        <v>2014</v>
      </c>
      <c r="C432" s="49">
        <v>125</v>
      </c>
      <c r="D432" s="49">
        <v>122</v>
      </c>
      <c r="E432" s="49">
        <v>98</v>
      </c>
      <c r="F432" s="49">
        <v>100</v>
      </c>
      <c r="G432" s="49">
        <v>122</v>
      </c>
      <c r="H432" s="49">
        <v>134</v>
      </c>
      <c r="I432" s="49">
        <v>138</v>
      </c>
      <c r="J432" s="49"/>
      <c r="K432" s="49"/>
      <c r="L432" s="49"/>
      <c r="M432" s="49"/>
      <c r="N432" s="49"/>
      <c r="O432" s="49">
        <f>SUM(C432:N432)</f>
        <v>839</v>
      </c>
    </row>
    <row r="433" spans="1:15" ht="12.75">
      <c r="A433" s="111" t="s">
        <v>287</v>
      </c>
      <c r="B433" s="137" t="s">
        <v>239</v>
      </c>
      <c r="C433" s="49">
        <f aca="true" t="shared" si="203" ref="C433:I433">C431-C432</f>
        <v>-13</v>
      </c>
      <c r="D433" s="49">
        <f t="shared" si="203"/>
        <v>-60</v>
      </c>
      <c r="E433" s="49">
        <f t="shared" si="203"/>
        <v>-5</v>
      </c>
      <c r="F433" s="49">
        <f t="shared" si="203"/>
        <v>-20</v>
      </c>
      <c r="G433" s="49">
        <f t="shared" si="203"/>
        <v>-58</v>
      </c>
      <c r="H433" s="49">
        <f t="shared" si="203"/>
        <v>-65</v>
      </c>
      <c r="I433" s="49">
        <f t="shared" si="203"/>
        <v>-71</v>
      </c>
      <c r="J433" s="49"/>
      <c r="K433" s="49"/>
      <c r="L433" s="49"/>
      <c r="M433" s="49"/>
      <c r="N433" s="49"/>
      <c r="O433" s="49">
        <f>O431-O432</f>
        <v>-292</v>
      </c>
    </row>
    <row r="434" spans="1:15" ht="13.5" thickBot="1">
      <c r="A434" s="135"/>
      <c r="B434" s="136" t="s">
        <v>5</v>
      </c>
      <c r="C434" s="93">
        <f aca="true" t="shared" si="204" ref="C434:I434">C433/C432</f>
        <v>-0.104</v>
      </c>
      <c r="D434" s="93">
        <f t="shared" si="204"/>
        <v>-0.4918032786885246</v>
      </c>
      <c r="E434" s="93">
        <f t="shared" si="204"/>
        <v>-0.05102040816326531</v>
      </c>
      <c r="F434" s="93">
        <f t="shared" si="204"/>
        <v>-0.2</v>
      </c>
      <c r="G434" s="93">
        <f t="shared" si="204"/>
        <v>-0.47540983606557374</v>
      </c>
      <c r="H434" s="93">
        <f t="shared" si="204"/>
        <v>-0.48507462686567165</v>
      </c>
      <c r="I434" s="93">
        <f t="shared" si="204"/>
        <v>-0.5144927536231884</v>
      </c>
      <c r="J434" s="93"/>
      <c r="K434" s="93"/>
      <c r="L434" s="93"/>
      <c r="M434" s="93"/>
      <c r="N434" s="93"/>
      <c r="O434" s="93">
        <f>O433/O432</f>
        <v>-0.34803337306317045</v>
      </c>
    </row>
    <row r="435" spans="1:15" ht="12.75">
      <c r="A435" s="92"/>
      <c r="B435" s="50">
        <v>2015</v>
      </c>
      <c r="C435" s="90">
        <v>4</v>
      </c>
      <c r="D435" s="90">
        <v>4</v>
      </c>
      <c r="E435" s="90">
        <v>2</v>
      </c>
      <c r="F435" s="90">
        <v>1</v>
      </c>
      <c r="G435" s="90">
        <v>3</v>
      </c>
      <c r="H435" s="90">
        <v>4</v>
      </c>
      <c r="I435" s="90">
        <v>2</v>
      </c>
      <c r="J435" s="90"/>
      <c r="K435" s="90"/>
      <c r="L435" s="90"/>
      <c r="M435" s="90"/>
      <c r="N435" s="90"/>
      <c r="O435" s="50">
        <f>SUM(C435:N435)</f>
        <v>20</v>
      </c>
    </row>
    <row r="436" spans="1:15" ht="12.75">
      <c r="A436" s="111" t="s">
        <v>288</v>
      </c>
      <c r="B436" s="49">
        <v>2014</v>
      </c>
      <c r="C436" s="49">
        <v>4</v>
      </c>
      <c r="D436" s="49">
        <v>6</v>
      </c>
      <c r="E436" s="49">
        <v>9</v>
      </c>
      <c r="F436" s="49">
        <v>3</v>
      </c>
      <c r="G436" s="49">
        <v>5</v>
      </c>
      <c r="H436" s="49">
        <v>11</v>
      </c>
      <c r="I436" s="49">
        <v>6</v>
      </c>
      <c r="J436" s="49"/>
      <c r="K436" s="49"/>
      <c r="L436" s="49"/>
      <c r="M436" s="49"/>
      <c r="N436" s="49"/>
      <c r="O436" s="49">
        <f>SUM(C436:N436)</f>
        <v>44</v>
      </c>
    </row>
    <row r="437" spans="1:15" ht="12.75">
      <c r="A437" s="111" t="s">
        <v>289</v>
      </c>
      <c r="B437" s="137" t="s">
        <v>239</v>
      </c>
      <c r="C437" s="49">
        <f aca="true" t="shared" si="205" ref="C437:I437">C435-C436</f>
        <v>0</v>
      </c>
      <c r="D437" s="49">
        <f t="shared" si="205"/>
        <v>-2</v>
      </c>
      <c r="E437" s="49">
        <f t="shared" si="205"/>
        <v>-7</v>
      </c>
      <c r="F437" s="49">
        <f t="shared" si="205"/>
        <v>-2</v>
      </c>
      <c r="G437" s="49">
        <f t="shared" si="205"/>
        <v>-2</v>
      </c>
      <c r="H437" s="49">
        <f t="shared" si="205"/>
        <v>-7</v>
      </c>
      <c r="I437" s="49">
        <f t="shared" si="205"/>
        <v>-4</v>
      </c>
      <c r="J437" s="49"/>
      <c r="K437" s="49"/>
      <c r="L437" s="49"/>
      <c r="M437" s="49"/>
      <c r="N437" s="49"/>
      <c r="O437" s="49">
        <f>O435-O436</f>
        <v>-24</v>
      </c>
    </row>
    <row r="438" spans="1:15" ht="13.5" thickBot="1">
      <c r="A438" s="135"/>
      <c r="B438" s="136" t="s">
        <v>5</v>
      </c>
      <c r="C438" s="93">
        <f aca="true" t="shared" si="206" ref="C438:I438">C437/C436</f>
        <v>0</v>
      </c>
      <c r="D438" s="93">
        <f t="shared" si="206"/>
        <v>-0.3333333333333333</v>
      </c>
      <c r="E438" s="93">
        <f t="shared" si="206"/>
        <v>-0.7777777777777778</v>
      </c>
      <c r="F438" s="93">
        <f t="shared" si="206"/>
        <v>-0.6666666666666666</v>
      </c>
      <c r="G438" s="93">
        <f t="shared" si="206"/>
        <v>-0.4</v>
      </c>
      <c r="H438" s="93">
        <f t="shared" si="206"/>
        <v>-0.6363636363636364</v>
      </c>
      <c r="I438" s="93">
        <f t="shared" si="206"/>
        <v>-0.6666666666666666</v>
      </c>
      <c r="J438" s="93"/>
      <c r="K438" s="93"/>
      <c r="L438" s="93"/>
      <c r="M438" s="93"/>
      <c r="N438" s="93"/>
      <c r="O438" s="93">
        <f>O437/O436</f>
        <v>-0.5454545454545454</v>
      </c>
    </row>
    <row r="441" ht="13.5" thickBot="1">
      <c r="A441" s="140" t="s">
        <v>261</v>
      </c>
    </row>
    <row r="442" spans="1:15" ht="13.5" thickBot="1">
      <c r="A442" t="s">
        <v>0</v>
      </c>
      <c r="B442" s="112" t="s">
        <v>238</v>
      </c>
      <c r="C442" s="112" t="s">
        <v>265</v>
      </c>
      <c r="D442" s="112" t="s">
        <v>266</v>
      </c>
      <c r="E442" s="112" t="s">
        <v>267</v>
      </c>
      <c r="F442" s="112" t="s">
        <v>268</v>
      </c>
      <c r="G442" s="112" t="s">
        <v>269</v>
      </c>
      <c r="H442" s="112" t="s">
        <v>270</v>
      </c>
      <c r="I442" s="112" t="s">
        <v>271</v>
      </c>
      <c r="J442" s="112" t="s">
        <v>272</v>
      </c>
      <c r="K442" s="112" t="s">
        <v>273</v>
      </c>
      <c r="L442" s="112" t="s">
        <v>274</v>
      </c>
      <c r="M442" s="112" t="s">
        <v>275</v>
      </c>
      <c r="N442" s="112" t="s">
        <v>276</v>
      </c>
      <c r="O442" s="112" t="s">
        <v>40</v>
      </c>
    </row>
    <row r="443" spans="1:15" ht="12.75">
      <c r="A443" s="91"/>
      <c r="B443" s="50">
        <v>2015</v>
      </c>
      <c r="C443" s="50">
        <f aca="true" t="shared" si="207" ref="C443:H443">SUM(C447+C451+C459+C463+C467+C471+C475)</f>
        <v>75</v>
      </c>
      <c r="D443" s="50">
        <f t="shared" si="207"/>
        <v>54</v>
      </c>
      <c r="E443" s="50">
        <f t="shared" si="207"/>
        <v>58</v>
      </c>
      <c r="F443" s="50">
        <f t="shared" si="207"/>
        <v>70</v>
      </c>
      <c r="G443" s="50">
        <f t="shared" si="207"/>
        <v>52</v>
      </c>
      <c r="H443" s="50">
        <f t="shared" si="207"/>
        <v>57</v>
      </c>
      <c r="I443" s="50">
        <f>SUM(I447+I451+I459+I463+I467+I471+I475)</f>
        <v>42</v>
      </c>
      <c r="J443" s="50"/>
      <c r="K443" s="50"/>
      <c r="L443" s="50"/>
      <c r="M443" s="50"/>
      <c r="N443" s="50"/>
      <c r="O443" s="50">
        <f>SUM(O447+O451+O459+O463+O467+O471+O475)</f>
        <v>408</v>
      </c>
    </row>
    <row r="444" spans="1:15" ht="12.75">
      <c r="A444" s="111" t="s">
        <v>40</v>
      </c>
      <c r="B444" s="49">
        <v>2014</v>
      </c>
      <c r="C444" s="49">
        <f aca="true" t="shared" si="208" ref="C444:H444">SUM(C448+C452+C456+C460+C464+C468+C472+C476)</f>
        <v>88</v>
      </c>
      <c r="D444" s="49">
        <f t="shared" si="208"/>
        <v>61</v>
      </c>
      <c r="E444" s="49">
        <f t="shared" si="208"/>
        <v>75</v>
      </c>
      <c r="F444" s="49">
        <f t="shared" si="208"/>
        <v>65</v>
      </c>
      <c r="G444" s="49">
        <f t="shared" si="208"/>
        <v>65</v>
      </c>
      <c r="H444" s="49">
        <f t="shared" si="208"/>
        <v>65</v>
      </c>
      <c r="I444" s="49">
        <f>SUM(I448+I452+I456+I460+I464+I468+I472+I476)</f>
        <v>61</v>
      </c>
      <c r="J444" s="49"/>
      <c r="K444" s="49"/>
      <c r="L444" s="49"/>
      <c r="M444" s="49"/>
      <c r="N444" s="49"/>
      <c r="O444" s="49">
        <f>SUM(C444:N444)</f>
        <v>480</v>
      </c>
    </row>
    <row r="445" spans="1:15" ht="12.75">
      <c r="A445" s="111" t="s">
        <v>277</v>
      </c>
      <c r="B445" s="134" t="s">
        <v>239</v>
      </c>
      <c r="C445" s="49">
        <f aca="true" t="shared" si="209" ref="C445:I445">C443-C444</f>
        <v>-13</v>
      </c>
      <c r="D445" s="49">
        <f t="shared" si="209"/>
        <v>-7</v>
      </c>
      <c r="E445" s="49">
        <f t="shared" si="209"/>
        <v>-17</v>
      </c>
      <c r="F445" s="49">
        <f t="shared" si="209"/>
        <v>5</v>
      </c>
      <c r="G445" s="49">
        <f t="shared" si="209"/>
        <v>-13</v>
      </c>
      <c r="H445" s="49">
        <f t="shared" si="209"/>
        <v>-8</v>
      </c>
      <c r="I445" s="49">
        <f t="shared" si="209"/>
        <v>-19</v>
      </c>
      <c r="J445" s="49"/>
      <c r="K445" s="49"/>
      <c r="L445" s="49"/>
      <c r="M445" s="49"/>
      <c r="N445" s="49"/>
      <c r="O445" s="49">
        <f>O443-O444</f>
        <v>-72</v>
      </c>
    </row>
    <row r="446" spans="1:15" ht="13.5" thickBot="1">
      <c r="A446" s="135"/>
      <c r="B446" s="136" t="s">
        <v>5</v>
      </c>
      <c r="C446" s="93">
        <f aca="true" t="shared" si="210" ref="C446:I446">C445/C444</f>
        <v>-0.14772727272727273</v>
      </c>
      <c r="D446" s="93">
        <f t="shared" si="210"/>
        <v>-0.11475409836065574</v>
      </c>
      <c r="E446" s="93">
        <f t="shared" si="210"/>
        <v>-0.22666666666666666</v>
      </c>
      <c r="F446" s="93">
        <f t="shared" si="210"/>
        <v>0.07692307692307693</v>
      </c>
      <c r="G446" s="93">
        <f t="shared" si="210"/>
        <v>-0.2</v>
      </c>
      <c r="H446" s="93">
        <f t="shared" si="210"/>
        <v>-0.12307692307692308</v>
      </c>
      <c r="I446" s="93">
        <f t="shared" si="210"/>
        <v>-0.3114754098360656</v>
      </c>
      <c r="J446" s="93"/>
      <c r="K446" s="93"/>
      <c r="L446" s="93"/>
      <c r="M446" s="93"/>
      <c r="N446" s="93"/>
      <c r="O446" s="93">
        <f>O445/O444</f>
        <v>-0.15</v>
      </c>
    </row>
    <row r="447" spans="1:15" ht="12.75">
      <c r="A447" s="92"/>
      <c r="B447" s="50">
        <v>2015</v>
      </c>
      <c r="C447" s="50">
        <v>0</v>
      </c>
      <c r="D447" s="50">
        <v>0</v>
      </c>
      <c r="E447" s="50">
        <v>0</v>
      </c>
      <c r="F447" s="50">
        <v>0</v>
      </c>
      <c r="G447" s="50">
        <v>0</v>
      </c>
      <c r="H447" s="50">
        <v>0</v>
      </c>
      <c r="I447" s="50">
        <v>0</v>
      </c>
      <c r="J447" s="50"/>
      <c r="K447" s="50"/>
      <c r="L447" s="50"/>
      <c r="M447" s="50"/>
      <c r="N447" s="50"/>
      <c r="O447" s="50">
        <f>SUM(C447:N447)</f>
        <v>0</v>
      </c>
    </row>
    <row r="448" spans="1:15" ht="12.75">
      <c r="A448" s="111" t="s">
        <v>278</v>
      </c>
      <c r="B448" s="49">
        <v>2014</v>
      </c>
      <c r="C448" s="49">
        <v>0</v>
      </c>
      <c r="D448" s="49">
        <v>0</v>
      </c>
      <c r="E448" s="49">
        <v>0</v>
      </c>
      <c r="F448" s="49">
        <v>0</v>
      </c>
      <c r="G448" s="49">
        <v>0</v>
      </c>
      <c r="H448" s="49">
        <v>0</v>
      </c>
      <c r="I448" s="49">
        <v>0</v>
      </c>
      <c r="J448" s="49"/>
      <c r="K448" s="49"/>
      <c r="L448" s="49"/>
      <c r="M448" s="49"/>
      <c r="N448" s="49"/>
      <c r="O448" s="49">
        <f>SUM(C448:N448)</f>
        <v>0</v>
      </c>
    </row>
    <row r="449" spans="1:15" ht="12.75">
      <c r="A449" s="111" t="s">
        <v>279</v>
      </c>
      <c r="B449" s="137" t="s">
        <v>239</v>
      </c>
      <c r="C449" s="49">
        <f aca="true" t="shared" si="211" ref="C449:I449">C447-C448</f>
        <v>0</v>
      </c>
      <c r="D449" s="49">
        <f t="shared" si="211"/>
        <v>0</v>
      </c>
      <c r="E449" s="49">
        <f t="shared" si="211"/>
        <v>0</v>
      </c>
      <c r="F449" s="49">
        <f t="shared" si="211"/>
        <v>0</v>
      </c>
      <c r="G449" s="49">
        <f t="shared" si="211"/>
        <v>0</v>
      </c>
      <c r="H449" s="49">
        <f t="shared" si="211"/>
        <v>0</v>
      </c>
      <c r="I449" s="49">
        <f t="shared" si="211"/>
        <v>0</v>
      </c>
      <c r="J449" s="49"/>
      <c r="K449" s="49"/>
      <c r="L449" s="49"/>
      <c r="M449" s="49"/>
      <c r="N449" s="49"/>
      <c r="O449" s="49">
        <f>O447-O448</f>
        <v>0</v>
      </c>
    </row>
    <row r="450" spans="1:15" ht="13.5" thickBot="1">
      <c r="A450" s="135"/>
      <c r="B450" s="136" t="s">
        <v>5</v>
      </c>
      <c r="C450" s="93">
        <v>0</v>
      </c>
      <c r="D450" s="93">
        <v>0</v>
      </c>
      <c r="E450" s="93">
        <v>0</v>
      </c>
      <c r="F450" s="93">
        <v>0</v>
      </c>
      <c r="G450" s="93">
        <v>0</v>
      </c>
      <c r="H450" s="93">
        <v>0</v>
      </c>
      <c r="I450" s="93">
        <v>0</v>
      </c>
      <c r="J450" s="93"/>
      <c r="K450" s="93"/>
      <c r="L450" s="93"/>
      <c r="M450" s="93"/>
      <c r="N450" s="93"/>
      <c r="O450" s="93">
        <v>0</v>
      </c>
    </row>
    <row r="451" spans="1:15" ht="12.75">
      <c r="A451" s="92"/>
      <c r="B451" s="50">
        <v>2015</v>
      </c>
      <c r="C451" s="90">
        <v>0</v>
      </c>
      <c r="D451" s="90">
        <v>1</v>
      </c>
      <c r="E451" s="90">
        <v>0</v>
      </c>
      <c r="F451" s="90">
        <v>1</v>
      </c>
      <c r="G451" s="90">
        <v>1</v>
      </c>
      <c r="H451" s="90">
        <v>1</v>
      </c>
      <c r="I451" s="90">
        <v>0</v>
      </c>
      <c r="J451" s="90"/>
      <c r="K451" s="90"/>
      <c r="L451" s="90"/>
      <c r="M451" s="90"/>
      <c r="N451" s="90"/>
      <c r="O451" s="50">
        <f>SUM(C451:N451)</f>
        <v>4</v>
      </c>
    </row>
    <row r="452" spans="1:15" ht="12.75">
      <c r="A452" s="138" t="s">
        <v>280</v>
      </c>
      <c r="B452" s="49">
        <v>2014</v>
      </c>
      <c r="C452" s="49">
        <v>0</v>
      </c>
      <c r="D452" s="49">
        <v>0</v>
      </c>
      <c r="E452" s="49">
        <v>0</v>
      </c>
      <c r="F452" s="49">
        <v>0</v>
      </c>
      <c r="G452" s="49">
        <v>0</v>
      </c>
      <c r="H452" s="49">
        <v>0</v>
      </c>
      <c r="I452" s="49">
        <v>0</v>
      </c>
      <c r="J452" s="49"/>
      <c r="K452" s="49"/>
      <c r="L452" s="49"/>
      <c r="M452" s="49"/>
      <c r="N452" s="49"/>
      <c r="O452" s="49">
        <f>SUM(C452:N452)</f>
        <v>0</v>
      </c>
    </row>
    <row r="453" spans="1:15" ht="12.75">
      <c r="A453" s="111" t="s">
        <v>281</v>
      </c>
      <c r="B453" s="137" t="s">
        <v>239</v>
      </c>
      <c r="C453" s="49">
        <f aca="true" t="shared" si="212" ref="C453:I453">C451-C452</f>
        <v>0</v>
      </c>
      <c r="D453" s="49">
        <f t="shared" si="212"/>
        <v>1</v>
      </c>
      <c r="E453" s="49">
        <f t="shared" si="212"/>
        <v>0</v>
      </c>
      <c r="F453" s="49">
        <f t="shared" si="212"/>
        <v>1</v>
      </c>
      <c r="G453" s="49">
        <f t="shared" si="212"/>
        <v>1</v>
      </c>
      <c r="H453" s="49">
        <f t="shared" si="212"/>
        <v>1</v>
      </c>
      <c r="I453" s="49">
        <f t="shared" si="212"/>
        <v>0</v>
      </c>
      <c r="J453" s="49"/>
      <c r="K453" s="49"/>
      <c r="L453" s="49"/>
      <c r="M453" s="49"/>
      <c r="N453" s="49"/>
      <c r="O453" s="49">
        <f>O451-O452</f>
        <v>4</v>
      </c>
    </row>
    <row r="454" spans="1:15" ht="13.5" thickBot="1">
      <c r="A454" s="135"/>
      <c r="B454" s="136" t="s">
        <v>5</v>
      </c>
      <c r="C454" s="93">
        <v>0</v>
      </c>
      <c r="D454" s="93">
        <v>0</v>
      </c>
      <c r="E454" s="93">
        <v>0</v>
      </c>
      <c r="F454" s="93">
        <v>0</v>
      </c>
      <c r="G454" s="93">
        <v>0</v>
      </c>
      <c r="H454" s="93">
        <v>0</v>
      </c>
      <c r="I454" s="93">
        <v>0</v>
      </c>
      <c r="J454" s="93"/>
      <c r="K454" s="93"/>
      <c r="L454" s="93"/>
      <c r="M454" s="93"/>
      <c r="N454" s="93"/>
      <c r="O454" s="93">
        <v>0</v>
      </c>
    </row>
    <row r="455" spans="1:15" ht="12.75">
      <c r="A455" s="92"/>
      <c r="B455" s="50">
        <v>2015</v>
      </c>
      <c r="C455" s="90">
        <v>0</v>
      </c>
      <c r="D455" s="90">
        <v>0</v>
      </c>
      <c r="E455" s="90">
        <v>0</v>
      </c>
      <c r="F455" s="90">
        <v>0</v>
      </c>
      <c r="G455" s="90">
        <v>0</v>
      </c>
      <c r="H455" s="90">
        <v>0</v>
      </c>
      <c r="I455" s="90">
        <v>0</v>
      </c>
      <c r="J455" s="90"/>
      <c r="K455" s="90"/>
      <c r="L455" s="90"/>
      <c r="M455" s="90"/>
      <c r="N455" s="90"/>
      <c r="O455" s="50">
        <f>SUM(C455:N455)</f>
        <v>0</v>
      </c>
    </row>
    <row r="456" spans="1:15" ht="12.75">
      <c r="A456" s="138" t="s">
        <v>313</v>
      </c>
      <c r="B456" s="49">
        <v>2014</v>
      </c>
      <c r="C456" s="49">
        <v>0</v>
      </c>
      <c r="D456" s="49">
        <v>0</v>
      </c>
      <c r="E456" s="49">
        <v>0</v>
      </c>
      <c r="F456" s="49">
        <v>0</v>
      </c>
      <c r="G456" s="49">
        <v>0</v>
      </c>
      <c r="H456" s="49">
        <v>0</v>
      </c>
      <c r="I456" s="49">
        <v>0</v>
      </c>
      <c r="J456" s="49"/>
      <c r="K456" s="49"/>
      <c r="L456" s="49"/>
      <c r="M456" s="49"/>
      <c r="N456" s="49"/>
      <c r="O456" s="49">
        <f>SUM(C456:N456)</f>
        <v>0</v>
      </c>
    </row>
    <row r="457" spans="1:15" ht="12.75">
      <c r="A457" s="138" t="s">
        <v>314</v>
      </c>
      <c r="B457" s="137" t="s">
        <v>239</v>
      </c>
      <c r="C457" s="49">
        <f aca="true" t="shared" si="213" ref="C457:I457">C455-C456</f>
        <v>0</v>
      </c>
      <c r="D457" s="49">
        <f t="shared" si="213"/>
        <v>0</v>
      </c>
      <c r="E457" s="49">
        <f t="shared" si="213"/>
        <v>0</v>
      </c>
      <c r="F457" s="49">
        <f t="shared" si="213"/>
        <v>0</v>
      </c>
      <c r="G457" s="49">
        <f t="shared" si="213"/>
        <v>0</v>
      </c>
      <c r="H457" s="49">
        <f t="shared" si="213"/>
        <v>0</v>
      </c>
      <c r="I457" s="49">
        <f t="shared" si="213"/>
        <v>0</v>
      </c>
      <c r="J457" s="49"/>
      <c r="K457" s="49"/>
      <c r="L457" s="49"/>
      <c r="M457" s="49"/>
      <c r="N457" s="49"/>
      <c r="O457" s="49">
        <f>O455-O456</f>
        <v>0</v>
      </c>
    </row>
    <row r="458" spans="1:15" ht="13.5" thickBot="1">
      <c r="A458" s="135"/>
      <c r="B458" s="136" t="s">
        <v>5</v>
      </c>
      <c r="C458" s="93">
        <v>0</v>
      </c>
      <c r="D458" s="93">
        <v>0</v>
      </c>
      <c r="E458" s="93">
        <v>0</v>
      </c>
      <c r="F458" s="93">
        <v>0</v>
      </c>
      <c r="G458" s="93">
        <v>0</v>
      </c>
      <c r="H458" s="93">
        <v>0</v>
      </c>
      <c r="I458" s="93">
        <v>0</v>
      </c>
      <c r="J458" s="93"/>
      <c r="K458" s="93"/>
      <c r="L458" s="93"/>
      <c r="M458" s="93"/>
      <c r="N458" s="93"/>
      <c r="O458" s="93">
        <v>0</v>
      </c>
    </row>
    <row r="459" spans="1:15" ht="12.75">
      <c r="A459" s="92"/>
      <c r="B459" s="50">
        <v>2015</v>
      </c>
      <c r="C459" s="90">
        <v>3</v>
      </c>
      <c r="D459" s="90">
        <v>0</v>
      </c>
      <c r="E459" s="90">
        <v>2</v>
      </c>
      <c r="F459" s="90">
        <v>2</v>
      </c>
      <c r="G459" s="90">
        <v>2</v>
      </c>
      <c r="H459" s="90">
        <v>3</v>
      </c>
      <c r="I459" s="90">
        <v>0</v>
      </c>
      <c r="J459" s="90"/>
      <c r="K459" s="90"/>
      <c r="L459" s="90"/>
      <c r="M459" s="90"/>
      <c r="N459" s="90"/>
      <c r="O459" s="50">
        <f>SUM(C459:N459)</f>
        <v>12</v>
      </c>
    </row>
    <row r="460" spans="1:15" ht="12.75">
      <c r="A460" s="111" t="s">
        <v>282</v>
      </c>
      <c r="B460" s="49">
        <v>2014</v>
      </c>
      <c r="C460" s="49">
        <v>1</v>
      </c>
      <c r="D460" s="49">
        <v>0</v>
      </c>
      <c r="E460" s="49">
        <v>2</v>
      </c>
      <c r="F460" s="49">
        <v>1</v>
      </c>
      <c r="G460" s="49">
        <v>2</v>
      </c>
      <c r="H460" s="49">
        <v>5</v>
      </c>
      <c r="I460" s="49">
        <v>2</v>
      </c>
      <c r="J460" s="49"/>
      <c r="K460" s="49"/>
      <c r="L460" s="49"/>
      <c r="M460" s="49"/>
      <c r="N460" s="49"/>
      <c r="O460" s="49">
        <f>SUM(C460:N460)</f>
        <v>13</v>
      </c>
    </row>
    <row r="461" spans="1:15" ht="12.75">
      <c r="A461" s="92"/>
      <c r="B461" s="137" t="s">
        <v>239</v>
      </c>
      <c r="C461" s="49">
        <f aca="true" t="shared" si="214" ref="C461:I461">C459-C460</f>
        <v>2</v>
      </c>
      <c r="D461" s="49">
        <f t="shared" si="214"/>
        <v>0</v>
      </c>
      <c r="E461" s="49">
        <f t="shared" si="214"/>
        <v>0</v>
      </c>
      <c r="F461" s="49">
        <f t="shared" si="214"/>
        <v>1</v>
      </c>
      <c r="G461" s="49">
        <f t="shared" si="214"/>
        <v>0</v>
      </c>
      <c r="H461" s="49">
        <f t="shared" si="214"/>
        <v>-2</v>
      </c>
      <c r="I461" s="49">
        <f t="shared" si="214"/>
        <v>-2</v>
      </c>
      <c r="J461" s="49"/>
      <c r="K461" s="49"/>
      <c r="L461" s="49"/>
      <c r="M461" s="49"/>
      <c r="N461" s="49"/>
      <c r="O461" s="49">
        <f>O459-O460</f>
        <v>-1</v>
      </c>
    </row>
    <row r="462" spans="1:15" ht="13.5" thickBot="1">
      <c r="A462" s="135"/>
      <c r="B462" s="136" t="s">
        <v>5</v>
      </c>
      <c r="C462" s="93">
        <f aca="true" t="shared" si="215" ref="C462:I462">C461/C460</f>
        <v>2</v>
      </c>
      <c r="D462" s="93">
        <v>0</v>
      </c>
      <c r="E462" s="93">
        <f t="shared" si="215"/>
        <v>0</v>
      </c>
      <c r="F462" s="93">
        <f t="shared" si="215"/>
        <v>1</v>
      </c>
      <c r="G462" s="93">
        <f t="shared" si="215"/>
        <v>0</v>
      </c>
      <c r="H462" s="93">
        <f t="shared" si="215"/>
        <v>-0.4</v>
      </c>
      <c r="I462" s="93">
        <f t="shared" si="215"/>
        <v>-1</v>
      </c>
      <c r="J462" s="93"/>
      <c r="K462" s="93"/>
      <c r="L462" s="93"/>
      <c r="M462" s="93"/>
      <c r="N462" s="93"/>
      <c r="O462" s="93">
        <f>O461/O460</f>
        <v>-0.07692307692307693</v>
      </c>
    </row>
    <row r="463" spans="1:15" ht="12.75">
      <c r="A463" s="92"/>
      <c r="B463" s="50">
        <v>2015</v>
      </c>
      <c r="C463" s="90">
        <v>4</v>
      </c>
      <c r="D463" s="90">
        <v>8</v>
      </c>
      <c r="E463" s="90">
        <v>11</v>
      </c>
      <c r="F463" s="90">
        <v>8</v>
      </c>
      <c r="G463" s="90">
        <v>4</v>
      </c>
      <c r="H463" s="90">
        <v>6</v>
      </c>
      <c r="I463" s="90">
        <v>5</v>
      </c>
      <c r="J463" s="90"/>
      <c r="K463" s="90"/>
      <c r="L463" s="90"/>
      <c r="M463" s="90"/>
      <c r="N463" s="90"/>
      <c r="O463" s="50">
        <f>SUM(C463:N463)</f>
        <v>46</v>
      </c>
    </row>
    <row r="464" spans="1:15" ht="12.75">
      <c r="A464" s="111" t="s">
        <v>283</v>
      </c>
      <c r="B464" s="49">
        <v>2014</v>
      </c>
      <c r="C464" s="49">
        <v>3</v>
      </c>
      <c r="D464" s="49">
        <v>3</v>
      </c>
      <c r="E464" s="49">
        <v>7</v>
      </c>
      <c r="F464" s="49">
        <v>1</v>
      </c>
      <c r="G464" s="49">
        <v>4</v>
      </c>
      <c r="H464" s="49">
        <v>3</v>
      </c>
      <c r="I464" s="49">
        <v>1</v>
      </c>
      <c r="J464" s="49"/>
      <c r="K464" s="49"/>
      <c r="L464" s="49"/>
      <c r="M464" s="49"/>
      <c r="N464" s="49"/>
      <c r="O464" s="49">
        <f>SUM(C464:N464)</f>
        <v>22</v>
      </c>
    </row>
    <row r="465" spans="1:15" ht="12.75">
      <c r="A465" s="111" t="s">
        <v>284</v>
      </c>
      <c r="B465" s="137" t="s">
        <v>239</v>
      </c>
      <c r="C465" s="49">
        <f aca="true" t="shared" si="216" ref="C465:I465">C463-C464</f>
        <v>1</v>
      </c>
      <c r="D465" s="49">
        <f t="shared" si="216"/>
        <v>5</v>
      </c>
      <c r="E465" s="49">
        <f t="shared" si="216"/>
        <v>4</v>
      </c>
      <c r="F465" s="49">
        <f t="shared" si="216"/>
        <v>7</v>
      </c>
      <c r="G465" s="49">
        <f t="shared" si="216"/>
        <v>0</v>
      </c>
      <c r="H465" s="49">
        <f t="shared" si="216"/>
        <v>3</v>
      </c>
      <c r="I465" s="49">
        <f t="shared" si="216"/>
        <v>4</v>
      </c>
      <c r="J465" s="49"/>
      <c r="K465" s="49"/>
      <c r="L465" s="49"/>
      <c r="M465" s="49"/>
      <c r="N465" s="49"/>
      <c r="O465" s="49">
        <f>O463-O464</f>
        <v>24</v>
      </c>
    </row>
    <row r="466" spans="1:15" ht="13.5" thickBot="1">
      <c r="A466" s="135" t="s">
        <v>0</v>
      </c>
      <c r="B466" s="136" t="s">
        <v>5</v>
      </c>
      <c r="C466" s="93">
        <f aca="true" t="shared" si="217" ref="C466:I466">C465/C464</f>
        <v>0.3333333333333333</v>
      </c>
      <c r="D466" s="93">
        <f t="shared" si="217"/>
        <v>1.6666666666666667</v>
      </c>
      <c r="E466" s="93">
        <f t="shared" si="217"/>
        <v>0.5714285714285714</v>
      </c>
      <c r="F466" s="93">
        <f t="shared" si="217"/>
        <v>7</v>
      </c>
      <c r="G466" s="93">
        <f t="shared" si="217"/>
        <v>0</v>
      </c>
      <c r="H466" s="93">
        <f t="shared" si="217"/>
        <v>1</v>
      </c>
      <c r="I466" s="93">
        <f t="shared" si="217"/>
        <v>4</v>
      </c>
      <c r="J466" s="93"/>
      <c r="K466" s="93"/>
      <c r="L466" s="93"/>
      <c r="M466" s="93"/>
      <c r="N466" s="93"/>
      <c r="O466" s="93">
        <f>O465/O464</f>
        <v>1.0909090909090908</v>
      </c>
    </row>
    <row r="467" spans="1:15" ht="12.75">
      <c r="A467" s="92"/>
      <c r="B467" s="50">
        <v>2015</v>
      </c>
      <c r="C467" s="90">
        <v>30</v>
      </c>
      <c r="D467" s="90">
        <v>20</v>
      </c>
      <c r="E467" s="90">
        <v>21</v>
      </c>
      <c r="F467" s="90">
        <v>29</v>
      </c>
      <c r="G467" s="90">
        <v>16</v>
      </c>
      <c r="H467" s="90">
        <v>20</v>
      </c>
      <c r="I467" s="90">
        <v>18</v>
      </c>
      <c r="J467" s="90"/>
      <c r="K467" s="90"/>
      <c r="L467" s="90"/>
      <c r="M467" s="90"/>
      <c r="N467" s="90"/>
      <c r="O467" s="50">
        <f>SUM(C467:N467)</f>
        <v>154</v>
      </c>
    </row>
    <row r="468" spans="1:15" ht="12.75">
      <c r="A468" s="111" t="s">
        <v>285</v>
      </c>
      <c r="B468" s="49">
        <v>2014</v>
      </c>
      <c r="C468" s="49">
        <v>18</v>
      </c>
      <c r="D468" s="49">
        <v>18</v>
      </c>
      <c r="E468" s="49">
        <v>26</v>
      </c>
      <c r="F468" s="49">
        <v>27</v>
      </c>
      <c r="G468" s="49">
        <v>23</v>
      </c>
      <c r="H468" s="49">
        <v>27</v>
      </c>
      <c r="I468" s="49">
        <v>14</v>
      </c>
      <c r="J468" s="49"/>
      <c r="K468" s="49"/>
      <c r="L468" s="49"/>
      <c r="M468" s="49"/>
      <c r="N468" s="49"/>
      <c r="O468" s="49">
        <f>SUM(C468:N468)</f>
        <v>153</v>
      </c>
    </row>
    <row r="469" spans="1:15" ht="12.75">
      <c r="A469" s="92"/>
      <c r="B469" s="137" t="s">
        <v>239</v>
      </c>
      <c r="C469" s="49">
        <f aca="true" t="shared" si="218" ref="C469:I469">C467-C468</f>
        <v>12</v>
      </c>
      <c r="D469" s="49">
        <f t="shared" si="218"/>
        <v>2</v>
      </c>
      <c r="E469" s="49">
        <f t="shared" si="218"/>
        <v>-5</v>
      </c>
      <c r="F469" s="49">
        <f t="shared" si="218"/>
        <v>2</v>
      </c>
      <c r="G469" s="49">
        <f t="shared" si="218"/>
        <v>-7</v>
      </c>
      <c r="H469" s="49">
        <f t="shared" si="218"/>
        <v>-7</v>
      </c>
      <c r="I469" s="49">
        <f t="shared" si="218"/>
        <v>4</v>
      </c>
      <c r="J469" s="49"/>
      <c r="K469" s="49"/>
      <c r="L469" s="49"/>
      <c r="M469" s="49"/>
      <c r="N469" s="49"/>
      <c r="O469" s="49">
        <f>O467-O468</f>
        <v>1</v>
      </c>
    </row>
    <row r="470" spans="1:15" ht="13.5" thickBot="1">
      <c r="A470" s="135"/>
      <c r="B470" s="136" t="s">
        <v>5</v>
      </c>
      <c r="C470" s="93">
        <f aca="true" t="shared" si="219" ref="C470:I470">C469/C468</f>
        <v>0.6666666666666666</v>
      </c>
      <c r="D470" s="93">
        <f t="shared" si="219"/>
        <v>0.1111111111111111</v>
      </c>
      <c r="E470" s="93">
        <f t="shared" si="219"/>
        <v>-0.19230769230769232</v>
      </c>
      <c r="F470" s="93">
        <f t="shared" si="219"/>
        <v>0.07407407407407407</v>
      </c>
      <c r="G470" s="93">
        <f t="shared" si="219"/>
        <v>-0.30434782608695654</v>
      </c>
      <c r="H470" s="93">
        <f t="shared" si="219"/>
        <v>-0.25925925925925924</v>
      </c>
      <c r="I470" s="93">
        <f t="shared" si="219"/>
        <v>0.2857142857142857</v>
      </c>
      <c r="J470" s="93"/>
      <c r="K470" s="93"/>
      <c r="L470" s="93"/>
      <c r="M470" s="93"/>
      <c r="N470" s="93"/>
      <c r="O470" s="93">
        <f>O469/O468</f>
        <v>0.006535947712418301</v>
      </c>
    </row>
    <row r="471" spans="1:15" ht="12.75">
      <c r="A471" s="92"/>
      <c r="B471" s="50">
        <v>2015</v>
      </c>
      <c r="C471" s="90">
        <v>37</v>
      </c>
      <c r="D471" s="90">
        <v>25</v>
      </c>
      <c r="E471" s="90">
        <v>24</v>
      </c>
      <c r="F471" s="90">
        <v>29</v>
      </c>
      <c r="G471" s="90">
        <v>29</v>
      </c>
      <c r="H471" s="90">
        <v>25</v>
      </c>
      <c r="I471" s="90">
        <v>18</v>
      </c>
      <c r="J471" s="90"/>
      <c r="K471" s="90"/>
      <c r="L471" s="90"/>
      <c r="M471" s="90"/>
      <c r="N471" s="90"/>
      <c r="O471" s="50">
        <f>SUM(C471:N471)</f>
        <v>187</v>
      </c>
    </row>
    <row r="472" spans="1:15" ht="12.75">
      <c r="A472" s="111" t="s">
        <v>286</v>
      </c>
      <c r="B472" s="49">
        <v>2014</v>
      </c>
      <c r="C472" s="49">
        <v>62</v>
      </c>
      <c r="D472" s="49">
        <v>39</v>
      </c>
      <c r="E472" s="49">
        <v>39</v>
      </c>
      <c r="F472" s="49">
        <v>34</v>
      </c>
      <c r="G472" s="49">
        <v>36</v>
      </c>
      <c r="H472" s="49">
        <v>27</v>
      </c>
      <c r="I472" s="49">
        <v>44</v>
      </c>
      <c r="J472" s="49"/>
      <c r="K472" s="49"/>
      <c r="L472" s="49"/>
      <c r="M472" s="49"/>
      <c r="N472" s="49"/>
      <c r="O472" s="49">
        <f>SUM(C472:N472)</f>
        <v>281</v>
      </c>
    </row>
    <row r="473" spans="1:15" ht="12.75">
      <c r="A473" s="111" t="s">
        <v>287</v>
      </c>
      <c r="B473" s="137" t="s">
        <v>239</v>
      </c>
      <c r="C473" s="49">
        <f aca="true" t="shared" si="220" ref="C473:I473">C471-C472</f>
        <v>-25</v>
      </c>
      <c r="D473" s="49">
        <f t="shared" si="220"/>
        <v>-14</v>
      </c>
      <c r="E473" s="49">
        <f t="shared" si="220"/>
        <v>-15</v>
      </c>
      <c r="F473" s="49">
        <f t="shared" si="220"/>
        <v>-5</v>
      </c>
      <c r="G473" s="49">
        <f t="shared" si="220"/>
        <v>-7</v>
      </c>
      <c r="H473" s="49">
        <f t="shared" si="220"/>
        <v>-2</v>
      </c>
      <c r="I473" s="49">
        <f t="shared" si="220"/>
        <v>-26</v>
      </c>
      <c r="J473" s="49"/>
      <c r="K473" s="49"/>
      <c r="L473" s="49"/>
      <c r="M473" s="49"/>
      <c r="N473" s="49"/>
      <c r="O473" s="49">
        <f>O471-O472</f>
        <v>-94</v>
      </c>
    </row>
    <row r="474" spans="1:15" ht="13.5" thickBot="1">
      <c r="A474" s="135"/>
      <c r="B474" s="136" t="s">
        <v>5</v>
      </c>
      <c r="C474" s="93">
        <f aca="true" t="shared" si="221" ref="C474:I474">C473/C472</f>
        <v>-0.4032258064516129</v>
      </c>
      <c r="D474" s="93">
        <f t="shared" si="221"/>
        <v>-0.358974358974359</v>
      </c>
      <c r="E474" s="93">
        <f t="shared" si="221"/>
        <v>-0.38461538461538464</v>
      </c>
      <c r="F474" s="93">
        <f t="shared" si="221"/>
        <v>-0.14705882352941177</v>
      </c>
      <c r="G474" s="93">
        <f t="shared" si="221"/>
        <v>-0.19444444444444445</v>
      </c>
      <c r="H474" s="93">
        <f t="shared" si="221"/>
        <v>-0.07407407407407407</v>
      </c>
      <c r="I474" s="93">
        <f t="shared" si="221"/>
        <v>-0.5909090909090909</v>
      </c>
      <c r="J474" s="93"/>
      <c r="K474" s="93"/>
      <c r="L474" s="93"/>
      <c r="M474" s="93"/>
      <c r="N474" s="93"/>
      <c r="O474" s="93">
        <f>O473/O472</f>
        <v>-0.33451957295373663</v>
      </c>
    </row>
    <row r="475" spans="1:15" ht="12.75">
      <c r="A475" s="92"/>
      <c r="B475" s="50">
        <v>2014</v>
      </c>
      <c r="C475" s="90">
        <v>1</v>
      </c>
      <c r="D475" s="90">
        <v>0</v>
      </c>
      <c r="E475" s="90">
        <v>0</v>
      </c>
      <c r="F475" s="90">
        <v>1</v>
      </c>
      <c r="G475" s="90">
        <v>0</v>
      </c>
      <c r="H475" s="90">
        <v>2</v>
      </c>
      <c r="I475" s="90">
        <v>1</v>
      </c>
      <c r="J475" s="90"/>
      <c r="K475" s="90"/>
      <c r="L475" s="90"/>
      <c r="M475" s="90"/>
      <c r="N475" s="90"/>
      <c r="O475" s="50">
        <f>SUM(C475:N475)</f>
        <v>5</v>
      </c>
    </row>
    <row r="476" spans="1:15" ht="12.75">
      <c r="A476" s="111" t="s">
        <v>288</v>
      </c>
      <c r="B476" s="49">
        <v>2013</v>
      </c>
      <c r="C476" s="49">
        <v>4</v>
      </c>
      <c r="D476" s="49">
        <v>1</v>
      </c>
      <c r="E476" s="49">
        <v>1</v>
      </c>
      <c r="F476" s="49">
        <v>2</v>
      </c>
      <c r="G476" s="49">
        <v>0</v>
      </c>
      <c r="H476" s="49">
        <v>3</v>
      </c>
      <c r="I476" s="49">
        <v>0</v>
      </c>
      <c r="J476" s="49"/>
      <c r="K476" s="49"/>
      <c r="L476" s="49"/>
      <c r="M476" s="49"/>
      <c r="N476" s="49"/>
      <c r="O476" s="49">
        <f>SUM(C476:N476)</f>
        <v>11</v>
      </c>
    </row>
    <row r="477" spans="1:15" ht="12.75">
      <c r="A477" s="111" t="s">
        <v>289</v>
      </c>
      <c r="B477" s="137" t="s">
        <v>239</v>
      </c>
      <c r="C477" s="49">
        <f aca="true" t="shared" si="222" ref="C477:I477">C475-C476</f>
        <v>-3</v>
      </c>
      <c r="D477" s="49">
        <f t="shared" si="222"/>
        <v>-1</v>
      </c>
      <c r="E477" s="49">
        <f t="shared" si="222"/>
        <v>-1</v>
      </c>
      <c r="F477" s="49">
        <f t="shared" si="222"/>
        <v>-1</v>
      </c>
      <c r="G477" s="49">
        <f t="shared" si="222"/>
        <v>0</v>
      </c>
      <c r="H477" s="49">
        <f t="shared" si="222"/>
        <v>-1</v>
      </c>
      <c r="I477" s="49">
        <f t="shared" si="222"/>
        <v>1</v>
      </c>
      <c r="J477" s="49"/>
      <c r="K477" s="49"/>
      <c r="L477" s="49"/>
      <c r="M477" s="49"/>
      <c r="N477" s="49"/>
      <c r="O477" s="49">
        <f>O475-O476</f>
        <v>-6</v>
      </c>
    </row>
    <row r="478" spans="1:15" ht="13.5" thickBot="1">
      <c r="A478" s="135"/>
      <c r="B478" s="136" t="s">
        <v>5</v>
      </c>
      <c r="C478" s="93">
        <f>C477/C476</f>
        <v>-0.75</v>
      </c>
      <c r="D478" s="93">
        <f>D477/D476</f>
        <v>-1</v>
      </c>
      <c r="E478" s="93">
        <f>E477/E476</f>
        <v>-1</v>
      </c>
      <c r="F478" s="93">
        <f>E477/E476</f>
        <v>-1</v>
      </c>
      <c r="G478" s="93">
        <v>0</v>
      </c>
      <c r="H478" s="93">
        <f>H477/H476</f>
        <v>-0.3333333333333333</v>
      </c>
      <c r="I478" s="93">
        <v>0</v>
      </c>
      <c r="J478" s="93"/>
      <c r="K478" s="93"/>
      <c r="L478" s="93"/>
      <c r="M478" s="93"/>
      <c r="N478" s="93"/>
      <c r="O478" s="93">
        <f>O477/O476</f>
        <v>-0.5454545454545454</v>
      </c>
    </row>
    <row r="481" ht="13.5" thickBot="1">
      <c r="A481" s="140" t="s">
        <v>262</v>
      </c>
    </row>
    <row r="482" spans="1:15" ht="13.5" thickBot="1">
      <c r="A482" t="s">
        <v>0</v>
      </c>
      <c r="B482" s="112" t="s">
        <v>238</v>
      </c>
      <c r="C482" s="112" t="s">
        <v>265</v>
      </c>
      <c r="D482" s="112" t="s">
        <v>266</v>
      </c>
      <c r="E482" s="112" t="s">
        <v>267</v>
      </c>
      <c r="F482" s="112" t="s">
        <v>268</v>
      </c>
      <c r="G482" s="112" t="s">
        <v>269</v>
      </c>
      <c r="H482" s="112" t="s">
        <v>270</v>
      </c>
      <c r="I482" s="112" t="s">
        <v>271</v>
      </c>
      <c r="J482" s="112" t="s">
        <v>272</v>
      </c>
      <c r="K482" s="112" t="s">
        <v>273</v>
      </c>
      <c r="L482" s="112" t="s">
        <v>274</v>
      </c>
      <c r="M482" s="112" t="s">
        <v>275</v>
      </c>
      <c r="N482" s="260" t="s">
        <v>276</v>
      </c>
      <c r="O482" s="112" t="s">
        <v>40</v>
      </c>
    </row>
    <row r="483" spans="1:15" ht="12.75">
      <c r="A483" s="91"/>
      <c r="B483" s="50">
        <v>2015</v>
      </c>
      <c r="C483" s="50">
        <f aca="true" t="shared" si="223" ref="C483:H483">SUM(C487+C491+C499+C503+C507+C511+C515)</f>
        <v>137</v>
      </c>
      <c r="D483" s="50">
        <f t="shared" si="223"/>
        <v>121</v>
      </c>
      <c r="E483" s="50">
        <f t="shared" si="223"/>
        <v>131</v>
      </c>
      <c r="F483" s="50">
        <f t="shared" si="223"/>
        <v>101</v>
      </c>
      <c r="G483" s="50">
        <f t="shared" si="223"/>
        <v>120</v>
      </c>
      <c r="H483" s="50">
        <f t="shared" si="223"/>
        <v>102</v>
      </c>
      <c r="I483" s="50">
        <f>SUM(I487+I491+I499+I503+I507+I511+I515)</f>
        <v>106</v>
      </c>
      <c r="J483" s="50"/>
      <c r="K483" s="50"/>
      <c r="L483" s="50"/>
      <c r="M483" s="50"/>
      <c r="N483" s="261"/>
      <c r="O483" s="50">
        <f>SUM(O487+O491+O499+O503+O507+O511+O515)</f>
        <v>818</v>
      </c>
    </row>
    <row r="484" spans="1:15" ht="12.75">
      <c r="A484" s="111" t="s">
        <v>40</v>
      </c>
      <c r="B484" s="49">
        <v>2014</v>
      </c>
      <c r="C484" s="49">
        <f aca="true" t="shared" si="224" ref="C484:H484">SUM(C488+C492+C496+C500+C504+C508+C512+C516)</f>
        <v>179</v>
      </c>
      <c r="D484" s="49">
        <f t="shared" si="224"/>
        <v>125</v>
      </c>
      <c r="E484" s="49">
        <f t="shared" si="224"/>
        <v>116</v>
      </c>
      <c r="F484" s="49">
        <f t="shared" si="224"/>
        <v>135</v>
      </c>
      <c r="G484" s="49">
        <f t="shared" si="224"/>
        <v>152</v>
      </c>
      <c r="H484" s="49">
        <f t="shared" si="224"/>
        <v>168</v>
      </c>
      <c r="I484" s="49">
        <f>SUM(I488+I492+I496+I500+I504+I508+I512+I516)</f>
        <v>163</v>
      </c>
      <c r="J484" s="49"/>
      <c r="K484" s="49"/>
      <c r="L484" s="49"/>
      <c r="M484" s="49"/>
      <c r="N484" s="262"/>
      <c r="O484" s="49">
        <f>SUM(C484:N484)</f>
        <v>1038</v>
      </c>
    </row>
    <row r="485" spans="1:15" ht="12.75">
      <c r="A485" s="111" t="s">
        <v>277</v>
      </c>
      <c r="B485" s="134" t="s">
        <v>239</v>
      </c>
      <c r="C485" s="49">
        <f aca="true" t="shared" si="225" ref="C485:I485">C483-C484</f>
        <v>-42</v>
      </c>
      <c r="D485" s="49">
        <f t="shared" si="225"/>
        <v>-4</v>
      </c>
      <c r="E485" s="49">
        <f t="shared" si="225"/>
        <v>15</v>
      </c>
      <c r="F485" s="49">
        <f t="shared" si="225"/>
        <v>-34</v>
      </c>
      <c r="G485" s="49">
        <f t="shared" si="225"/>
        <v>-32</v>
      </c>
      <c r="H485" s="49">
        <f t="shared" si="225"/>
        <v>-66</v>
      </c>
      <c r="I485" s="49">
        <f t="shared" si="225"/>
        <v>-57</v>
      </c>
      <c r="J485" s="49"/>
      <c r="K485" s="49"/>
      <c r="L485" s="49"/>
      <c r="M485" s="49"/>
      <c r="N485" s="262"/>
      <c r="O485" s="49">
        <f>O483-O484</f>
        <v>-220</v>
      </c>
    </row>
    <row r="486" spans="1:15" ht="13.5" thickBot="1">
      <c r="A486" s="135"/>
      <c r="B486" s="136" t="s">
        <v>5</v>
      </c>
      <c r="C486" s="93">
        <f aca="true" t="shared" si="226" ref="C486:I486">C485/C484</f>
        <v>-0.2346368715083799</v>
      </c>
      <c r="D486" s="93">
        <f t="shared" si="226"/>
        <v>-0.032</v>
      </c>
      <c r="E486" s="93">
        <f t="shared" si="226"/>
        <v>0.12931034482758622</v>
      </c>
      <c r="F486" s="93">
        <f t="shared" si="226"/>
        <v>-0.2518518518518518</v>
      </c>
      <c r="G486" s="93">
        <f t="shared" si="226"/>
        <v>-0.21052631578947367</v>
      </c>
      <c r="H486" s="93">
        <f t="shared" si="226"/>
        <v>-0.39285714285714285</v>
      </c>
      <c r="I486" s="93">
        <f t="shared" si="226"/>
        <v>-0.3496932515337423</v>
      </c>
      <c r="J486" s="93"/>
      <c r="K486" s="93"/>
      <c r="L486" s="93"/>
      <c r="M486" s="93"/>
      <c r="N486" s="263"/>
      <c r="O486" s="93">
        <f>O485/O484</f>
        <v>-0.2119460500963391</v>
      </c>
    </row>
    <row r="487" spans="1:15" ht="12.75">
      <c r="A487" s="92"/>
      <c r="B487" s="50">
        <v>2015</v>
      </c>
      <c r="C487" s="50">
        <v>2</v>
      </c>
      <c r="D487" s="50">
        <v>4</v>
      </c>
      <c r="E487" s="50">
        <v>1</v>
      </c>
      <c r="F487" s="50">
        <v>4</v>
      </c>
      <c r="G487" s="50">
        <v>2</v>
      </c>
      <c r="H487" s="50">
        <v>2</v>
      </c>
      <c r="I487" s="50">
        <v>2</v>
      </c>
      <c r="J487" s="50"/>
      <c r="K487" s="50"/>
      <c r="L487" s="50"/>
      <c r="M487" s="50"/>
      <c r="N487" s="261"/>
      <c r="O487" s="50">
        <f>SUM(C487:N487)</f>
        <v>17</v>
      </c>
    </row>
    <row r="488" spans="1:15" ht="12.75">
      <c r="A488" s="111" t="s">
        <v>278</v>
      </c>
      <c r="B488" s="49">
        <v>2014</v>
      </c>
      <c r="C488" s="49">
        <v>4</v>
      </c>
      <c r="D488" s="49">
        <v>1</v>
      </c>
      <c r="E488" s="49">
        <v>1</v>
      </c>
      <c r="F488" s="49">
        <v>2</v>
      </c>
      <c r="G488" s="49">
        <v>0</v>
      </c>
      <c r="H488" s="49">
        <v>4</v>
      </c>
      <c r="I488" s="49">
        <v>6</v>
      </c>
      <c r="J488" s="49"/>
      <c r="K488" s="49"/>
      <c r="L488" s="49"/>
      <c r="M488" s="49"/>
      <c r="N488" s="262"/>
      <c r="O488" s="49">
        <f>SUM(C488:N488)</f>
        <v>18</v>
      </c>
    </row>
    <row r="489" spans="1:15" ht="12.75">
      <c r="A489" s="111" t="s">
        <v>279</v>
      </c>
      <c r="B489" s="137" t="s">
        <v>239</v>
      </c>
      <c r="C489" s="49">
        <f aca="true" t="shared" si="227" ref="C489:I489">C487-C488</f>
        <v>-2</v>
      </c>
      <c r="D489" s="49">
        <f t="shared" si="227"/>
        <v>3</v>
      </c>
      <c r="E489" s="49">
        <f t="shared" si="227"/>
        <v>0</v>
      </c>
      <c r="F489" s="49">
        <f t="shared" si="227"/>
        <v>2</v>
      </c>
      <c r="G489" s="49">
        <f t="shared" si="227"/>
        <v>2</v>
      </c>
      <c r="H489" s="49">
        <f t="shared" si="227"/>
        <v>-2</v>
      </c>
      <c r="I489" s="49">
        <f t="shared" si="227"/>
        <v>-4</v>
      </c>
      <c r="J489" s="49"/>
      <c r="K489" s="49"/>
      <c r="L489" s="49"/>
      <c r="M489" s="49"/>
      <c r="N489" s="262"/>
      <c r="O489" s="49">
        <f>O487-O488</f>
        <v>-1</v>
      </c>
    </row>
    <row r="490" spans="1:15" ht="13.5" thickBot="1">
      <c r="A490" s="135"/>
      <c r="B490" s="136" t="s">
        <v>5</v>
      </c>
      <c r="C490" s="93">
        <f aca="true" t="shared" si="228" ref="C490:I490">C489/C488</f>
        <v>-0.5</v>
      </c>
      <c r="D490" s="93">
        <f t="shared" si="228"/>
        <v>3</v>
      </c>
      <c r="E490" s="93">
        <f t="shared" si="228"/>
        <v>0</v>
      </c>
      <c r="F490" s="93">
        <f t="shared" si="228"/>
        <v>1</v>
      </c>
      <c r="G490" s="93">
        <v>0</v>
      </c>
      <c r="H490" s="93">
        <f t="shared" si="228"/>
        <v>-0.5</v>
      </c>
      <c r="I490" s="93">
        <f t="shared" si="228"/>
        <v>-0.6666666666666666</v>
      </c>
      <c r="J490" s="93"/>
      <c r="K490" s="93"/>
      <c r="L490" s="93"/>
      <c r="M490" s="93"/>
      <c r="N490" s="263"/>
      <c r="O490" s="93">
        <f>O489/O488</f>
        <v>-0.05555555555555555</v>
      </c>
    </row>
    <row r="491" spans="1:15" ht="12.75">
      <c r="A491" s="92"/>
      <c r="B491" s="50">
        <v>2015</v>
      </c>
      <c r="C491" s="90">
        <v>1</v>
      </c>
      <c r="D491" s="90">
        <v>0</v>
      </c>
      <c r="E491" s="90">
        <v>0</v>
      </c>
      <c r="F491" s="90">
        <v>1</v>
      </c>
      <c r="G491" s="90">
        <v>1</v>
      </c>
      <c r="H491" s="90">
        <v>0</v>
      </c>
      <c r="I491" s="90">
        <v>2</v>
      </c>
      <c r="J491" s="90"/>
      <c r="K491" s="90"/>
      <c r="L491" s="90"/>
      <c r="M491" s="90"/>
      <c r="N491" s="264"/>
      <c r="O491" s="50">
        <f>SUM(C491:N491)</f>
        <v>5</v>
      </c>
    </row>
    <row r="492" spans="1:15" ht="12.75">
      <c r="A492" s="138" t="s">
        <v>280</v>
      </c>
      <c r="B492" s="49">
        <v>2014</v>
      </c>
      <c r="C492" s="49">
        <v>0</v>
      </c>
      <c r="D492" s="49">
        <v>0</v>
      </c>
      <c r="E492" s="49">
        <v>0</v>
      </c>
      <c r="F492" s="49">
        <v>0</v>
      </c>
      <c r="G492" s="49">
        <v>0</v>
      </c>
      <c r="H492" s="49">
        <v>0</v>
      </c>
      <c r="I492" s="49">
        <v>0</v>
      </c>
      <c r="J492" s="49"/>
      <c r="K492" s="49"/>
      <c r="L492" s="49"/>
      <c r="M492" s="49"/>
      <c r="N492" s="262"/>
      <c r="O492" s="49">
        <f>SUM(C492:N492)</f>
        <v>0</v>
      </c>
    </row>
    <row r="493" spans="1:15" ht="12.75">
      <c r="A493" s="111" t="s">
        <v>281</v>
      </c>
      <c r="B493" s="137" t="s">
        <v>239</v>
      </c>
      <c r="C493" s="49">
        <f aca="true" t="shared" si="229" ref="C493:I493">C491-C492</f>
        <v>1</v>
      </c>
      <c r="D493" s="49">
        <f t="shared" si="229"/>
        <v>0</v>
      </c>
      <c r="E493" s="49">
        <f t="shared" si="229"/>
        <v>0</v>
      </c>
      <c r="F493" s="49">
        <f t="shared" si="229"/>
        <v>1</v>
      </c>
      <c r="G493" s="49">
        <f t="shared" si="229"/>
        <v>1</v>
      </c>
      <c r="H493" s="49">
        <f t="shared" si="229"/>
        <v>0</v>
      </c>
      <c r="I493" s="49">
        <f t="shared" si="229"/>
        <v>2</v>
      </c>
      <c r="J493" s="49"/>
      <c r="K493" s="49"/>
      <c r="L493" s="49"/>
      <c r="M493" s="49"/>
      <c r="N493" s="262"/>
      <c r="O493" s="49">
        <f>O491-O492</f>
        <v>5</v>
      </c>
    </row>
    <row r="494" spans="1:15" ht="13.5" thickBot="1">
      <c r="A494" s="135"/>
      <c r="B494" s="136" t="s">
        <v>5</v>
      </c>
      <c r="C494" s="93">
        <v>0</v>
      </c>
      <c r="D494" s="93">
        <v>0</v>
      </c>
      <c r="E494" s="93">
        <v>0</v>
      </c>
      <c r="F494" s="93">
        <v>0</v>
      </c>
      <c r="G494" s="93">
        <v>0</v>
      </c>
      <c r="H494" s="93">
        <v>0</v>
      </c>
      <c r="I494" s="93">
        <v>0</v>
      </c>
      <c r="J494" s="93"/>
      <c r="K494" s="93"/>
      <c r="L494" s="93"/>
      <c r="M494" s="93"/>
      <c r="N494" s="263"/>
      <c r="O494" s="93">
        <v>0</v>
      </c>
    </row>
    <row r="495" spans="1:15" ht="12.75">
      <c r="A495" s="92"/>
      <c r="B495" s="50">
        <v>2015</v>
      </c>
      <c r="C495" s="90">
        <v>0</v>
      </c>
      <c r="D495" s="90">
        <v>0</v>
      </c>
      <c r="E495" s="90">
        <v>0</v>
      </c>
      <c r="F495" s="90">
        <v>0</v>
      </c>
      <c r="G495" s="90">
        <v>0</v>
      </c>
      <c r="H495" s="90">
        <v>0</v>
      </c>
      <c r="I495" s="90">
        <v>0</v>
      </c>
      <c r="J495" s="90"/>
      <c r="K495" s="90"/>
      <c r="L495" s="90"/>
      <c r="M495" s="90"/>
      <c r="N495" s="264"/>
      <c r="O495" s="50">
        <f>SUM(C495:N495)</f>
        <v>0</v>
      </c>
    </row>
    <row r="496" spans="1:15" ht="12.75">
      <c r="A496" s="138" t="s">
        <v>313</v>
      </c>
      <c r="B496" s="49">
        <v>2014</v>
      </c>
      <c r="C496" s="49">
        <v>0</v>
      </c>
      <c r="D496" s="49">
        <v>0</v>
      </c>
      <c r="E496" s="49">
        <v>0</v>
      </c>
      <c r="F496" s="49">
        <v>0</v>
      </c>
      <c r="G496" s="49">
        <v>0</v>
      </c>
      <c r="H496" s="49">
        <v>0</v>
      </c>
      <c r="I496" s="49">
        <v>0</v>
      </c>
      <c r="J496" s="49"/>
      <c r="K496" s="49"/>
      <c r="L496" s="49"/>
      <c r="M496" s="49"/>
      <c r="N496" s="262"/>
      <c r="O496" s="49">
        <f>SUM(C496:N496)</f>
        <v>0</v>
      </c>
    </row>
    <row r="497" spans="1:15" ht="12.75">
      <c r="A497" s="138" t="s">
        <v>314</v>
      </c>
      <c r="B497" s="137" t="s">
        <v>239</v>
      </c>
      <c r="C497" s="49">
        <f aca="true" t="shared" si="230" ref="C497:I497">C495-C496</f>
        <v>0</v>
      </c>
      <c r="D497" s="49">
        <f t="shared" si="230"/>
        <v>0</v>
      </c>
      <c r="E497" s="49">
        <f t="shared" si="230"/>
        <v>0</v>
      </c>
      <c r="F497" s="49">
        <f t="shared" si="230"/>
        <v>0</v>
      </c>
      <c r="G497" s="49">
        <f t="shared" si="230"/>
        <v>0</v>
      </c>
      <c r="H497" s="49">
        <f t="shared" si="230"/>
        <v>0</v>
      </c>
      <c r="I497" s="49">
        <f t="shared" si="230"/>
        <v>0</v>
      </c>
      <c r="J497" s="49"/>
      <c r="K497" s="49"/>
      <c r="L497" s="49"/>
      <c r="M497" s="49"/>
      <c r="N497" s="262"/>
      <c r="O497" s="49">
        <f>O495-O496</f>
        <v>0</v>
      </c>
    </row>
    <row r="498" spans="1:15" ht="13.5" thickBot="1">
      <c r="A498" s="135"/>
      <c r="B498" s="136" t="s">
        <v>5</v>
      </c>
      <c r="C498" s="93">
        <v>0</v>
      </c>
      <c r="D498" s="93">
        <v>0</v>
      </c>
      <c r="E498" s="93">
        <v>0</v>
      </c>
      <c r="F498" s="93">
        <v>0</v>
      </c>
      <c r="G498" s="93">
        <v>0</v>
      </c>
      <c r="H498" s="93">
        <v>0</v>
      </c>
      <c r="I498" s="93">
        <v>0</v>
      </c>
      <c r="J498" s="93"/>
      <c r="K498" s="93"/>
      <c r="L498" s="93"/>
      <c r="M498" s="93"/>
      <c r="N498" s="263"/>
      <c r="O498" s="93">
        <v>0</v>
      </c>
    </row>
    <row r="499" spans="1:15" ht="12.75">
      <c r="A499" s="92"/>
      <c r="B499" s="50">
        <v>2015</v>
      </c>
      <c r="C499" s="90">
        <v>11</v>
      </c>
      <c r="D499" s="90">
        <v>10</v>
      </c>
      <c r="E499" s="90">
        <v>7</v>
      </c>
      <c r="F499" s="90">
        <v>9</v>
      </c>
      <c r="G499" s="90">
        <v>6</v>
      </c>
      <c r="H499" s="90">
        <v>6</v>
      </c>
      <c r="I499" s="90">
        <v>6</v>
      </c>
      <c r="J499" s="90"/>
      <c r="K499" s="90"/>
      <c r="L499" s="90"/>
      <c r="M499" s="90"/>
      <c r="N499" s="264"/>
      <c r="O499" s="50">
        <f>SUM(C499:N499)</f>
        <v>55</v>
      </c>
    </row>
    <row r="500" spans="1:15" ht="12.75">
      <c r="A500" s="111" t="s">
        <v>282</v>
      </c>
      <c r="B500" s="49">
        <v>2014</v>
      </c>
      <c r="C500" s="49">
        <v>13</v>
      </c>
      <c r="D500" s="49">
        <v>9</v>
      </c>
      <c r="E500" s="49">
        <v>5</v>
      </c>
      <c r="F500" s="49">
        <v>9</v>
      </c>
      <c r="G500" s="49">
        <v>16</v>
      </c>
      <c r="H500" s="49">
        <v>15</v>
      </c>
      <c r="I500" s="49">
        <v>17</v>
      </c>
      <c r="J500" s="49"/>
      <c r="K500" s="49"/>
      <c r="L500" s="49"/>
      <c r="M500" s="49"/>
      <c r="N500" s="262"/>
      <c r="O500" s="49">
        <f>SUM(C500:N500)</f>
        <v>84</v>
      </c>
    </row>
    <row r="501" spans="1:15" ht="12.75">
      <c r="A501" s="92"/>
      <c r="B501" s="49">
        <v>2014</v>
      </c>
      <c r="C501" s="49">
        <f aca="true" t="shared" si="231" ref="C501:I501">C499-C500</f>
        <v>-2</v>
      </c>
      <c r="D501" s="49">
        <f t="shared" si="231"/>
        <v>1</v>
      </c>
      <c r="E501" s="49">
        <f t="shared" si="231"/>
        <v>2</v>
      </c>
      <c r="F501" s="49">
        <f t="shared" si="231"/>
        <v>0</v>
      </c>
      <c r="G501" s="49">
        <f t="shared" si="231"/>
        <v>-10</v>
      </c>
      <c r="H501" s="49">
        <f t="shared" si="231"/>
        <v>-9</v>
      </c>
      <c r="I501" s="49">
        <f t="shared" si="231"/>
        <v>-11</v>
      </c>
      <c r="J501" s="49"/>
      <c r="K501" s="49"/>
      <c r="L501" s="49"/>
      <c r="M501" s="49"/>
      <c r="N501" s="262"/>
      <c r="O501" s="49">
        <f>O499-O500</f>
        <v>-29</v>
      </c>
    </row>
    <row r="502" spans="1:15" ht="13.5" thickBot="1">
      <c r="A502" s="135"/>
      <c r="B502" s="136" t="s">
        <v>5</v>
      </c>
      <c r="C502" s="93">
        <f aca="true" t="shared" si="232" ref="C502:I502">C501/C500</f>
        <v>-0.15384615384615385</v>
      </c>
      <c r="D502" s="93">
        <f t="shared" si="232"/>
        <v>0.1111111111111111</v>
      </c>
      <c r="E502" s="93">
        <f t="shared" si="232"/>
        <v>0.4</v>
      </c>
      <c r="F502" s="93">
        <f t="shared" si="232"/>
        <v>0</v>
      </c>
      <c r="G502" s="93">
        <f t="shared" si="232"/>
        <v>-0.625</v>
      </c>
      <c r="H502" s="93">
        <f t="shared" si="232"/>
        <v>-0.6</v>
      </c>
      <c r="I502" s="93">
        <f t="shared" si="232"/>
        <v>-0.6470588235294118</v>
      </c>
      <c r="J502" s="93"/>
      <c r="K502" s="93"/>
      <c r="L502" s="93"/>
      <c r="M502" s="93"/>
      <c r="N502" s="263"/>
      <c r="O502" s="93">
        <f>O501/O500</f>
        <v>-0.34523809523809523</v>
      </c>
    </row>
    <row r="503" spans="1:15" ht="12.75">
      <c r="A503" s="92"/>
      <c r="B503" s="50">
        <v>2015</v>
      </c>
      <c r="C503" s="90">
        <v>10</v>
      </c>
      <c r="D503" s="90">
        <v>24</v>
      </c>
      <c r="E503" s="90">
        <v>20</v>
      </c>
      <c r="F503" s="90">
        <v>7</v>
      </c>
      <c r="G503" s="90">
        <v>23</v>
      </c>
      <c r="H503" s="90">
        <v>14</v>
      </c>
      <c r="I503" s="90">
        <v>11</v>
      </c>
      <c r="J503" s="90"/>
      <c r="K503" s="90"/>
      <c r="L503" s="90"/>
      <c r="M503" s="90"/>
      <c r="N503" s="264"/>
      <c r="O503" s="50">
        <f>SUM(C503:N503)</f>
        <v>109</v>
      </c>
    </row>
    <row r="504" spans="1:15" ht="12.75">
      <c r="A504" s="111" t="s">
        <v>283</v>
      </c>
      <c r="B504" s="49">
        <v>2014</v>
      </c>
      <c r="C504" s="49">
        <v>11</v>
      </c>
      <c r="D504" s="49">
        <v>12</v>
      </c>
      <c r="E504" s="49">
        <v>22</v>
      </c>
      <c r="F504" s="49">
        <v>13</v>
      </c>
      <c r="G504" s="49">
        <v>15</v>
      </c>
      <c r="H504" s="49">
        <v>17</v>
      </c>
      <c r="I504" s="49">
        <v>16</v>
      </c>
      <c r="J504" s="49"/>
      <c r="K504" s="49"/>
      <c r="L504" s="49"/>
      <c r="M504" s="49"/>
      <c r="N504" s="262"/>
      <c r="O504" s="49">
        <f>SUM(C504:N504)</f>
        <v>106</v>
      </c>
    </row>
    <row r="505" spans="1:15" ht="12.75">
      <c r="A505" s="111" t="s">
        <v>284</v>
      </c>
      <c r="B505" s="137" t="s">
        <v>239</v>
      </c>
      <c r="C505" s="49">
        <f aca="true" t="shared" si="233" ref="C505:I505">C503-C504</f>
        <v>-1</v>
      </c>
      <c r="D505" s="49">
        <f t="shared" si="233"/>
        <v>12</v>
      </c>
      <c r="E505" s="49">
        <f t="shared" si="233"/>
        <v>-2</v>
      </c>
      <c r="F505" s="49">
        <f t="shared" si="233"/>
        <v>-6</v>
      </c>
      <c r="G505" s="49">
        <f t="shared" si="233"/>
        <v>8</v>
      </c>
      <c r="H505" s="49">
        <f t="shared" si="233"/>
        <v>-3</v>
      </c>
      <c r="I505" s="49">
        <f t="shared" si="233"/>
        <v>-5</v>
      </c>
      <c r="J505" s="49"/>
      <c r="K505" s="49"/>
      <c r="L505" s="49"/>
      <c r="M505" s="49"/>
      <c r="N505" s="262"/>
      <c r="O505" s="49">
        <f>O503-O504</f>
        <v>3</v>
      </c>
    </row>
    <row r="506" spans="1:15" ht="13.5" thickBot="1">
      <c r="A506" s="135" t="s">
        <v>0</v>
      </c>
      <c r="B506" s="136" t="s">
        <v>5</v>
      </c>
      <c r="C506" s="93">
        <f aca="true" t="shared" si="234" ref="C506:I506">C505/C504</f>
        <v>-0.09090909090909091</v>
      </c>
      <c r="D506" s="93">
        <f t="shared" si="234"/>
        <v>1</v>
      </c>
      <c r="E506" s="93">
        <f t="shared" si="234"/>
        <v>-0.09090909090909091</v>
      </c>
      <c r="F506" s="93">
        <f t="shared" si="234"/>
        <v>-0.46153846153846156</v>
      </c>
      <c r="G506" s="93">
        <f t="shared" si="234"/>
        <v>0.5333333333333333</v>
      </c>
      <c r="H506" s="93">
        <f t="shared" si="234"/>
        <v>-0.17647058823529413</v>
      </c>
      <c r="I506" s="93">
        <f t="shared" si="234"/>
        <v>-0.3125</v>
      </c>
      <c r="J506" s="93"/>
      <c r="K506" s="93"/>
      <c r="L506" s="93"/>
      <c r="M506" s="93"/>
      <c r="N506" s="263"/>
      <c r="O506" s="93">
        <f>O505/O504</f>
        <v>0.02830188679245283</v>
      </c>
    </row>
    <row r="507" spans="1:15" ht="12.75">
      <c r="A507" s="92"/>
      <c r="B507" s="50">
        <v>2015</v>
      </c>
      <c r="C507" s="90">
        <v>41</v>
      </c>
      <c r="D507" s="90">
        <v>31</v>
      </c>
      <c r="E507" s="90">
        <v>38</v>
      </c>
      <c r="F507" s="90">
        <v>21</v>
      </c>
      <c r="G507" s="90">
        <v>17</v>
      </c>
      <c r="H507" s="90">
        <v>21</v>
      </c>
      <c r="I507" s="90">
        <v>26</v>
      </c>
      <c r="J507" s="90"/>
      <c r="K507" s="90"/>
      <c r="L507" s="90"/>
      <c r="M507" s="90"/>
      <c r="N507" s="264"/>
      <c r="O507" s="50">
        <f>SUM(C507:N507)</f>
        <v>195</v>
      </c>
    </row>
    <row r="508" spans="1:15" ht="12.75">
      <c r="A508" s="111" t="s">
        <v>285</v>
      </c>
      <c r="B508" s="49">
        <v>2014</v>
      </c>
      <c r="C508" s="49">
        <v>52</v>
      </c>
      <c r="D508" s="49">
        <v>39</v>
      </c>
      <c r="E508" s="49">
        <v>35</v>
      </c>
      <c r="F508" s="49">
        <v>51</v>
      </c>
      <c r="G508" s="49">
        <v>52</v>
      </c>
      <c r="H508" s="49">
        <v>37</v>
      </c>
      <c r="I508" s="49">
        <v>37</v>
      </c>
      <c r="J508" s="49"/>
      <c r="K508" s="49"/>
      <c r="L508" s="49"/>
      <c r="M508" s="49"/>
      <c r="N508" s="262"/>
      <c r="O508" s="49">
        <f>SUM(C508:N508)</f>
        <v>303</v>
      </c>
    </row>
    <row r="509" spans="1:15" ht="12.75">
      <c r="A509" s="92"/>
      <c r="B509" s="137" t="s">
        <v>239</v>
      </c>
      <c r="C509" s="49">
        <f aca="true" t="shared" si="235" ref="C509:I509">C507-C508</f>
        <v>-11</v>
      </c>
      <c r="D509" s="49">
        <f t="shared" si="235"/>
        <v>-8</v>
      </c>
      <c r="E509" s="49">
        <f t="shared" si="235"/>
        <v>3</v>
      </c>
      <c r="F509" s="49">
        <f t="shared" si="235"/>
        <v>-30</v>
      </c>
      <c r="G509" s="49">
        <f t="shared" si="235"/>
        <v>-35</v>
      </c>
      <c r="H509" s="49">
        <f t="shared" si="235"/>
        <v>-16</v>
      </c>
      <c r="I509" s="49">
        <f t="shared" si="235"/>
        <v>-11</v>
      </c>
      <c r="J509" s="49"/>
      <c r="K509" s="49"/>
      <c r="L509" s="49"/>
      <c r="M509" s="49"/>
      <c r="N509" s="262"/>
      <c r="O509" s="49">
        <f>O507-O508</f>
        <v>-108</v>
      </c>
    </row>
    <row r="510" spans="1:15" ht="13.5" thickBot="1">
      <c r="A510" s="135"/>
      <c r="B510" s="136" t="s">
        <v>5</v>
      </c>
      <c r="C510" s="93">
        <f aca="true" t="shared" si="236" ref="C510:I510">C509/C508</f>
        <v>-0.21153846153846154</v>
      </c>
      <c r="D510" s="93">
        <f t="shared" si="236"/>
        <v>-0.20512820512820512</v>
      </c>
      <c r="E510" s="93">
        <f t="shared" si="236"/>
        <v>0.08571428571428572</v>
      </c>
      <c r="F510" s="93">
        <f t="shared" si="236"/>
        <v>-0.5882352941176471</v>
      </c>
      <c r="G510" s="93">
        <f t="shared" si="236"/>
        <v>-0.6730769230769231</v>
      </c>
      <c r="H510" s="93">
        <f t="shared" si="236"/>
        <v>-0.43243243243243246</v>
      </c>
      <c r="I510" s="93">
        <f t="shared" si="236"/>
        <v>-0.2972972972972973</v>
      </c>
      <c r="J510" s="93"/>
      <c r="K510" s="93"/>
      <c r="L510" s="93"/>
      <c r="M510" s="93"/>
      <c r="N510" s="263"/>
      <c r="O510" s="93">
        <f>O509/O508</f>
        <v>-0.3564356435643564</v>
      </c>
    </row>
    <row r="511" spans="1:15" ht="12.75">
      <c r="A511" s="92"/>
      <c r="B511" s="50">
        <v>2015</v>
      </c>
      <c r="C511" s="90">
        <v>65</v>
      </c>
      <c r="D511" s="90">
        <v>45</v>
      </c>
      <c r="E511" s="90">
        <v>62</v>
      </c>
      <c r="F511" s="90">
        <v>51</v>
      </c>
      <c r="G511" s="90">
        <v>68</v>
      </c>
      <c r="H511" s="90">
        <v>53</v>
      </c>
      <c r="I511" s="90">
        <v>52</v>
      </c>
      <c r="J511" s="90"/>
      <c r="K511" s="90"/>
      <c r="L511" s="90"/>
      <c r="M511" s="90"/>
      <c r="N511" s="264"/>
      <c r="O511" s="50">
        <f>SUM(C511:N511)</f>
        <v>396</v>
      </c>
    </row>
    <row r="512" spans="1:15" ht="12.75">
      <c r="A512" s="111" t="s">
        <v>286</v>
      </c>
      <c r="B512" s="49">
        <v>2014</v>
      </c>
      <c r="C512" s="49">
        <v>94</v>
      </c>
      <c r="D512" s="49">
        <v>61</v>
      </c>
      <c r="E512" s="49">
        <v>47</v>
      </c>
      <c r="F512" s="49">
        <v>57</v>
      </c>
      <c r="G512" s="49">
        <v>66</v>
      </c>
      <c r="H512" s="49">
        <v>86</v>
      </c>
      <c r="I512" s="49">
        <v>83</v>
      </c>
      <c r="J512" s="49"/>
      <c r="K512" s="49"/>
      <c r="L512" s="49"/>
      <c r="M512" s="49"/>
      <c r="N512" s="262"/>
      <c r="O512" s="49">
        <f>SUM(C512:N512)</f>
        <v>494</v>
      </c>
    </row>
    <row r="513" spans="1:15" ht="12.75">
      <c r="A513" s="111" t="s">
        <v>287</v>
      </c>
      <c r="B513" s="137" t="s">
        <v>239</v>
      </c>
      <c r="C513" s="49">
        <f aca="true" t="shared" si="237" ref="C513:I513">C511-C512</f>
        <v>-29</v>
      </c>
      <c r="D513" s="49">
        <f t="shared" si="237"/>
        <v>-16</v>
      </c>
      <c r="E513" s="49">
        <f t="shared" si="237"/>
        <v>15</v>
      </c>
      <c r="F513" s="49">
        <f t="shared" si="237"/>
        <v>-6</v>
      </c>
      <c r="G513" s="49">
        <f t="shared" si="237"/>
        <v>2</v>
      </c>
      <c r="H513" s="49">
        <f t="shared" si="237"/>
        <v>-33</v>
      </c>
      <c r="I513" s="49">
        <f t="shared" si="237"/>
        <v>-31</v>
      </c>
      <c r="J513" s="49"/>
      <c r="K513" s="49"/>
      <c r="L513" s="49"/>
      <c r="M513" s="49"/>
      <c r="N513" s="262"/>
      <c r="O513" s="49">
        <f>O511-O512</f>
        <v>-98</v>
      </c>
    </row>
    <row r="514" spans="1:15" ht="13.5" thickBot="1">
      <c r="A514" s="135"/>
      <c r="B514" s="136" t="s">
        <v>5</v>
      </c>
      <c r="C514" s="93">
        <f aca="true" t="shared" si="238" ref="C514:I514">C513/C512</f>
        <v>-0.30851063829787234</v>
      </c>
      <c r="D514" s="93">
        <f t="shared" si="238"/>
        <v>-0.26229508196721313</v>
      </c>
      <c r="E514" s="93">
        <f t="shared" si="238"/>
        <v>0.3191489361702128</v>
      </c>
      <c r="F514" s="93">
        <f t="shared" si="238"/>
        <v>-0.10526315789473684</v>
      </c>
      <c r="G514" s="93">
        <f t="shared" si="238"/>
        <v>0.030303030303030304</v>
      </c>
      <c r="H514" s="93">
        <f t="shared" si="238"/>
        <v>-0.38372093023255816</v>
      </c>
      <c r="I514" s="93">
        <f t="shared" si="238"/>
        <v>-0.37349397590361444</v>
      </c>
      <c r="J514" s="93"/>
      <c r="K514" s="93"/>
      <c r="L514" s="93"/>
      <c r="M514" s="93"/>
      <c r="N514" s="263"/>
      <c r="O514" s="93">
        <f>O513/O512</f>
        <v>-0.19838056680161945</v>
      </c>
    </row>
    <row r="515" spans="1:15" ht="12.75">
      <c r="A515" s="92"/>
      <c r="B515" s="50">
        <v>2015</v>
      </c>
      <c r="C515" s="90">
        <v>7</v>
      </c>
      <c r="D515" s="90">
        <v>7</v>
      </c>
      <c r="E515" s="90">
        <v>3</v>
      </c>
      <c r="F515" s="90">
        <v>8</v>
      </c>
      <c r="G515" s="90">
        <v>3</v>
      </c>
      <c r="H515" s="90">
        <v>6</v>
      </c>
      <c r="I515" s="90">
        <v>7</v>
      </c>
      <c r="J515" s="90"/>
      <c r="K515" s="90"/>
      <c r="L515" s="90"/>
      <c r="M515" s="90"/>
      <c r="N515" s="264"/>
      <c r="O515" s="50">
        <f>SUM(C515:N515)</f>
        <v>41</v>
      </c>
    </row>
    <row r="516" spans="1:15" ht="12.75">
      <c r="A516" s="111" t="s">
        <v>288</v>
      </c>
      <c r="B516" s="49">
        <v>2014</v>
      </c>
      <c r="C516" s="49">
        <v>5</v>
      </c>
      <c r="D516" s="49">
        <v>3</v>
      </c>
      <c r="E516" s="49">
        <v>6</v>
      </c>
      <c r="F516" s="49">
        <v>3</v>
      </c>
      <c r="G516" s="49">
        <v>3</v>
      </c>
      <c r="H516" s="49">
        <v>9</v>
      </c>
      <c r="I516" s="49">
        <v>4</v>
      </c>
      <c r="J516" s="49"/>
      <c r="K516" s="49"/>
      <c r="L516" s="49"/>
      <c r="M516" s="49"/>
      <c r="N516" s="262"/>
      <c r="O516" s="49">
        <f>SUM(C516:N516)</f>
        <v>33</v>
      </c>
    </row>
    <row r="517" spans="1:15" ht="12.75">
      <c r="A517" s="111" t="s">
        <v>289</v>
      </c>
      <c r="B517" s="137" t="s">
        <v>239</v>
      </c>
      <c r="C517" s="49">
        <f aca="true" t="shared" si="239" ref="C517:I517">C515-C516</f>
        <v>2</v>
      </c>
      <c r="D517" s="49">
        <f t="shared" si="239"/>
        <v>4</v>
      </c>
      <c r="E517" s="49">
        <f t="shared" si="239"/>
        <v>-3</v>
      </c>
      <c r="F517" s="49">
        <f t="shared" si="239"/>
        <v>5</v>
      </c>
      <c r="G517" s="49">
        <f t="shared" si="239"/>
        <v>0</v>
      </c>
      <c r="H517" s="49">
        <f t="shared" si="239"/>
        <v>-3</v>
      </c>
      <c r="I517" s="49">
        <f t="shared" si="239"/>
        <v>3</v>
      </c>
      <c r="J517" s="49"/>
      <c r="K517" s="49"/>
      <c r="L517" s="49"/>
      <c r="M517" s="49"/>
      <c r="N517" s="262"/>
      <c r="O517" s="49">
        <f>O515-O516</f>
        <v>8</v>
      </c>
    </row>
    <row r="518" spans="1:15" ht="13.5" thickBot="1">
      <c r="A518" s="135"/>
      <c r="B518" s="136" t="s">
        <v>5</v>
      </c>
      <c r="C518" s="93">
        <f aca="true" t="shared" si="240" ref="C518:I518">C517/C516</f>
        <v>0.4</v>
      </c>
      <c r="D518" s="93">
        <f t="shared" si="240"/>
        <v>1.3333333333333333</v>
      </c>
      <c r="E518" s="93">
        <f t="shared" si="240"/>
        <v>-0.5</v>
      </c>
      <c r="F518" s="93">
        <f t="shared" si="240"/>
        <v>1.6666666666666667</v>
      </c>
      <c r="G518" s="93">
        <f t="shared" si="240"/>
        <v>0</v>
      </c>
      <c r="H518" s="93">
        <f t="shared" si="240"/>
        <v>-0.3333333333333333</v>
      </c>
      <c r="I518" s="93">
        <f t="shared" si="240"/>
        <v>0.75</v>
      </c>
      <c r="J518" s="93"/>
      <c r="K518" s="93"/>
      <c r="L518" s="93"/>
      <c r="M518" s="93"/>
      <c r="N518" s="263"/>
      <c r="O518" s="93">
        <f>O517/O516</f>
        <v>0.24242424242424243</v>
      </c>
    </row>
    <row r="521" ht="13.5" thickBot="1">
      <c r="A521" s="140" t="s">
        <v>264</v>
      </c>
    </row>
    <row r="522" spans="1:15" ht="13.5" thickBot="1">
      <c r="A522" t="s">
        <v>0</v>
      </c>
      <c r="B522" s="112" t="s">
        <v>238</v>
      </c>
      <c r="C522" s="112" t="s">
        <v>265</v>
      </c>
      <c r="D522" s="112" t="s">
        <v>266</v>
      </c>
      <c r="E522" s="112" t="s">
        <v>267</v>
      </c>
      <c r="F522" s="112" t="s">
        <v>268</v>
      </c>
      <c r="G522" s="112" t="s">
        <v>269</v>
      </c>
      <c r="H522" s="112" t="s">
        <v>270</v>
      </c>
      <c r="I522" s="112" t="s">
        <v>271</v>
      </c>
      <c r="J522" s="112" t="s">
        <v>272</v>
      </c>
      <c r="K522" s="112" t="s">
        <v>273</v>
      </c>
      <c r="L522" s="112" t="s">
        <v>274</v>
      </c>
      <c r="M522" s="112" t="s">
        <v>275</v>
      </c>
      <c r="N522" s="112" t="s">
        <v>276</v>
      </c>
      <c r="O522" s="112" t="s">
        <v>40</v>
      </c>
    </row>
    <row r="523" spans="1:15" ht="12.75">
      <c r="A523" s="91"/>
      <c r="B523" s="50">
        <v>2015</v>
      </c>
      <c r="C523" s="50">
        <f aca="true" t="shared" si="241" ref="C523:H523">SUM(C527+C531+C539+C543+C547+C551+C555)</f>
        <v>134</v>
      </c>
      <c r="D523" s="50">
        <f t="shared" si="241"/>
        <v>115</v>
      </c>
      <c r="E523" s="50">
        <f t="shared" si="241"/>
        <v>97</v>
      </c>
      <c r="F523" s="50">
        <f t="shared" si="241"/>
        <v>84</v>
      </c>
      <c r="G523" s="50">
        <f t="shared" si="241"/>
        <v>94</v>
      </c>
      <c r="H523" s="50">
        <f t="shared" si="241"/>
        <v>81</v>
      </c>
      <c r="I523" s="50">
        <f>SUM(I527+I531+I539+I543+I547+I551+I555)</f>
        <v>96</v>
      </c>
      <c r="J523" s="50"/>
      <c r="K523" s="50"/>
      <c r="L523" s="50"/>
      <c r="M523" s="50"/>
      <c r="N523" s="50"/>
      <c r="O523" s="50">
        <f>SUM(O527+O531+O539+O543+O547+O551+O555)</f>
        <v>701</v>
      </c>
    </row>
    <row r="524" spans="1:15" ht="12.75">
      <c r="A524" s="111" t="s">
        <v>40</v>
      </c>
      <c r="B524" s="49">
        <v>2014</v>
      </c>
      <c r="C524" s="49">
        <f aca="true" t="shared" si="242" ref="C524:H524">SUM(C528+C532+C536+C540+C544+C548+C552+C556)</f>
        <v>119</v>
      </c>
      <c r="D524" s="49">
        <f t="shared" si="242"/>
        <v>112</v>
      </c>
      <c r="E524" s="49">
        <f t="shared" si="242"/>
        <v>125</v>
      </c>
      <c r="F524" s="49">
        <f t="shared" si="242"/>
        <v>123</v>
      </c>
      <c r="G524" s="49">
        <f t="shared" si="242"/>
        <v>136</v>
      </c>
      <c r="H524" s="49">
        <f t="shared" si="242"/>
        <v>124</v>
      </c>
      <c r="I524" s="49">
        <f>SUM(I528+I532+I536+I540+I544+I548+I552+I556)</f>
        <v>143</v>
      </c>
      <c r="J524" s="49"/>
      <c r="K524" s="49"/>
      <c r="L524" s="49"/>
      <c r="M524" s="49"/>
      <c r="N524" s="49"/>
      <c r="O524" s="49">
        <f>SUM(C524:N524)</f>
        <v>882</v>
      </c>
    </row>
    <row r="525" spans="1:15" ht="12.75">
      <c r="A525" s="111" t="s">
        <v>277</v>
      </c>
      <c r="B525" s="134" t="s">
        <v>239</v>
      </c>
      <c r="C525" s="49">
        <f aca="true" t="shared" si="243" ref="C525:I525">C523-C524</f>
        <v>15</v>
      </c>
      <c r="D525" s="49">
        <f t="shared" si="243"/>
        <v>3</v>
      </c>
      <c r="E525" s="49">
        <f t="shared" si="243"/>
        <v>-28</v>
      </c>
      <c r="F525" s="49">
        <f t="shared" si="243"/>
        <v>-39</v>
      </c>
      <c r="G525" s="49">
        <f t="shared" si="243"/>
        <v>-42</v>
      </c>
      <c r="H525" s="49">
        <f t="shared" si="243"/>
        <v>-43</v>
      </c>
      <c r="I525" s="49">
        <f t="shared" si="243"/>
        <v>-47</v>
      </c>
      <c r="J525" s="49"/>
      <c r="K525" s="49"/>
      <c r="L525" s="49"/>
      <c r="M525" s="49"/>
      <c r="N525" s="49"/>
      <c r="O525" s="49">
        <f>O523-O524</f>
        <v>-181</v>
      </c>
    </row>
    <row r="526" spans="1:15" ht="13.5" thickBot="1">
      <c r="A526" s="135"/>
      <c r="B526" s="136" t="s">
        <v>5</v>
      </c>
      <c r="C526" s="93">
        <f aca="true" t="shared" si="244" ref="C526:I526">C525/C524</f>
        <v>0.12605042016806722</v>
      </c>
      <c r="D526" s="93">
        <f t="shared" si="244"/>
        <v>0.026785714285714284</v>
      </c>
      <c r="E526" s="93">
        <f t="shared" si="244"/>
        <v>-0.224</v>
      </c>
      <c r="F526" s="93">
        <f t="shared" si="244"/>
        <v>-0.3170731707317073</v>
      </c>
      <c r="G526" s="93">
        <f t="shared" si="244"/>
        <v>-0.3088235294117647</v>
      </c>
      <c r="H526" s="93">
        <f t="shared" si="244"/>
        <v>-0.3467741935483871</v>
      </c>
      <c r="I526" s="93">
        <f t="shared" si="244"/>
        <v>-0.32867132867132864</v>
      </c>
      <c r="J526" s="93"/>
      <c r="K526" s="93"/>
      <c r="L526" s="93"/>
      <c r="M526" s="93"/>
      <c r="N526" s="93"/>
      <c r="O526" s="93">
        <f>O525/O524</f>
        <v>-0.20521541950113378</v>
      </c>
    </row>
    <row r="527" spans="1:15" ht="12.75">
      <c r="A527" s="92"/>
      <c r="B527" s="50">
        <v>2015</v>
      </c>
      <c r="C527" s="50">
        <v>0</v>
      </c>
      <c r="D527" s="50">
        <v>0</v>
      </c>
      <c r="E527" s="50">
        <v>0</v>
      </c>
      <c r="F527" s="50">
        <v>2</v>
      </c>
      <c r="G527" s="50">
        <v>1</v>
      </c>
      <c r="H527" s="50">
        <v>4</v>
      </c>
      <c r="I527" s="50">
        <v>3</v>
      </c>
      <c r="J527" s="50"/>
      <c r="K527" s="50"/>
      <c r="L527" s="50"/>
      <c r="M527" s="50"/>
      <c r="N527" s="50"/>
      <c r="O527" s="50">
        <f>SUM(C527:N527)</f>
        <v>10</v>
      </c>
    </row>
    <row r="528" spans="1:15" ht="12.75">
      <c r="A528" s="111" t="s">
        <v>278</v>
      </c>
      <c r="B528" s="49">
        <v>2014</v>
      </c>
      <c r="C528" s="49">
        <v>1</v>
      </c>
      <c r="D528" s="49">
        <v>1</v>
      </c>
      <c r="E528" s="49">
        <v>3</v>
      </c>
      <c r="F528" s="49">
        <v>1</v>
      </c>
      <c r="G528" s="49">
        <v>2</v>
      </c>
      <c r="H528" s="49">
        <v>0</v>
      </c>
      <c r="I528" s="49">
        <v>2</v>
      </c>
      <c r="J528" s="49"/>
      <c r="K528" s="49"/>
      <c r="L528" s="49"/>
      <c r="M528" s="49"/>
      <c r="N528" s="49"/>
      <c r="O528" s="49">
        <f>SUM(C528:N528)</f>
        <v>10</v>
      </c>
    </row>
    <row r="529" spans="1:15" ht="12.75">
      <c r="A529" s="111" t="s">
        <v>279</v>
      </c>
      <c r="B529" s="137" t="s">
        <v>239</v>
      </c>
      <c r="C529" s="49">
        <f aca="true" t="shared" si="245" ref="C529:I529">C527-C528</f>
        <v>-1</v>
      </c>
      <c r="D529" s="49">
        <f t="shared" si="245"/>
        <v>-1</v>
      </c>
      <c r="E529" s="49">
        <f t="shared" si="245"/>
        <v>-3</v>
      </c>
      <c r="F529" s="49">
        <f t="shared" si="245"/>
        <v>1</v>
      </c>
      <c r="G529" s="49">
        <f t="shared" si="245"/>
        <v>-1</v>
      </c>
      <c r="H529" s="49">
        <f t="shared" si="245"/>
        <v>4</v>
      </c>
      <c r="I529" s="49">
        <f t="shared" si="245"/>
        <v>1</v>
      </c>
      <c r="J529" s="49"/>
      <c r="K529" s="49"/>
      <c r="L529" s="49"/>
      <c r="M529" s="49"/>
      <c r="N529" s="49"/>
      <c r="O529" s="49">
        <f>O527-O528</f>
        <v>0</v>
      </c>
    </row>
    <row r="530" spans="1:15" ht="13.5" thickBot="1">
      <c r="A530" s="135"/>
      <c r="B530" s="136" t="s">
        <v>5</v>
      </c>
      <c r="C530" s="93">
        <f aca="true" t="shared" si="246" ref="C530:I530">C529/C528</f>
        <v>-1</v>
      </c>
      <c r="D530" s="93">
        <f t="shared" si="246"/>
        <v>-1</v>
      </c>
      <c r="E530" s="93">
        <f t="shared" si="246"/>
        <v>-1</v>
      </c>
      <c r="F530" s="93">
        <f t="shared" si="246"/>
        <v>1</v>
      </c>
      <c r="G530" s="93">
        <f t="shared" si="246"/>
        <v>-0.5</v>
      </c>
      <c r="H530" s="93">
        <v>0</v>
      </c>
      <c r="I530" s="93">
        <f t="shared" si="246"/>
        <v>0.5</v>
      </c>
      <c r="J530" s="93"/>
      <c r="K530" s="93"/>
      <c r="L530" s="93"/>
      <c r="M530" s="93"/>
      <c r="N530" s="93"/>
      <c r="O530" s="93">
        <f>O529/O528</f>
        <v>0</v>
      </c>
    </row>
    <row r="531" spans="1:15" ht="12.75">
      <c r="A531" s="92"/>
      <c r="B531" s="50">
        <v>2015</v>
      </c>
      <c r="C531" s="90">
        <v>0</v>
      </c>
      <c r="D531" s="90">
        <v>0</v>
      </c>
      <c r="E531" s="90">
        <v>0</v>
      </c>
      <c r="F531" s="90">
        <v>0</v>
      </c>
      <c r="G531" s="90">
        <v>0</v>
      </c>
      <c r="H531" s="90">
        <v>0</v>
      </c>
      <c r="I531" s="90">
        <v>1</v>
      </c>
      <c r="J531" s="90"/>
      <c r="K531" s="90"/>
      <c r="L531" s="90"/>
      <c r="M531" s="90"/>
      <c r="N531" s="90"/>
      <c r="O531" s="50">
        <f>SUM(C531:N531)</f>
        <v>1</v>
      </c>
    </row>
    <row r="532" spans="1:15" ht="12.75">
      <c r="A532" s="138" t="s">
        <v>280</v>
      </c>
      <c r="B532" s="49">
        <v>2014</v>
      </c>
      <c r="C532" s="49">
        <v>0</v>
      </c>
      <c r="D532" s="49">
        <v>0</v>
      </c>
      <c r="E532" s="49">
        <v>0</v>
      </c>
      <c r="F532" s="49">
        <v>0</v>
      </c>
      <c r="G532" s="49">
        <v>0</v>
      </c>
      <c r="H532" s="49">
        <v>0</v>
      </c>
      <c r="I532" s="49">
        <v>0</v>
      </c>
      <c r="J532" s="49"/>
      <c r="K532" s="49"/>
      <c r="L532" s="49"/>
      <c r="M532" s="49"/>
      <c r="N532" s="49"/>
      <c r="O532" s="49">
        <f>SUM(C532:N532)</f>
        <v>0</v>
      </c>
    </row>
    <row r="533" spans="1:15" ht="12.75">
      <c r="A533" s="111" t="s">
        <v>281</v>
      </c>
      <c r="B533" s="137" t="s">
        <v>239</v>
      </c>
      <c r="C533" s="49">
        <f aca="true" t="shared" si="247" ref="C533:I533">C531-C532</f>
        <v>0</v>
      </c>
      <c r="D533" s="49">
        <f t="shared" si="247"/>
        <v>0</v>
      </c>
      <c r="E533" s="49">
        <f t="shared" si="247"/>
        <v>0</v>
      </c>
      <c r="F533" s="49">
        <f t="shared" si="247"/>
        <v>0</v>
      </c>
      <c r="G533" s="49">
        <f t="shared" si="247"/>
        <v>0</v>
      </c>
      <c r="H533" s="49">
        <f t="shared" si="247"/>
        <v>0</v>
      </c>
      <c r="I533" s="49">
        <f t="shared" si="247"/>
        <v>1</v>
      </c>
      <c r="J533" s="49"/>
      <c r="K533" s="49"/>
      <c r="L533" s="49"/>
      <c r="M533" s="49"/>
      <c r="N533" s="49"/>
      <c r="O533" s="49">
        <f>O531-O532</f>
        <v>1</v>
      </c>
    </row>
    <row r="534" spans="1:15" ht="13.5" thickBot="1">
      <c r="A534" s="135"/>
      <c r="B534" s="136" t="s">
        <v>5</v>
      </c>
      <c r="C534" s="93">
        <v>0</v>
      </c>
      <c r="D534" s="93">
        <v>0</v>
      </c>
      <c r="E534" s="93">
        <v>0</v>
      </c>
      <c r="F534" s="93">
        <v>0</v>
      </c>
      <c r="G534" s="93">
        <v>0</v>
      </c>
      <c r="H534" s="93">
        <v>0</v>
      </c>
      <c r="I534" s="93">
        <v>0</v>
      </c>
      <c r="J534" s="93"/>
      <c r="K534" s="93"/>
      <c r="L534" s="93"/>
      <c r="M534" s="93"/>
      <c r="N534" s="93"/>
      <c r="O534" s="93">
        <v>0</v>
      </c>
    </row>
    <row r="535" spans="1:15" ht="12.75">
      <c r="A535" s="92"/>
      <c r="B535" s="50">
        <v>2015</v>
      </c>
      <c r="C535" s="90">
        <v>0</v>
      </c>
      <c r="D535" s="90">
        <v>0</v>
      </c>
      <c r="E535" s="90">
        <v>0</v>
      </c>
      <c r="F535" s="90">
        <v>0</v>
      </c>
      <c r="G535" s="90">
        <v>0</v>
      </c>
      <c r="H535" s="90">
        <v>0</v>
      </c>
      <c r="I535" s="90">
        <v>0</v>
      </c>
      <c r="J535" s="90"/>
      <c r="K535" s="90"/>
      <c r="L535" s="90"/>
      <c r="M535" s="90"/>
      <c r="N535" s="90"/>
      <c r="O535" s="50">
        <f>SUM(C535:N535)</f>
        <v>0</v>
      </c>
    </row>
    <row r="536" spans="1:15" ht="12.75">
      <c r="A536" s="138" t="s">
        <v>313</v>
      </c>
      <c r="B536" s="49">
        <v>2014</v>
      </c>
      <c r="C536" s="49">
        <v>0</v>
      </c>
      <c r="D536" s="49">
        <v>0</v>
      </c>
      <c r="E536" s="49">
        <v>0</v>
      </c>
      <c r="F536" s="49">
        <v>0</v>
      </c>
      <c r="G536" s="49">
        <v>0</v>
      </c>
      <c r="H536" s="49">
        <v>0</v>
      </c>
      <c r="I536" s="49">
        <v>0</v>
      </c>
      <c r="J536" s="49"/>
      <c r="K536" s="49"/>
      <c r="L536" s="49"/>
      <c r="M536" s="49"/>
      <c r="N536" s="49"/>
      <c r="O536" s="49">
        <f>SUM(C536:N536)</f>
        <v>0</v>
      </c>
    </row>
    <row r="537" spans="1:15" ht="12.75">
      <c r="A537" s="138" t="s">
        <v>314</v>
      </c>
      <c r="B537" s="137" t="s">
        <v>239</v>
      </c>
      <c r="C537" s="49">
        <f aca="true" t="shared" si="248" ref="C537:I537">C535-C536</f>
        <v>0</v>
      </c>
      <c r="D537" s="49">
        <f t="shared" si="248"/>
        <v>0</v>
      </c>
      <c r="E537" s="49">
        <f t="shared" si="248"/>
        <v>0</v>
      </c>
      <c r="F537" s="49">
        <f t="shared" si="248"/>
        <v>0</v>
      </c>
      <c r="G537" s="49">
        <f t="shared" si="248"/>
        <v>0</v>
      </c>
      <c r="H537" s="49">
        <f t="shared" si="248"/>
        <v>0</v>
      </c>
      <c r="I537" s="49">
        <f t="shared" si="248"/>
        <v>0</v>
      </c>
      <c r="J537" s="49"/>
      <c r="K537" s="49"/>
      <c r="L537" s="49"/>
      <c r="M537" s="49"/>
      <c r="N537" s="49"/>
      <c r="O537" s="49">
        <f>O535-O536</f>
        <v>0</v>
      </c>
    </row>
    <row r="538" spans="1:15" ht="13.5" thickBot="1">
      <c r="A538" s="135"/>
      <c r="B538" s="136" t="s">
        <v>5</v>
      </c>
      <c r="C538" s="93">
        <v>0</v>
      </c>
      <c r="D538" s="93">
        <v>0</v>
      </c>
      <c r="E538" s="93">
        <v>0</v>
      </c>
      <c r="F538" s="93">
        <v>0</v>
      </c>
      <c r="G538" s="93">
        <v>0</v>
      </c>
      <c r="H538" s="93">
        <v>0</v>
      </c>
      <c r="I538" s="93">
        <v>0</v>
      </c>
      <c r="J538" s="93"/>
      <c r="K538" s="93"/>
      <c r="L538" s="93"/>
      <c r="M538" s="93"/>
      <c r="N538" s="93"/>
      <c r="O538" s="93">
        <v>0</v>
      </c>
    </row>
    <row r="539" spans="1:15" ht="12.75">
      <c r="A539" s="92"/>
      <c r="B539" s="50">
        <v>2015</v>
      </c>
      <c r="C539" s="90">
        <v>6</v>
      </c>
      <c r="D539" s="90">
        <v>2</v>
      </c>
      <c r="E539" s="90">
        <v>6</v>
      </c>
      <c r="F539" s="90">
        <v>6</v>
      </c>
      <c r="G539" s="90">
        <v>2</v>
      </c>
      <c r="H539" s="90">
        <v>0</v>
      </c>
      <c r="I539" s="90">
        <v>2</v>
      </c>
      <c r="J539" s="90"/>
      <c r="K539" s="90"/>
      <c r="L539" s="90"/>
      <c r="M539" s="90"/>
      <c r="N539" s="90"/>
      <c r="O539" s="50">
        <f>SUM(C539:N539)</f>
        <v>24</v>
      </c>
    </row>
    <row r="540" spans="1:15" ht="12.75">
      <c r="A540" s="111" t="s">
        <v>282</v>
      </c>
      <c r="B540" s="49">
        <v>2014</v>
      </c>
      <c r="C540" s="49">
        <v>6</v>
      </c>
      <c r="D540" s="49">
        <v>3</v>
      </c>
      <c r="E540" s="49">
        <v>13</v>
      </c>
      <c r="F540" s="49">
        <v>8</v>
      </c>
      <c r="G540" s="49">
        <v>11</v>
      </c>
      <c r="H540" s="49">
        <v>5</v>
      </c>
      <c r="I540" s="49">
        <v>11</v>
      </c>
      <c r="J540" s="49"/>
      <c r="K540" s="49"/>
      <c r="L540" s="49"/>
      <c r="M540" s="49"/>
      <c r="N540" s="49"/>
      <c r="O540" s="49">
        <f>SUM(C540:N540)</f>
        <v>57</v>
      </c>
    </row>
    <row r="541" spans="1:15" ht="12.75">
      <c r="A541" s="92"/>
      <c r="B541" s="137" t="s">
        <v>239</v>
      </c>
      <c r="C541" s="49">
        <f aca="true" t="shared" si="249" ref="C541:I541">C539-C540</f>
        <v>0</v>
      </c>
      <c r="D541" s="49">
        <f t="shared" si="249"/>
        <v>-1</v>
      </c>
      <c r="E541" s="49">
        <f t="shared" si="249"/>
        <v>-7</v>
      </c>
      <c r="F541" s="49">
        <f t="shared" si="249"/>
        <v>-2</v>
      </c>
      <c r="G541" s="49">
        <f t="shared" si="249"/>
        <v>-9</v>
      </c>
      <c r="H541" s="49">
        <f t="shared" si="249"/>
        <v>-5</v>
      </c>
      <c r="I541" s="49">
        <f t="shared" si="249"/>
        <v>-9</v>
      </c>
      <c r="J541" s="49"/>
      <c r="K541" s="49"/>
      <c r="L541" s="49"/>
      <c r="M541" s="49"/>
      <c r="N541" s="49"/>
      <c r="O541" s="49">
        <f>O539-O540</f>
        <v>-33</v>
      </c>
    </row>
    <row r="542" spans="1:15" ht="13.5" thickBot="1">
      <c r="A542" s="135"/>
      <c r="B542" s="136" t="s">
        <v>5</v>
      </c>
      <c r="C542" s="93">
        <f aca="true" t="shared" si="250" ref="C542:I542">C541/C540</f>
        <v>0</v>
      </c>
      <c r="D542" s="93">
        <f t="shared" si="250"/>
        <v>-0.3333333333333333</v>
      </c>
      <c r="E542" s="93">
        <f t="shared" si="250"/>
        <v>-0.5384615384615384</v>
      </c>
      <c r="F542" s="93">
        <f t="shared" si="250"/>
        <v>-0.25</v>
      </c>
      <c r="G542" s="93">
        <f t="shared" si="250"/>
        <v>-0.8181818181818182</v>
      </c>
      <c r="H542" s="93">
        <f t="shared" si="250"/>
        <v>-1</v>
      </c>
      <c r="I542" s="93">
        <f t="shared" si="250"/>
        <v>-0.8181818181818182</v>
      </c>
      <c r="J542" s="93"/>
      <c r="K542" s="93"/>
      <c r="L542" s="93"/>
      <c r="M542" s="93"/>
      <c r="N542" s="93"/>
      <c r="O542" s="93">
        <f>O541/O540</f>
        <v>-0.5789473684210527</v>
      </c>
    </row>
    <row r="543" spans="1:15" ht="12.75">
      <c r="A543" s="92"/>
      <c r="B543" s="50">
        <v>2015</v>
      </c>
      <c r="C543" s="90">
        <v>12</v>
      </c>
      <c r="D543" s="90">
        <v>8</v>
      </c>
      <c r="E543" s="90">
        <v>7</v>
      </c>
      <c r="F543" s="90">
        <v>7</v>
      </c>
      <c r="G543" s="90">
        <v>10</v>
      </c>
      <c r="H543" s="90">
        <v>5</v>
      </c>
      <c r="I543" s="90">
        <v>8</v>
      </c>
      <c r="J543" s="90"/>
      <c r="K543" s="90"/>
      <c r="L543" s="90"/>
      <c r="M543" s="90"/>
      <c r="N543" s="90"/>
      <c r="O543" s="50">
        <f>SUM(C543:N543)</f>
        <v>57</v>
      </c>
    </row>
    <row r="544" spans="1:15" ht="12.75">
      <c r="A544" s="111" t="s">
        <v>283</v>
      </c>
      <c r="B544" s="49">
        <v>2014</v>
      </c>
      <c r="C544" s="49">
        <v>8</v>
      </c>
      <c r="D544" s="49">
        <v>11</v>
      </c>
      <c r="E544" s="49">
        <v>12</v>
      </c>
      <c r="F544" s="49">
        <v>6</v>
      </c>
      <c r="G544" s="49">
        <v>14</v>
      </c>
      <c r="H544" s="49">
        <v>7</v>
      </c>
      <c r="I544" s="49">
        <v>3</v>
      </c>
      <c r="J544" s="49"/>
      <c r="K544" s="49"/>
      <c r="L544" s="49"/>
      <c r="M544" s="49"/>
      <c r="N544" s="49"/>
      <c r="O544" s="49">
        <f>SUM(C544:N544)</f>
        <v>61</v>
      </c>
    </row>
    <row r="545" spans="1:15" ht="12.75">
      <c r="A545" s="111" t="s">
        <v>284</v>
      </c>
      <c r="B545" s="137" t="s">
        <v>239</v>
      </c>
      <c r="C545" s="49">
        <f aca="true" t="shared" si="251" ref="C545:I545">C543-C544</f>
        <v>4</v>
      </c>
      <c r="D545" s="49">
        <f t="shared" si="251"/>
        <v>-3</v>
      </c>
      <c r="E545" s="49">
        <f t="shared" si="251"/>
        <v>-5</v>
      </c>
      <c r="F545" s="49">
        <f t="shared" si="251"/>
        <v>1</v>
      </c>
      <c r="G545" s="49">
        <f t="shared" si="251"/>
        <v>-4</v>
      </c>
      <c r="H545" s="49">
        <f t="shared" si="251"/>
        <v>-2</v>
      </c>
      <c r="I545" s="49">
        <f t="shared" si="251"/>
        <v>5</v>
      </c>
      <c r="J545" s="49"/>
      <c r="K545" s="49"/>
      <c r="L545" s="49"/>
      <c r="M545" s="49"/>
      <c r="N545" s="49"/>
      <c r="O545" s="49">
        <f>O543-O544</f>
        <v>-4</v>
      </c>
    </row>
    <row r="546" spans="1:15" ht="13.5" thickBot="1">
      <c r="A546" s="135" t="s">
        <v>0</v>
      </c>
      <c r="B546" s="136" t="s">
        <v>5</v>
      </c>
      <c r="C546" s="93">
        <f aca="true" t="shared" si="252" ref="C546:I546">C545/C544</f>
        <v>0.5</v>
      </c>
      <c r="D546" s="93">
        <f t="shared" si="252"/>
        <v>-0.2727272727272727</v>
      </c>
      <c r="E546" s="93">
        <f t="shared" si="252"/>
        <v>-0.4166666666666667</v>
      </c>
      <c r="F546" s="93">
        <f t="shared" si="252"/>
        <v>0.16666666666666666</v>
      </c>
      <c r="G546" s="93">
        <f t="shared" si="252"/>
        <v>-0.2857142857142857</v>
      </c>
      <c r="H546" s="93">
        <f t="shared" si="252"/>
        <v>-0.2857142857142857</v>
      </c>
      <c r="I546" s="93">
        <f t="shared" si="252"/>
        <v>1.6666666666666667</v>
      </c>
      <c r="J546" s="93"/>
      <c r="K546" s="93"/>
      <c r="L546" s="93"/>
      <c r="M546" s="93"/>
      <c r="N546" s="93"/>
      <c r="O546" s="93">
        <f>O545/O544</f>
        <v>-0.06557377049180328</v>
      </c>
    </row>
    <row r="547" spans="1:15" ht="12.75">
      <c r="A547" s="92"/>
      <c r="B547" s="50">
        <v>2015</v>
      </c>
      <c r="C547" s="90">
        <v>37</v>
      </c>
      <c r="D547" s="90">
        <v>30</v>
      </c>
      <c r="E547" s="90">
        <v>31</v>
      </c>
      <c r="F547" s="90">
        <v>23</v>
      </c>
      <c r="G547" s="90">
        <v>26</v>
      </c>
      <c r="H547" s="90">
        <v>33</v>
      </c>
      <c r="I547" s="90">
        <v>29</v>
      </c>
      <c r="J547" s="90"/>
      <c r="K547" s="90"/>
      <c r="L547" s="90"/>
      <c r="M547" s="90"/>
      <c r="N547" s="90"/>
      <c r="O547" s="50">
        <f>SUM(C547:N547)</f>
        <v>209</v>
      </c>
    </row>
    <row r="548" spans="1:15" ht="12.75">
      <c r="A548" s="111" t="s">
        <v>285</v>
      </c>
      <c r="B548" s="49">
        <v>2014</v>
      </c>
      <c r="C548" s="49">
        <v>31</v>
      </c>
      <c r="D548" s="49">
        <v>28</v>
      </c>
      <c r="E548" s="49">
        <v>41</v>
      </c>
      <c r="F548" s="49">
        <v>51</v>
      </c>
      <c r="G548" s="49">
        <v>34</v>
      </c>
      <c r="H548" s="49">
        <v>48</v>
      </c>
      <c r="I548" s="49">
        <v>42</v>
      </c>
      <c r="J548" s="49"/>
      <c r="K548" s="49"/>
      <c r="L548" s="49"/>
      <c r="M548" s="49"/>
      <c r="N548" s="49"/>
      <c r="O548" s="49">
        <f>SUM(C548:N548)</f>
        <v>275</v>
      </c>
    </row>
    <row r="549" spans="1:15" ht="12.75">
      <c r="A549" s="92"/>
      <c r="B549" s="137" t="s">
        <v>239</v>
      </c>
      <c r="C549" s="49">
        <f aca="true" t="shared" si="253" ref="C549:I549">C547-C548</f>
        <v>6</v>
      </c>
      <c r="D549" s="49">
        <f t="shared" si="253"/>
        <v>2</v>
      </c>
      <c r="E549" s="49">
        <f t="shared" si="253"/>
        <v>-10</v>
      </c>
      <c r="F549" s="49">
        <f t="shared" si="253"/>
        <v>-28</v>
      </c>
      <c r="G549" s="49">
        <f t="shared" si="253"/>
        <v>-8</v>
      </c>
      <c r="H549" s="49">
        <f t="shared" si="253"/>
        <v>-15</v>
      </c>
      <c r="I549" s="49">
        <f t="shared" si="253"/>
        <v>-13</v>
      </c>
      <c r="J549" s="49"/>
      <c r="K549" s="49"/>
      <c r="L549" s="49"/>
      <c r="M549" s="49"/>
      <c r="N549" s="49"/>
      <c r="O549" s="49">
        <f>O547-O548</f>
        <v>-66</v>
      </c>
    </row>
    <row r="550" spans="1:15" ht="13.5" thickBot="1">
      <c r="A550" s="135"/>
      <c r="B550" s="136" t="s">
        <v>5</v>
      </c>
      <c r="C550" s="93">
        <f aca="true" t="shared" si="254" ref="C550:I550">C549/C548</f>
        <v>0.1935483870967742</v>
      </c>
      <c r="D550" s="93">
        <f t="shared" si="254"/>
        <v>0.07142857142857142</v>
      </c>
      <c r="E550" s="93">
        <f t="shared" si="254"/>
        <v>-0.24390243902439024</v>
      </c>
      <c r="F550" s="93">
        <f t="shared" si="254"/>
        <v>-0.5490196078431373</v>
      </c>
      <c r="G550" s="93">
        <f t="shared" si="254"/>
        <v>-0.23529411764705882</v>
      </c>
      <c r="H550" s="93">
        <f t="shared" si="254"/>
        <v>-0.3125</v>
      </c>
      <c r="I550" s="93">
        <f t="shared" si="254"/>
        <v>-0.30952380952380953</v>
      </c>
      <c r="J550" s="93"/>
      <c r="K550" s="93"/>
      <c r="L550" s="93"/>
      <c r="M550" s="93"/>
      <c r="N550" s="93"/>
      <c r="O550" s="93">
        <f>O549/O548</f>
        <v>-0.24</v>
      </c>
    </row>
    <row r="551" spans="1:15" ht="12.75">
      <c r="A551" s="92"/>
      <c r="B551" s="50">
        <v>2015</v>
      </c>
      <c r="C551" s="90">
        <v>72</v>
      </c>
      <c r="D551" s="90">
        <v>66</v>
      </c>
      <c r="E551" s="90">
        <v>43</v>
      </c>
      <c r="F551" s="90">
        <v>39</v>
      </c>
      <c r="G551" s="90">
        <v>48</v>
      </c>
      <c r="H551" s="90">
        <v>26</v>
      </c>
      <c r="I551" s="90">
        <v>44</v>
      </c>
      <c r="J551" s="90"/>
      <c r="K551" s="90"/>
      <c r="L551" s="90"/>
      <c r="M551" s="90"/>
      <c r="N551" s="90"/>
      <c r="O551" s="50">
        <f>SUM(C551:N551)</f>
        <v>338</v>
      </c>
    </row>
    <row r="552" spans="1:15" ht="12.75">
      <c r="A552" s="111" t="s">
        <v>286</v>
      </c>
      <c r="B552" s="49">
        <v>2014</v>
      </c>
      <c r="C552" s="49">
        <v>63</v>
      </c>
      <c r="D552" s="49">
        <v>59</v>
      </c>
      <c r="E552" s="49">
        <v>49</v>
      </c>
      <c r="F552" s="49">
        <v>51</v>
      </c>
      <c r="G552" s="49">
        <v>60</v>
      </c>
      <c r="H552" s="49">
        <v>52</v>
      </c>
      <c r="I552" s="49">
        <v>75</v>
      </c>
      <c r="J552" s="49"/>
      <c r="K552" s="49"/>
      <c r="L552" s="49"/>
      <c r="M552" s="49"/>
      <c r="N552" s="49"/>
      <c r="O552" s="49">
        <f>SUM(C552:N552)</f>
        <v>409</v>
      </c>
    </row>
    <row r="553" spans="1:15" ht="12.75">
      <c r="A553" s="111" t="s">
        <v>287</v>
      </c>
      <c r="B553" s="137" t="s">
        <v>239</v>
      </c>
      <c r="C553" s="49">
        <f aca="true" t="shared" si="255" ref="C553:I553">C551-C552</f>
        <v>9</v>
      </c>
      <c r="D553" s="49">
        <f t="shared" si="255"/>
        <v>7</v>
      </c>
      <c r="E553" s="49">
        <f t="shared" si="255"/>
        <v>-6</v>
      </c>
      <c r="F553" s="49">
        <f t="shared" si="255"/>
        <v>-12</v>
      </c>
      <c r="G553" s="49">
        <f t="shared" si="255"/>
        <v>-12</v>
      </c>
      <c r="H553" s="49">
        <f t="shared" si="255"/>
        <v>-26</v>
      </c>
      <c r="I553" s="49">
        <f t="shared" si="255"/>
        <v>-31</v>
      </c>
      <c r="J553" s="49"/>
      <c r="K553" s="49"/>
      <c r="L553" s="49"/>
      <c r="M553" s="49"/>
      <c r="N553" s="49"/>
      <c r="O553" s="49">
        <f>O551-O552</f>
        <v>-71</v>
      </c>
    </row>
    <row r="554" spans="1:15" ht="13.5" thickBot="1">
      <c r="A554" s="135"/>
      <c r="B554" s="136" t="s">
        <v>5</v>
      </c>
      <c r="C554" s="93">
        <f aca="true" t="shared" si="256" ref="C554:I554">C553/C552</f>
        <v>0.14285714285714285</v>
      </c>
      <c r="D554" s="93">
        <f t="shared" si="256"/>
        <v>0.11864406779661017</v>
      </c>
      <c r="E554" s="93">
        <f t="shared" si="256"/>
        <v>-0.12244897959183673</v>
      </c>
      <c r="F554" s="93">
        <f t="shared" si="256"/>
        <v>-0.23529411764705882</v>
      </c>
      <c r="G554" s="93">
        <f t="shared" si="256"/>
        <v>-0.2</v>
      </c>
      <c r="H554" s="93">
        <f t="shared" si="256"/>
        <v>-0.5</v>
      </c>
      <c r="I554" s="93">
        <f t="shared" si="256"/>
        <v>-0.41333333333333333</v>
      </c>
      <c r="J554" s="93"/>
      <c r="K554" s="93"/>
      <c r="L554" s="93"/>
      <c r="M554" s="93"/>
      <c r="N554" s="93"/>
      <c r="O554" s="93">
        <f>O553/O552</f>
        <v>-0.17359413202933985</v>
      </c>
    </row>
    <row r="555" spans="1:15" ht="12.75">
      <c r="A555" s="92"/>
      <c r="B555" s="50">
        <v>2015</v>
      </c>
      <c r="C555" s="90">
        <v>7</v>
      </c>
      <c r="D555" s="90">
        <v>9</v>
      </c>
      <c r="E555" s="90">
        <v>10</v>
      </c>
      <c r="F555" s="90">
        <v>7</v>
      </c>
      <c r="G555" s="90">
        <v>7</v>
      </c>
      <c r="H555" s="90">
        <v>13</v>
      </c>
      <c r="I555" s="90">
        <v>9</v>
      </c>
      <c r="J555" s="90"/>
      <c r="K555" s="90"/>
      <c r="L555" s="90"/>
      <c r="M555" s="90"/>
      <c r="N555" s="90"/>
      <c r="O555" s="50">
        <f>SUM(C555:N555)</f>
        <v>62</v>
      </c>
    </row>
    <row r="556" spans="1:15" ht="12.75">
      <c r="A556" s="111" t="s">
        <v>288</v>
      </c>
      <c r="B556" s="49">
        <v>2014</v>
      </c>
      <c r="C556" s="49">
        <v>10</v>
      </c>
      <c r="D556" s="49">
        <v>10</v>
      </c>
      <c r="E556" s="49">
        <v>7</v>
      </c>
      <c r="F556" s="49">
        <v>6</v>
      </c>
      <c r="G556" s="49">
        <v>15</v>
      </c>
      <c r="H556" s="49">
        <v>12</v>
      </c>
      <c r="I556" s="49">
        <v>10</v>
      </c>
      <c r="J556" s="49"/>
      <c r="K556" s="49"/>
      <c r="L556" s="49"/>
      <c r="M556" s="49"/>
      <c r="N556" s="49"/>
      <c r="O556" s="49">
        <f>SUM(C556:N556)</f>
        <v>70</v>
      </c>
    </row>
    <row r="557" spans="1:15" ht="12.75">
      <c r="A557" s="111" t="s">
        <v>289</v>
      </c>
      <c r="B557" s="137" t="s">
        <v>239</v>
      </c>
      <c r="C557" s="49">
        <f aca="true" t="shared" si="257" ref="C557:I557">C555-C556</f>
        <v>-3</v>
      </c>
      <c r="D557" s="49">
        <f t="shared" si="257"/>
        <v>-1</v>
      </c>
      <c r="E557" s="49">
        <f t="shared" si="257"/>
        <v>3</v>
      </c>
      <c r="F557" s="49">
        <f t="shared" si="257"/>
        <v>1</v>
      </c>
      <c r="G557" s="49">
        <f t="shared" si="257"/>
        <v>-8</v>
      </c>
      <c r="H557" s="49">
        <f t="shared" si="257"/>
        <v>1</v>
      </c>
      <c r="I557" s="49">
        <f t="shared" si="257"/>
        <v>-1</v>
      </c>
      <c r="J557" s="49"/>
      <c r="K557" s="49"/>
      <c r="L557" s="49"/>
      <c r="M557" s="49"/>
      <c r="N557" s="49"/>
      <c r="O557" s="49">
        <f>O555-O556</f>
        <v>-8</v>
      </c>
    </row>
    <row r="558" spans="1:15" ht="13.5" thickBot="1">
      <c r="A558" s="135"/>
      <c r="B558" s="136" t="s">
        <v>5</v>
      </c>
      <c r="C558" s="93">
        <f aca="true" t="shared" si="258" ref="C558:I558">C557/C556</f>
        <v>-0.3</v>
      </c>
      <c r="D558" s="93">
        <f t="shared" si="258"/>
        <v>-0.1</v>
      </c>
      <c r="E558" s="93">
        <f t="shared" si="258"/>
        <v>0.42857142857142855</v>
      </c>
      <c r="F558" s="93">
        <f t="shared" si="258"/>
        <v>0.16666666666666666</v>
      </c>
      <c r="G558" s="93">
        <f t="shared" si="258"/>
        <v>-0.5333333333333333</v>
      </c>
      <c r="H558" s="93">
        <f t="shared" si="258"/>
        <v>0.08333333333333333</v>
      </c>
      <c r="I558" s="93">
        <f t="shared" si="258"/>
        <v>-0.1</v>
      </c>
      <c r="J558" s="93"/>
      <c r="K558" s="93"/>
      <c r="L558" s="93"/>
      <c r="M558" s="93"/>
      <c r="N558" s="93"/>
      <c r="O558" s="93">
        <f>O557/O556</f>
        <v>-0.11428571428571428</v>
      </c>
    </row>
  </sheetData>
  <sheetProtection/>
  <printOptions/>
  <pageMargins left="0.7" right="0.7" top="1.5" bottom="0.75" header="0.55" footer="0.3"/>
  <pageSetup horizontalDpi="600" verticalDpi="600" orientation="landscape" scale="83" r:id="rId1"/>
  <headerFooter>
    <oddHeader>&amp;L
Datos Preliminares&amp;CPOLICIA DE PUERTO RICO
DELITOS TIPO I INFORMADOS EN PUERTO RICO
AÑOS 2014 Y 2015</oddHeader>
  </headerFooter>
  <rowBreaks count="13" manualBreakCount="13">
    <brk id="39" max="255" man="1"/>
    <brk id="79" max="255" man="1"/>
    <brk id="119" max="255" man="1"/>
    <brk id="159" max="255" man="1"/>
    <brk id="199" max="255" man="1"/>
    <brk id="239" max="255" man="1"/>
    <brk id="279" max="255" man="1"/>
    <brk id="319" max="255" man="1"/>
    <brk id="359" max="255" man="1"/>
    <brk id="399" max="255" man="1"/>
    <brk id="439" max="255" man="1"/>
    <brk id="479" max="255" man="1"/>
    <brk id="519" max="255" man="1"/>
  </rowBreaks>
</worksheet>
</file>

<file path=xl/worksheets/sheet4.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9.140625" defaultRowHeight="12.75"/>
  <cols>
    <col min="1" max="1" width="15.8515625" style="0" customWidth="1"/>
    <col min="2" max="9" width="9.28125" style="0" customWidth="1"/>
  </cols>
  <sheetData>
    <row r="1" spans="1:10" ht="13.5" thickBot="1">
      <c r="A1" s="177" t="s">
        <v>139</v>
      </c>
      <c r="B1" s="176" t="s">
        <v>140</v>
      </c>
      <c r="C1" s="176" t="s">
        <v>141</v>
      </c>
      <c r="D1" s="176" t="s">
        <v>142</v>
      </c>
      <c r="E1" s="257" t="s">
        <v>312</v>
      </c>
      <c r="F1" s="176" t="s">
        <v>143</v>
      </c>
      <c r="G1" s="176" t="s">
        <v>144</v>
      </c>
      <c r="H1" s="176" t="s">
        <v>145</v>
      </c>
      <c r="I1" s="176" t="s">
        <v>146</v>
      </c>
      <c r="J1" s="176" t="s">
        <v>147</v>
      </c>
    </row>
    <row r="2" spans="1:10" ht="12.75">
      <c r="A2" s="183" t="s">
        <v>120</v>
      </c>
      <c r="B2" s="49">
        <f>SUM(C2:J2)</f>
        <v>53</v>
      </c>
      <c r="C2" s="50">
        <v>0</v>
      </c>
      <c r="D2" s="50">
        <v>0</v>
      </c>
      <c r="E2" s="50">
        <v>0</v>
      </c>
      <c r="F2" s="50">
        <v>2</v>
      </c>
      <c r="G2" s="50">
        <v>9</v>
      </c>
      <c r="H2" s="50">
        <v>19</v>
      </c>
      <c r="I2" s="50">
        <v>23</v>
      </c>
      <c r="J2" s="50">
        <v>0</v>
      </c>
    </row>
    <row r="3" spans="1:10" ht="12.75">
      <c r="A3" s="49" t="s">
        <v>148</v>
      </c>
      <c r="B3" s="49">
        <f aca="true" t="shared" si="0" ref="B3:B51">SUM(C3:J3)</f>
        <v>99</v>
      </c>
      <c r="C3" s="49">
        <v>0</v>
      </c>
      <c r="D3" s="49">
        <v>0</v>
      </c>
      <c r="E3" s="49">
        <v>0</v>
      </c>
      <c r="F3" s="49">
        <v>8</v>
      </c>
      <c r="G3" s="49">
        <v>11</v>
      </c>
      <c r="H3" s="49">
        <v>37</v>
      </c>
      <c r="I3" s="49">
        <v>41</v>
      </c>
      <c r="J3" s="49">
        <v>2</v>
      </c>
    </row>
    <row r="4" spans="1:10" ht="12.75">
      <c r="A4" s="49" t="s">
        <v>114</v>
      </c>
      <c r="B4" s="49">
        <f t="shared" si="0"/>
        <v>369</v>
      </c>
      <c r="C4" s="49">
        <v>1</v>
      </c>
      <c r="D4" s="49">
        <v>0</v>
      </c>
      <c r="E4" s="49">
        <v>0</v>
      </c>
      <c r="F4" s="49">
        <v>34</v>
      </c>
      <c r="G4" s="49">
        <v>31</v>
      </c>
      <c r="H4" s="49">
        <v>113</v>
      </c>
      <c r="I4" s="49">
        <v>187</v>
      </c>
      <c r="J4" s="49">
        <v>3</v>
      </c>
    </row>
    <row r="5" spans="1:10" ht="12.75">
      <c r="A5" s="49" t="s">
        <v>149</v>
      </c>
      <c r="B5" s="49">
        <f t="shared" si="0"/>
        <v>127</v>
      </c>
      <c r="C5" s="49">
        <v>6</v>
      </c>
      <c r="D5" s="49">
        <v>0</v>
      </c>
      <c r="E5" s="49">
        <v>0</v>
      </c>
      <c r="F5" s="49">
        <v>13</v>
      </c>
      <c r="G5" s="49">
        <v>20</v>
      </c>
      <c r="H5" s="49">
        <v>41</v>
      </c>
      <c r="I5" s="49">
        <v>41</v>
      </c>
      <c r="J5" s="49">
        <v>6</v>
      </c>
    </row>
    <row r="6" spans="1:10" ht="12.75">
      <c r="A6" s="49" t="s">
        <v>134</v>
      </c>
      <c r="B6" s="49">
        <f t="shared" si="0"/>
        <v>86</v>
      </c>
      <c r="C6" s="49">
        <v>3</v>
      </c>
      <c r="D6" s="49">
        <v>0</v>
      </c>
      <c r="E6" s="49">
        <v>0</v>
      </c>
      <c r="F6" s="49">
        <v>4</v>
      </c>
      <c r="G6" s="49">
        <v>13</v>
      </c>
      <c r="H6" s="49">
        <v>21</v>
      </c>
      <c r="I6" s="49">
        <v>37</v>
      </c>
      <c r="J6" s="49">
        <v>8</v>
      </c>
    </row>
    <row r="7" spans="1:10" ht="12.75">
      <c r="A7" s="49" t="s">
        <v>68</v>
      </c>
      <c r="B7" s="49">
        <f t="shared" si="0"/>
        <v>68</v>
      </c>
      <c r="C7" s="49">
        <v>1</v>
      </c>
      <c r="D7" s="49">
        <v>0</v>
      </c>
      <c r="E7" s="49">
        <v>0</v>
      </c>
      <c r="F7" s="49">
        <v>4</v>
      </c>
      <c r="G7" s="49">
        <v>9</v>
      </c>
      <c r="H7" s="49">
        <v>27</v>
      </c>
      <c r="I7" s="49">
        <v>21</v>
      </c>
      <c r="J7" s="49">
        <v>6</v>
      </c>
    </row>
    <row r="8" spans="1:10" ht="12.75">
      <c r="A8" s="49" t="s">
        <v>41</v>
      </c>
      <c r="B8" s="49">
        <f t="shared" si="0"/>
        <v>568</v>
      </c>
      <c r="C8" s="49">
        <v>5</v>
      </c>
      <c r="D8" s="49">
        <v>0</v>
      </c>
      <c r="E8" s="49">
        <v>0</v>
      </c>
      <c r="F8" s="49">
        <v>21</v>
      </c>
      <c r="G8" s="49">
        <v>11</v>
      </c>
      <c r="H8" s="49">
        <v>206</v>
      </c>
      <c r="I8" s="49">
        <v>271</v>
      </c>
      <c r="J8" s="49">
        <v>54</v>
      </c>
    </row>
    <row r="9" spans="1:10" ht="12.75">
      <c r="A9" s="49" t="s">
        <v>108</v>
      </c>
      <c r="B9" s="49">
        <f t="shared" si="0"/>
        <v>88</v>
      </c>
      <c r="C9" s="49">
        <v>0</v>
      </c>
      <c r="D9" s="49">
        <v>1</v>
      </c>
      <c r="E9" s="49">
        <v>0</v>
      </c>
      <c r="F9" s="49">
        <v>6</v>
      </c>
      <c r="G9" s="49">
        <v>23</v>
      </c>
      <c r="H9" s="49">
        <v>20</v>
      </c>
      <c r="I9" s="49">
        <v>37</v>
      </c>
      <c r="J9" s="49">
        <v>1</v>
      </c>
    </row>
    <row r="10" spans="1:10" ht="12.75">
      <c r="A10" s="49" t="s">
        <v>43</v>
      </c>
      <c r="B10" s="49">
        <f t="shared" si="0"/>
        <v>293</v>
      </c>
      <c r="C10" s="49">
        <v>0</v>
      </c>
      <c r="D10" s="49">
        <v>0</v>
      </c>
      <c r="E10" s="49">
        <v>0</v>
      </c>
      <c r="F10" s="49">
        <v>16</v>
      </c>
      <c r="G10" s="49">
        <v>4</v>
      </c>
      <c r="H10" s="49">
        <v>69</v>
      </c>
      <c r="I10" s="49">
        <v>183</v>
      </c>
      <c r="J10" s="49">
        <v>21</v>
      </c>
    </row>
    <row r="11" spans="1:10" ht="12.75">
      <c r="A11" s="49" t="s">
        <v>135</v>
      </c>
      <c r="B11" s="49">
        <f t="shared" si="0"/>
        <v>211</v>
      </c>
      <c r="C11" s="49">
        <v>2</v>
      </c>
      <c r="D11" s="49">
        <v>0</v>
      </c>
      <c r="E11" s="49">
        <v>0</v>
      </c>
      <c r="F11" s="49">
        <v>6</v>
      </c>
      <c r="G11" s="49">
        <v>15</v>
      </c>
      <c r="H11" s="49">
        <v>73</v>
      </c>
      <c r="I11" s="49">
        <v>94</v>
      </c>
      <c r="J11" s="49">
        <v>21</v>
      </c>
    </row>
    <row r="12" spans="1:10" ht="12.75">
      <c r="A12" s="49" t="s">
        <v>150</v>
      </c>
      <c r="B12" s="49">
        <f t="shared" si="0"/>
        <v>2437</v>
      </c>
      <c r="C12" s="49">
        <v>21</v>
      </c>
      <c r="D12" s="49">
        <v>0</v>
      </c>
      <c r="E12" s="49">
        <v>0</v>
      </c>
      <c r="F12" s="49">
        <v>243</v>
      </c>
      <c r="G12" s="49">
        <v>55</v>
      </c>
      <c r="H12" s="49">
        <v>371</v>
      </c>
      <c r="I12" s="49">
        <v>1315</v>
      </c>
      <c r="J12" s="49">
        <v>432</v>
      </c>
    </row>
    <row r="13" spans="1:10" ht="12.75">
      <c r="A13" s="49" t="s">
        <v>69</v>
      </c>
      <c r="B13" s="49">
        <f t="shared" si="0"/>
        <v>134</v>
      </c>
      <c r="C13" s="49">
        <v>4</v>
      </c>
      <c r="D13" s="49">
        <v>3</v>
      </c>
      <c r="E13" s="49">
        <v>0</v>
      </c>
      <c r="F13" s="49">
        <v>10</v>
      </c>
      <c r="G13" s="49">
        <v>11</v>
      </c>
      <c r="H13" s="49">
        <v>42</v>
      </c>
      <c r="I13" s="49">
        <v>61</v>
      </c>
      <c r="J13" s="49">
        <v>3</v>
      </c>
    </row>
    <row r="14" spans="1:10" ht="12.75">
      <c r="A14" s="49" t="s">
        <v>79</v>
      </c>
      <c r="B14" s="49">
        <f t="shared" si="0"/>
        <v>1414</v>
      </c>
      <c r="C14" s="49">
        <v>12</v>
      </c>
      <c r="D14" s="49">
        <v>1</v>
      </c>
      <c r="E14" s="49">
        <v>0</v>
      </c>
      <c r="F14" s="49">
        <v>133</v>
      </c>
      <c r="G14" s="49">
        <v>64</v>
      </c>
      <c r="H14" s="49">
        <v>227</v>
      </c>
      <c r="I14" s="49">
        <v>845</v>
      </c>
      <c r="J14" s="49">
        <v>132</v>
      </c>
    </row>
    <row r="15" spans="1:10" ht="12.75">
      <c r="A15" s="49" t="s">
        <v>44</v>
      </c>
      <c r="B15" s="49">
        <f t="shared" si="0"/>
        <v>176</v>
      </c>
      <c r="C15" s="49">
        <v>1</v>
      </c>
      <c r="D15" s="49">
        <v>0</v>
      </c>
      <c r="E15" s="49">
        <v>0</v>
      </c>
      <c r="F15" s="49">
        <v>12</v>
      </c>
      <c r="G15" s="49">
        <v>13</v>
      </c>
      <c r="H15" s="49">
        <v>54</v>
      </c>
      <c r="I15" s="49">
        <v>91</v>
      </c>
      <c r="J15" s="49">
        <v>5</v>
      </c>
    </row>
    <row r="16" spans="1:10" ht="12.75">
      <c r="A16" s="49" t="s">
        <v>106</v>
      </c>
      <c r="B16" s="49">
        <f t="shared" si="0"/>
        <v>318</v>
      </c>
      <c r="C16" s="49">
        <v>11</v>
      </c>
      <c r="D16" s="49">
        <v>0</v>
      </c>
      <c r="E16" s="49">
        <v>0</v>
      </c>
      <c r="F16" s="49">
        <v>39</v>
      </c>
      <c r="G16" s="49">
        <v>33</v>
      </c>
      <c r="H16" s="49">
        <v>62</v>
      </c>
      <c r="I16" s="49">
        <v>160</v>
      </c>
      <c r="J16" s="49">
        <v>13</v>
      </c>
    </row>
    <row r="17" spans="1:10" ht="12.75">
      <c r="A17" s="49" t="s">
        <v>151</v>
      </c>
      <c r="B17" s="49">
        <f t="shared" si="0"/>
        <v>1754</v>
      </c>
      <c r="C17" s="49">
        <v>14</v>
      </c>
      <c r="D17" s="49">
        <v>4</v>
      </c>
      <c r="E17" s="49">
        <v>0</v>
      </c>
      <c r="F17" s="49">
        <v>188</v>
      </c>
      <c r="G17" s="49">
        <v>78</v>
      </c>
      <c r="H17" s="49">
        <v>324</v>
      </c>
      <c r="I17" s="49">
        <v>1024</v>
      </c>
      <c r="J17" s="49">
        <v>122</v>
      </c>
    </row>
    <row r="18" spans="1:10" ht="12.75">
      <c r="A18" s="49" t="s">
        <v>88</v>
      </c>
      <c r="B18" s="49">
        <f t="shared" si="0"/>
        <v>204</v>
      </c>
      <c r="C18" s="49">
        <v>3</v>
      </c>
      <c r="D18" s="49">
        <v>0</v>
      </c>
      <c r="E18" s="49">
        <v>0</v>
      </c>
      <c r="F18" s="49">
        <v>29</v>
      </c>
      <c r="G18" s="49">
        <v>7</v>
      </c>
      <c r="H18" s="49">
        <v>46</v>
      </c>
      <c r="I18" s="49">
        <v>106</v>
      </c>
      <c r="J18" s="49">
        <v>13</v>
      </c>
    </row>
    <row r="19" spans="1:10" ht="12.75">
      <c r="A19" s="49" t="s">
        <v>109</v>
      </c>
      <c r="B19" s="49">
        <f t="shared" si="0"/>
        <v>323</v>
      </c>
      <c r="C19" s="49">
        <v>8</v>
      </c>
      <c r="D19" s="49">
        <v>0</v>
      </c>
      <c r="E19" s="49">
        <v>0</v>
      </c>
      <c r="F19" s="49">
        <v>17</v>
      </c>
      <c r="G19" s="49">
        <v>44</v>
      </c>
      <c r="H19" s="49">
        <v>31</v>
      </c>
      <c r="I19" s="49">
        <v>177</v>
      </c>
      <c r="J19" s="49">
        <v>46</v>
      </c>
    </row>
    <row r="20" spans="1:10" ht="12.75">
      <c r="A20" s="49" t="s">
        <v>127</v>
      </c>
      <c r="B20" s="49">
        <f t="shared" si="0"/>
        <v>57</v>
      </c>
      <c r="C20" s="49">
        <v>1</v>
      </c>
      <c r="D20" s="49">
        <v>0</v>
      </c>
      <c r="E20" s="49">
        <v>0</v>
      </c>
      <c r="F20" s="49">
        <v>1</v>
      </c>
      <c r="G20" s="49">
        <v>11</v>
      </c>
      <c r="H20" s="49">
        <v>16</v>
      </c>
      <c r="I20" s="49">
        <v>24</v>
      </c>
      <c r="J20" s="49">
        <v>4</v>
      </c>
    </row>
    <row r="21" spans="1:10" ht="12.75">
      <c r="A21" s="49" t="s">
        <v>45</v>
      </c>
      <c r="B21" s="49">
        <f t="shared" si="0"/>
        <v>95</v>
      </c>
      <c r="C21" s="49">
        <v>1</v>
      </c>
      <c r="D21" s="49">
        <v>0</v>
      </c>
      <c r="E21" s="49">
        <v>0</v>
      </c>
      <c r="F21" s="49">
        <v>2</v>
      </c>
      <c r="G21" s="49">
        <v>5</v>
      </c>
      <c r="H21" s="49">
        <v>26</v>
      </c>
      <c r="I21" s="49">
        <v>55</v>
      </c>
      <c r="J21" s="49">
        <v>6</v>
      </c>
    </row>
    <row r="22" spans="1:10" ht="12.75">
      <c r="A22" s="49" t="s">
        <v>80</v>
      </c>
      <c r="B22" s="49">
        <f t="shared" si="0"/>
        <v>204</v>
      </c>
      <c r="C22" s="49">
        <v>5</v>
      </c>
      <c r="D22" s="49">
        <v>0</v>
      </c>
      <c r="E22" s="49">
        <v>0</v>
      </c>
      <c r="F22" s="49">
        <v>17</v>
      </c>
      <c r="G22" s="49">
        <v>19</v>
      </c>
      <c r="H22" s="49">
        <v>36</v>
      </c>
      <c r="I22" s="49">
        <v>107</v>
      </c>
      <c r="J22" s="49">
        <v>20</v>
      </c>
    </row>
    <row r="23" spans="1:10" ht="12.75">
      <c r="A23" s="49" t="s">
        <v>136</v>
      </c>
      <c r="B23" s="49">
        <f t="shared" si="0"/>
        <v>148</v>
      </c>
      <c r="C23" s="49">
        <v>3</v>
      </c>
      <c r="D23" s="49">
        <v>0</v>
      </c>
      <c r="E23" s="49">
        <v>0</v>
      </c>
      <c r="F23" s="49">
        <v>9</v>
      </c>
      <c r="G23" s="49">
        <v>12</v>
      </c>
      <c r="H23" s="49">
        <v>31</v>
      </c>
      <c r="I23" s="49">
        <v>79</v>
      </c>
      <c r="J23" s="49">
        <v>14</v>
      </c>
    </row>
    <row r="24" spans="1:10" ht="12.75">
      <c r="A24" s="49" t="s">
        <v>137</v>
      </c>
      <c r="B24" s="49">
        <f t="shared" si="0"/>
        <v>127</v>
      </c>
      <c r="C24" s="49">
        <v>0</v>
      </c>
      <c r="D24" s="49">
        <v>1</v>
      </c>
      <c r="E24" s="49">
        <v>0</v>
      </c>
      <c r="F24" s="49">
        <v>2</v>
      </c>
      <c r="G24" s="49">
        <v>9</v>
      </c>
      <c r="H24" s="49">
        <v>38</v>
      </c>
      <c r="I24" s="49">
        <v>61</v>
      </c>
      <c r="J24" s="49">
        <v>16</v>
      </c>
    </row>
    <row r="25" spans="1:10" ht="12.75">
      <c r="A25" s="49" t="s">
        <v>89</v>
      </c>
      <c r="B25" s="49">
        <f t="shared" si="0"/>
        <v>149</v>
      </c>
      <c r="C25" s="49">
        <v>4</v>
      </c>
      <c r="D25" s="49">
        <v>0</v>
      </c>
      <c r="E25" s="49">
        <v>0</v>
      </c>
      <c r="F25" s="49">
        <v>7</v>
      </c>
      <c r="G25" s="49">
        <v>5</v>
      </c>
      <c r="H25" s="49">
        <v>24</v>
      </c>
      <c r="I25" s="49">
        <v>81</v>
      </c>
      <c r="J25" s="49">
        <v>28</v>
      </c>
    </row>
    <row r="26" spans="1:10" ht="12.75">
      <c r="A26" s="49" t="s">
        <v>128</v>
      </c>
      <c r="B26" s="49">
        <f t="shared" si="0"/>
        <v>29</v>
      </c>
      <c r="C26" s="49">
        <v>0</v>
      </c>
      <c r="D26" s="49">
        <v>0</v>
      </c>
      <c r="E26" s="49">
        <v>0</v>
      </c>
      <c r="F26" s="49">
        <v>1</v>
      </c>
      <c r="G26" s="49">
        <v>9</v>
      </c>
      <c r="H26" s="49">
        <v>10</v>
      </c>
      <c r="I26" s="49">
        <v>8</v>
      </c>
      <c r="J26" s="49">
        <v>1</v>
      </c>
    </row>
    <row r="27" spans="1:10" ht="12.75">
      <c r="A27" s="49" t="s">
        <v>90</v>
      </c>
      <c r="B27" s="49">
        <f t="shared" si="0"/>
        <v>456</v>
      </c>
      <c r="C27" s="49">
        <v>9</v>
      </c>
      <c r="D27" s="49">
        <v>0</v>
      </c>
      <c r="E27" s="49">
        <v>0</v>
      </c>
      <c r="F27" s="49">
        <v>40</v>
      </c>
      <c r="G27" s="49">
        <v>12</v>
      </c>
      <c r="H27" s="49">
        <v>62</v>
      </c>
      <c r="I27" s="49">
        <v>294</v>
      </c>
      <c r="J27" s="49">
        <v>39</v>
      </c>
    </row>
    <row r="28" spans="1:10" ht="12.75">
      <c r="A28" s="49" t="s">
        <v>129</v>
      </c>
      <c r="B28" s="49">
        <f t="shared" si="0"/>
        <v>257</v>
      </c>
      <c r="C28" s="49">
        <v>4</v>
      </c>
      <c r="D28" s="49">
        <v>0</v>
      </c>
      <c r="E28" s="49">
        <v>0</v>
      </c>
      <c r="F28" s="49">
        <v>16</v>
      </c>
      <c r="G28" s="49">
        <v>32</v>
      </c>
      <c r="H28" s="49">
        <v>43</v>
      </c>
      <c r="I28" s="49">
        <v>145</v>
      </c>
      <c r="J28" s="49">
        <v>17</v>
      </c>
    </row>
    <row r="29" spans="1:10" ht="12.75">
      <c r="A29" s="49" t="s">
        <v>46</v>
      </c>
      <c r="B29" s="49">
        <f t="shared" si="0"/>
        <v>57</v>
      </c>
      <c r="C29" s="49">
        <v>1</v>
      </c>
      <c r="D29" s="49">
        <v>0</v>
      </c>
      <c r="E29" s="49">
        <v>0</v>
      </c>
      <c r="F29" s="49">
        <v>3</v>
      </c>
      <c r="G29" s="49">
        <v>0</v>
      </c>
      <c r="H29" s="49">
        <v>28</v>
      </c>
      <c r="I29" s="49">
        <v>21</v>
      </c>
      <c r="J29" s="49">
        <v>4</v>
      </c>
    </row>
    <row r="30" spans="1:10" ht="12.75">
      <c r="A30" s="49" t="s">
        <v>51</v>
      </c>
      <c r="B30" s="49">
        <f t="shared" si="0"/>
        <v>87</v>
      </c>
      <c r="C30" s="49">
        <v>2</v>
      </c>
      <c r="D30" s="49">
        <v>0</v>
      </c>
      <c r="E30" s="49">
        <v>0</v>
      </c>
      <c r="F30" s="49">
        <v>2</v>
      </c>
      <c r="G30" s="49">
        <v>16</v>
      </c>
      <c r="H30" s="49">
        <v>18</v>
      </c>
      <c r="I30" s="49">
        <v>49</v>
      </c>
      <c r="J30" s="49">
        <v>0</v>
      </c>
    </row>
    <row r="31" spans="1:10" ht="12.75">
      <c r="A31" s="49" t="s">
        <v>110</v>
      </c>
      <c r="B31" s="49">
        <f t="shared" si="0"/>
        <v>335</v>
      </c>
      <c r="C31" s="49">
        <v>4</v>
      </c>
      <c r="D31" s="49">
        <v>1</v>
      </c>
      <c r="E31" s="49">
        <v>0</v>
      </c>
      <c r="F31" s="49">
        <v>27</v>
      </c>
      <c r="G31" s="49">
        <v>28</v>
      </c>
      <c r="H31" s="49">
        <v>83</v>
      </c>
      <c r="I31" s="49">
        <v>180</v>
      </c>
      <c r="J31" s="49">
        <v>12</v>
      </c>
    </row>
    <row r="32" spans="1:10" ht="12.75">
      <c r="A32" s="49" t="s">
        <v>52</v>
      </c>
      <c r="B32" s="49">
        <f t="shared" si="0"/>
        <v>70</v>
      </c>
      <c r="C32" s="49">
        <v>6</v>
      </c>
      <c r="D32" s="49">
        <v>0</v>
      </c>
      <c r="E32" s="49">
        <v>0</v>
      </c>
      <c r="F32" s="49">
        <v>2</v>
      </c>
      <c r="G32" s="49">
        <v>15</v>
      </c>
      <c r="H32" s="49">
        <v>18</v>
      </c>
      <c r="I32" s="49">
        <v>27</v>
      </c>
      <c r="J32" s="49">
        <v>2</v>
      </c>
    </row>
    <row r="33" spans="1:10" ht="12.75">
      <c r="A33" s="49" t="s">
        <v>91</v>
      </c>
      <c r="B33" s="49">
        <f t="shared" si="0"/>
        <v>564</v>
      </c>
      <c r="C33" s="49">
        <v>14</v>
      </c>
      <c r="D33" s="49">
        <v>1</v>
      </c>
      <c r="E33" s="49">
        <v>0</v>
      </c>
      <c r="F33" s="49">
        <v>57</v>
      </c>
      <c r="G33" s="49">
        <v>21</v>
      </c>
      <c r="H33" s="49">
        <v>110</v>
      </c>
      <c r="I33" s="49">
        <v>312</v>
      </c>
      <c r="J33" s="49">
        <v>49</v>
      </c>
    </row>
    <row r="34" spans="1:10" ht="12.75">
      <c r="A34" s="49" t="s">
        <v>81</v>
      </c>
      <c r="B34" s="49">
        <f t="shared" si="0"/>
        <v>147</v>
      </c>
      <c r="C34" s="49">
        <v>9</v>
      </c>
      <c r="D34" s="49">
        <v>0</v>
      </c>
      <c r="E34" s="49">
        <v>0</v>
      </c>
      <c r="F34" s="49">
        <v>22</v>
      </c>
      <c r="G34" s="49">
        <v>27</v>
      </c>
      <c r="H34" s="49">
        <v>35</v>
      </c>
      <c r="I34" s="49">
        <v>48</v>
      </c>
      <c r="J34" s="49">
        <v>6</v>
      </c>
    </row>
    <row r="35" spans="1:10" ht="12.75">
      <c r="A35" s="49" t="s">
        <v>47</v>
      </c>
      <c r="B35" s="49">
        <f t="shared" si="0"/>
        <v>379</v>
      </c>
      <c r="C35" s="49">
        <v>2</v>
      </c>
      <c r="D35" s="49">
        <v>0</v>
      </c>
      <c r="E35" s="49">
        <v>0</v>
      </c>
      <c r="F35" s="49">
        <v>14</v>
      </c>
      <c r="G35" s="49">
        <v>8</v>
      </c>
      <c r="H35" s="49">
        <v>84</v>
      </c>
      <c r="I35" s="49">
        <v>251</v>
      </c>
      <c r="J35" s="49">
        <v>20</v>
      </c>
    </row>
    <row r="36" spans="1:10" ht="12.75">
      <c r="A36" s="49" t="s">
        <v>70</v>
      </c>
      <c r="B36" s="49">
        <f t="shared" si="0"/>
        <v>52</v>
      </c>
      <c r="C36" s="49">
        <v>0</v>
      </c>
      <c r="D36" s="49">
        <v>0</v>
      </c>
      <c r="E36" s="49">
        <v>0</v>
      </c>
      <c r="F36" s="49">
        <v>0</v>
      </c>
      <c r="G36" s="49">
        <v>3</v>
      </c>
      <c r="H36" s="49">
        <v>23</v>
      </c>
      <c r="I36" s="49">
        <v>23</v>
      </c>
      <c r="J36" s="49">
        <v>3</v>
      </c>
    </row>
    <row r="37" spans="1:10" ht="12.75">
      <c r="A37" s="49" t="s">
        <v>63</v>
      </c>
      <c r="B37" s="49">
        <f t="shared" si="0"/>
        <v>391</v>
      </c>
      <c r="C37" s="49">
        <v>5</v>
      </c>
      <c r="D37" s="49">
        <v>1</v>
      </c>
      <c r="E37" s="49">
        <v>0</v>
      </c>
      <c r="F37" s="49">
        <v>43</v>
      </c>
      <c r="G37" s="49">
        <v>17</v>
      </c>
      <c r="H37" s="49">
        <v>109</v>
      </c>
      <c r="I37" s="49">
        <v>197</v>
      </c>
      <c r="J37" s="49">
        <v>19</v>
      </c>
    </row>
    <row r="38" spans="1:10" ht="12.75">
      <c r="A38" s="49" t="s">
        <v>116</v>
      </c>
      <c r="B38" s="49">
        <f t="shared" si="0"/>
        <v>197</v>
      </c>
      <c r="C38" s="49">
        <v>0</v>
      </c>
      <c r="D38" s="49">
        <v>1</v>
      </c>
      <c r="E38" s="49">
        <v>0</v>
      </c>
      <c r="F38" s="49">
        <v>9</v>
      </c>
      <c r="G38" s="49">
        <v>4</v>
      </c>
      <c r="H38" s="49">
        <v>69</v>
      </c>
      <c r="I38" s="49">
        <v>107</v>
      </c>
      <c r="J38" s="49">
        <v>7</v>
      </c>
    </row>
    <row r="39" spans="1:10" ht="12.75">
      <c r="A39" s="49" t="s">
        <v>121</v>
      </c>
      <c r="B39" s="49">
        <f t="shared" si="0"/>
        <v>55</v>
      </c>
      <c r="C39" s="49">
        <v>0</v>
      </c>
      <c r="D39" s="49">
        <v>1</v>
      </c>
      <c r="E39" s="49">
        <v>0</v>
      </c>
      <c r="F39" s="49">
        <v>1</v>
      </c>
      <c r="G39" s="49">
        <v>10</v>
      </c>
      <c r="H39" s="49">
        <v>27</v>
      </c>
      <c r="I39" s="49">
        <v>15</v>
      </c>
      <c r="J39" s="49">
        <v>1</v>
      </c>
    </row>
    <row r="40" spans="1:10" ht="12.75">
      <c r="A40" s="49" t="s">
        <v>53</v>
      </c>
      <c r="B40" s="49">
        <f t="shared" si="0"/>
        <v>232</v>
      </c>
      <c r="C40" s="49">
        <v>0</v>
      </c>
      <c r="D40" s="49">
        <v>1</v>
      </c>
      <c r="E40" s="49">
        <v>0</v>
      </c>
      <c r="F40" s="49">
        <v>19</v>
      </c>
      <c r="G40" s="49">
        <v>14</v>
      </c>
      <c r="H40" s="49">
        <v>50</v>
      </c>
      <c r="I40" s="49">
        <v>139</v>
      </c>
      <c r="J40" s="49">
        <v>9</v>
      </c>
    </row>
    <row r="41" spans="1:10" ht="12.75">
      <c r="A41" s="49" t="s">
        <v>82</v>
      </c>
      <c r="B41" s="49">
        <f t="shared" si="0"/>
        <v>157</v>
      </c>
      <c r="C41" s="49">
        <v>9</v>
      </c>
      <c r="D41" s="49">
        <v>0</v>
      </c>
      <c r="E41" s="49">
        <v>0</v>
      </c>
      <c r="F41" s="49">
        <v>28</v>
      </c>
      <c r="G41" s="49">
        <v>14</v>
      </c>
      <c r="H41" s="49">
        <v>40</v>
      </c>
      <c r="I41" s="49">
        <v>54</v>
      </c>
      <c r="J41" s="49">
        <v>12</v>
      </c>
    </row>
    <row r="42" spans="1:10" ht="12.75">
      <c r="A42" s="49" t="s">
        <v>71</v>
      </c>
      <c r="B42" s="49">
        <f t="shared" si="0"/>
        <v>81</v>
      </c>
      <c r="C42" s="49">
        <v>0</v>
      </c>
      <c r="D42" s="49">
        <v>0</v>
      </c>
      <c r="E42" s="49">
        <v>0</v>
      </c>
      <c r="F42" s="49">
        <v>3</v>
      </c>
      <c r="G42" s="49">
        <v>7</v>
      </c>
      <c r="H42" s="49">
        <v>24</v>
      </c>
      <c r="I42" s="49">
        <v>40</v>
      </c>
      <c r="J42" s="49">
        <v>7</v>
      </c>
    </row>
    <row r="43" spans="1:10" ht="12.75">
      <c r="A43" s="49" t="s">
        <v>122</v>
      </c>
      <c r="B43" s="49">
        <f t="shared" si="0"/>
        <v>130</v>
      </c>
      <c r="C43" s="49">
        <v>0</v>
      </c>
      <c r="D43" s="49">
        <v>0</v>
      </c>
      <c r="E43" s="49">
        <v>0</v>
      </c>
      <c r="F43" s="49">
        <v>3</v>
      </c>
      <c r="G43" s="49">
        <v>9</v>
      </c>
      <c r="H43" s="49">
        <v>45</v>
      </c>
      <c r="I43" s="49">
        <v>70</v>
      </c>
      <c r="J43" s="49">
        <v>3</v>
      </c>
    </row>
    <row r="44" spans="1:10" ht="12.75">
      <c r="A44" s="49" t="s">
        <v>72</v>
      </c>
      <c r="B44" s="49">
        <f t="shared" si="0"/>
        <v>52</v>
      </c>
      <c r="C44" s="49">
        <v>0</v>
      </c>
      <c r="D44" s="49">
        <v>0</v>
      </c>
      <c r="E44" s="49">
        <v>0</v>
      </c>
      <c r="F44" s="49">
        <v>0</v>
      </c>
      <c r="G44" s="49">
        <v>5</v>
      </c>
      <c r="H44" s="49">
        <v>15</v>
      </c>
      <c r="I44" s="49">
        <v>32</v>
      </c>
      <c r="J44" s="49">
        <v>0</v>
      </c>
    </row>
    <row r="45" spans="1:10" ht="12.75">
      <c r="A45" s="49" t="s">
        <v>64</v>
      </c>
      <c r="B45" s="49">
        <f t="shared" si="0"/>
        <v>172</v>
      </c>
      <c r="C45" s="49">
        <v>1</v>
      </c>
      <c r="D45" s="49">
        <v>0</v>
      </c>
      <c r="E45" s="49">
        <v>0</v>
      </c>
      <c r="F45" s="49">
        <v>21</v>
      </c>
      <c r="G45" s="49">
        <v>5</v>
      </c>
      <c r="H45" s="49">
        <v>64</v>
      </c>
      <c r="I45" s="49">
        <v>68</v>
      </c>
      <c r="J45" s="49">
        <v>13</v>
      </c>
    </row>
    <row r="46" spans="1:10" ht="12.75">
      <c r="A46" s="49" t="s">
        <v>107</v>
      </c>
      <c r="B46" s="49">
        <f t="shared" si="0"/>
        <v>175</v>
      </c>
      <c r="C46" s="49">
        <v>14</v>
      </c>
      <c r="D46" s="49">
        <v>3</v>
      </c>
      <c r="E46" s="49">
        <v>0</v>
      </c>
      <c r="F46" s="49">
        <v>17</v>
      </c>
      <c r="G46" s="49">
        <v>30</v>
      </c>
      <c r="H46" s="49">
        <v>30</v>
      </c>
      <c r="I46" s="49">
        <v>74</v>
      </c>
      <c r="J46" s="49">
        <v>7</v>
      </c>
    </row>
    <row r="47" spans="1:10" ht="12.75">
      <c r="A47" s="49" t="s">
        <v>130</v>
      </c>
      <c r="B47" s="49">
        <f t="shared" si="0"/>
        <v>167</v>
      </c>
      <c r="C47" s="49">
        <v>0</v>
      </c>
      <c r="D47" s="49">
        <v>1</v>
      </c>
      <c r="E47" s="49">
        <v>0</v>
      </c>
      <c r="F47" s="49">
        <v>16</v>
      </c>
      <c r="G47" s="49">
        <v>7</v>
      </c>
      <c r="H47" s="49">
        <v>38</v>
      </c>
      <c r="I47" s="49">
        <v>102</v>
      </c>
      <c r="J47" s="49">
        <v>3</v>
      </c>
    </row>
    <row r="48" spans="1:10" ht="12.75">
      <c r="A48" s="49" t="s">
        <v>48</v>
      </c>
      <c r="B48" s="49">
        <f t="shared" si="0"/>
        <v>347</v>
      </c>
      <c r="C48" s="49">
        <v>3</v>
      </c>
      <c r="D48" s="49">
        <v>1</v>
      </c>
      <c r="E48" s="49">
        <v>0</v>
      </c>
      <c r="F48" s="49">
        <v>31</v>
      </c>
      <c r="G48" s="49">
        <v>12</v>
      </c>
      <c r="H48" s="49">
        <v>63</v>
      </c>
      <c r="I48" s="49">
        <v>182</v>
      </c>
      <c r="J48" s="49">
        <v>55</v>
      </c>
    </row>
    <row r="49" spans="1:10" ht="12.75">
      <c r="A49" s="49" t="s">
        <v>73</v>
      </c>
      <c r="B49" s="49">
        <f t="shared" si="0"/>
        <v>28</v>
      </c>
      <c r="C49" s="49">
        <v>0</v>
      </c>
      <c r="D49" s="49">
        <v>0</v>
      </c>
      <c r="E49" s="49">
        <v>0</v>
      </c>
      <c r="F49" s="49">
        <v>0</v>
      </c>
      <c r="G49" s="49">
        <v>2</v>
      </c>
      <c r="H49" s="49">
        <v>16</v>
      </c>
      <c r="I49" s="49">
        <v>10</v>
      </c>
      <c r="J49" s="49">
        <v>0</v>
      </c>
    </row>
    <row r="50" spans="1:10" ht="12.75">
      <c r="A50" s="49" t="s">
        <v>65</v>
      </c>
      <c r="B50" s="49">
        <f t="shared" si="0"/>
        <v>64</v>
      </c>
      <c r="C50" s="49">
        <v>0</v>
      </c>
      <c r="D50" s="49">
        <v>0</v>
      </c>
      <c r="E50" s="49">
        <v>0</v>
      </c>
      <c r="F50" s="49">
        <v>4</v>
      </c>
      <c r="G50" s="49">
        <v>7</v>
      </c>
      <c r="H50" s="49">
        <v>11</v>
      </c>
      <c r="I50" s="49">
        <v>42</v>
      </c>
      <c r="J50" s="49">
        <v>0</v>
      </c>
    </row>
    <row r="51" spans="1:10" ht="13.5" thickBot="1">
      <c r="A51" s="186" t="s">
        <v>152</v>
      </c>
      <c r="B51" s="186">
        <f t="shared" si="0"/>
        <v>811</v>
      </c>
      <c r="C51" s="186">
        <v>5</v>
      </c>
      <c r="D51" s="186">
        <v>0</v>
      </c>
      <c r="E51" s="186">
        <v>0</v>
      </c>
      <c r="F51" s="186">
        <v>54</v>
      </c>
      <c r="G51" s="186">
        <v>75</v>
      </c>
      <c r="H51" s="186">
        <v>195</v>
      </c>
      <c r="I51" s="186">
        <v>436</v>
      </c>
      <c r="J51" s="186">
        <v>46</v>
      </c>
    </row>
    <row r="52" spans="1:10" ht="13.5" thickBot="1">
      <c r="A52" s="181" t="s">
        <v>139</v>
      </c>
      <c r="B52" s="182" t="s">
        <v>140</v>
      </c>
      <c r="C52" s="176" t="s">
        <v>141</v>
      </c>
      <c r="D52" s="176" t="s">
        <v>142</v>
      </c>
      <c r="E52" s="257" t="s">
        <v>312</v>
      </c>
      <c r="F52" s="176" t="s">
        <v>143</v>
      </c>
      <c r="G52" s="176" t="s">
        <v>144</v>
      </c>
      <c r="H52" s="176" t="s">
        <v>145</v>
      </c>
      <c r="I52" s="176" t="s">
        <v>146</v>
      </c>
      <c r="J52" s="176" t="s">
        <v>147</v>
      </c>
    </row>
    <row r="53" spans="1:10" ht="12.75">
      <c r="A53" s="49" t="s">
        <v>117</v>
      </c>
      <c r="B53" s="90">
        <f aca="true" t="shared" si="1" ref="B53:B80">SUM(C53:J53)</f>
        <v>149</v>
      </c>
      <c r="C53" s="49">
        <v>3</v>
      </c>
      <c r="D53" s="49">
        <v>0</v>
      </c>
      <c r="E53" s="49">
        <v>0</v>
      </c>
      <c r="F53" s="49">
        <v>5</v>
      </c>
      <c r="G53" s="49">
        <v>4</v>
      </c>
      <c r="H53" s="49">
        <v>67</v>
      </c>
      <c r="I53" s="49">
        <v>66</v>
      </c>
      <c r="J53" s="49">
        <v>4</v>
      </c>
    </row>
    <row r="54" spans="1:10" ht="12.75">
      <c r="A54" s="49" t="s">
        <v>49</v>
      </c>
      <c r="B54" s="49">
        <f t="shared" si="1"/>
        <v>214</v>
      </c>
      <c r="C54" s="49">
        <v>1</v>
      </c>
      <c r="D54" s="49">
        <v>0</v>
      </c>
      <c r="E54" s="49">
        <v>0</v>
      </c>
      <c r="F54" s="49">
        <v>13</v>
      </c>
      <c r="G54" s="49">
        <v>11</v>
      </c>
      <c r="H54" s="49">
        <v>70</v>
      </c>
      <c r="I54" s="49">
        <v>98</v>
      </c>
      <c r="J54" s="49">
        <v>21</v>
      </c>
    </row>
    <row r="55" spans="1:10" ht="12.75">
      <c r="A55" s="49" t="s">
        <v>66</v>
      </c>
      <c r="B55" s="49">
        <f t="shared" si="1"/>
        <v>129</v>
      </c>
      <c r="C55" s="49">
        <v>0</v>
      </c>
      <c r="D55" s="49">
        <v>0</v>
      </c>
      <c r="E55" s="49">
        <v>0</v>
      </c>
      <c r="F55" s="49">
        <v>12</v>
      </c>
      <c r="G55" s="49">
        <v>8</v>
      </c>
      <c r="H55" s="49">
        <v>47</v>
      </c>
      <c r="I55" s="49">
        <v>55</v>
      </c>
      <c r="J55" s="49">
        <v>7</v>
      </c>
    </row>
    <row r="56" spans="1:10" ht="12.75">
      <c r="A56" s="49" t="s">
        <v>93</v>
      </c>
      <c r="B56" s="49">
        <f t="shared" si="1"/>
        <v>189</v>
      </c>
      <c r="C56" s="49">
        <v>2</v>
      </c>
      <c r="D56" s="49">
        <v>0</v>
      </c>
      <c r="E56" s="49">
        <v>0</v>
      </c>
      <c r="F56" s="49">
        <v>12</v>
      </c>
      <c r="G56" s="49">
        <v>12</v>
      </c>
      <c r="H56" s="49">
        <v>42</v>
      </c>
      <c r="I56" s="49">
        <v>96</v>
      </c>
      <c r="J56" s="49">
        <v>25</v>
      </c>
    </row>
    <row r="57" spans="1:10" ht="12.75">
      <c r="A57" s="49" t="s">
        <v>138</v>
      </c>
      <c r="B57" s="49">
        <f t="shared" si="1"/>
        <v>129</v>
      </c>
      <c r="C57" s="49">
        <v>2</v>
      </c>
      <c r="D57" s="49">
        <v>0</v>
      </c>
      <c r="E57" s="49">
        <v>0</v>
      </c>
      <c r="F57" s="49">
        <v>3</v>
      </c>
      <c r="G57" s="49">
        <v>8</v>
      </c>
      <c r="H57" s="49">
        <v>46</v>
      </c>
      <c r="I57" s="49">
        <v>67</v>
      </c>
      <c r="J57" s="49">
        <v>3</v>
      </c>
    </row>
    <row r="58" spans="1:10" ht="12.75">
      <c r="A58" s="49" t="s">
        <v>153</v>
      </c>
      <c r="B58" s="49">
        <f t="shared" si="1"/>
        <v>71</v>
      </c>
      <c r="C58" s="49">
        <v>2</v>
      </c>
      <c r="D58" s="49">
        <v>0</v>
      </c>
      <c r="E58" s="49">
        <v>0</v>
      </c>
      <c r="F58" s="49">
        <v>2</v>
      </c>
      <c r="G58" s="49">
        <v>10</v>
      </c>
      <c r="H58" s="49">
        <v>12</v>
      </c>
      <c r="I58" s="49">
        <v>45</v>
      </c>
      <c r="J58" s="49"/>
    </row>
    <row r="59" spans="1:10" ht="12.75">
      <c r="A59" s="49" t="s">
        <v>54</v>
      </c>
      <c r="B59" s="49">
        <f t="shared" si="1"/>
        <v>102</v>
      </c>
      <c r="C59" s="49">
        <v>2</v>
      </c>
      <c r="D59" s="49">
        <v>0</v>
      </c>
      <c r="E59" s="49">
        <v>0</v>
      </c>
      <c r="F59" s="49">
        <v>5</v>
      </c>
      <c r="G59" s="49">
        <v>16</v>
      </c>
      <c r="H59" s="49">
        <v>35</v>
      </c>
      <c r="I59" s="49">
        <v>44</v>
      </c>
      <c r="J59" s="49">
        <v>0</v>
      </c>
    </row>
    <row r="60" spans="1:10" ht="12.75">
      <c r="A60" s="49" t="s">
        <v>58</v>
      </c>
      <c r="B60" s="49">
        <f t="shared" si="1"/>
        <v>1292</v>
      </c>
      <c r="C60" s="49">
        <v>16</v>
      </c>
      <c r="D60" s="49">
        <v>5</v>
      </c>
      <c r="E60" s="49">
        <v>0</v>
      </c>
      <c r="F60" s="49">
        <v>79</v>
      </c>
      <c r="G60" s="49">
        <v>119</v>
      </c>
      <c r="H60" s="49">
        <v>210</v>
      </c>
      <c r="I60" s="49">
        <v>816</v>
      </c>
      <c r="J60" s="49">
        <v>47</v>
      </c>
    </row>
    <row r="61" spans="1:10" ht="12.75">
      <c r="A61" s="49" t="s">
        <v>50</v>
      </c>
      <c r="B61" s="49">
        <f t="shared" si="1"/>
        <v>108</v>
      </c>
      <c r="C61" s="49">
        <v>0</v>
      </c>
      <c r="D61" s="49">
        <v>0</v>
      </c>
      <c r="E61" s="49">
        <v>0</v>
      </c>
      <c r="F61" s="49">
        <v>7</v>
      </c>
      <c r="G61" s="49">
        <v>2</v>
      </c>
      <c r="H61" s="49">
        <v>33</v>
      </c>
      <c r="I61" s="49">
        <v>64</v>
      </c>
      <c r="J61" s="49">
        <v>2</v>
      </c>
    </row>
    <row r="62" spans="1:10" ht="12.75">
      <c r="A62" s="49" t="s">
        <v>118</v>
      </c>
      <c r="B62" s="49">
        <f t="shared" si="1"/>
        <v>107</v>
      </c>
      <c r="C62" s="49">
        <v>0</v>
      </c>
      <c r="D62" s="49">
        <v>0</v>
      </c>
      <c r="E62" s="49">
        <v>0</v>
      </c>
      <c r="F62" s="49">
        <v>3</v>
      </c>
      <c r="G62" s="49">
        <v>9</v>
      </c>
      <c r="H62" s="49">
        <v>35</v>
      </c>
      <c r="I62" s="49">
        <v>59</v>
      </c>
      <c r="J62" s="49">
        <v>1</v>
      </c>
    </row>
    <row r="63" spans="1:10" ht="12.75">
      <c r="A63" s="49" t="s">
        <v>131</v>
      </c>
      <c r="B63" s="49">
        <f t="shared" si="1"/>
        <v>218</v>
      </c>
      <c r="C63" s="49">
        <v>10</v>
      </c>
      <c r="D63" s="49">
        <v>2</v>
      </c>
      <c r="E63" s="49">
        <v>0</v>
      </c>
      <c r="F63" s="49">
        <v>20</v>
      </c>
      <c r="G63" s="49">
        <v>28</v>
      </c>
      <c r="H63" s="49">
        <v>57</v>
      </c>
      <c r="I63" s="49">
        <v>87</v>
      </c>
      <c r="J63" s="49">
        <v>14</v>
      </c>
    </row>
    <row r="64" spans="1:10" ht="12.75">
      <c r="A64" s="49" t="s">
        <v>76</v>
      </c>
      <c r="B64" s="49">
        <f t="shared" si="1"/>
        <v>47</v>
      </c>
      <c r="C64" s="49">
        <v>0</v>
      </c>
      <c r="D64" s="49">
        <v>0</v>
      </c>
      <c r="E64" s="49">
        <v>0</v>
      </c>
      <c r="F64" s="49">
        <v>0</v>
      </c>
      <c r="G64" s="49">
        <v>12</v>
      </c>
      <c r="H64" s="49">
        <v>10</v>
      </c>
      <c r="I64" s="49">
        <v>24</v>
      </c>
      <c r="J64" s="49">
        <v>1</v>
      </c>
    </row>
    <row r="65" spans="1:10" ht="12.75">
      <c r="A65" s="49" t="s">
        <v>112</v>
      </c>
      <c r="B65" s="49">
        <f t="shared" si="1"/>
        <v>188</v>
      </c>
      <c r="C65" s="49">
        <v>1</v>
      </c>
      <c r="D65" s="49">
        <v>3</v>
      </c>
      <c r="E65" s="49">
        <v>0</v>
      </c>
      <c r="F65" s="49">
        <v>13</v>
      </c>
      <c r="G65" s="49">
        <v>24</v>
      </c>
      <c r="H65" s="49">
        <v>24</v>
      </c>
      <c r="I65" s="49">
        <v>114</v>
      </c>
      <c r="J65" s="49">
        <v>9</v>
      </c>
    </row>
    <row r="66" spans="1:10" ht="12.75">
      <c r="A66" s="49" t="s">
        <v>77</v>
      </c>
      <c r="B66" s="49">
        <f t="shared" si="1"/>
        <v>140</v>
      </c>
      <c r="C66" s="49">
        <v>2</v>
      </c>
      <c r="D66" s="49">
        <v>0</v>
      </c>
      <c r="E66" s="49">
        <v>0</v>
      </c>
      <c r="F66" s="49">
        <v>3</v>
      </c>
      <c r="G66" s="49">
        <v>12</v>
      </c>
      <c r="H66" s="49">
        <v>51</v>
      </c>
      <c r="I66" s="49">
        <v>65</v>
      </c>
      <c r="J66" s="49">
        <v>7</v>
      </c>
    </row>
    <row r="67" spans="1:10" ht="12.75">
      <c r="A67" s="49" t="s">
        <v>31</v>
      </c>
      <c r="B67" s="49">
        <f t="shared" si="1"/>
        <v>4854</v>
      </c>
      <c r="C67" s="49">
        <v>45</v>
      </c>
      <c r="D67" s="49">
        <v>6</v>
      </c>
      <c r="E67" s="49">
        <v>0</v>
      </c>
      <c r="F67" s="49">
        <v>616</v>
      </c>
      <c r="G67" s="49">
        <v>268</v>
      </c>
      <c r="H67" s="49">
        <v>723</v>
      </c>
      <c r="I67" s="49">
        <v>2609</v>
      </c>
      <c r="J67" s="180">
        <v>587</v>
      </c>
    </row>
    <row r="68" spans="1:10" ht="12.75">
      <c r="A68" s="49" t="s">
        <v>83</v>
      </c>
      <c r="B68" s="49">
        <f t="shared" si="1"/>
        <v>252</v>
      </c>
      <c r="C68" s="49">
        <v>7</v>
      </c>
      <c r="D68" s="49">
        <v>0</v>
      </c>
      <c r="E68" s="49">
        <v>0</v>
      </c>
      <c r="F68" s="49">
        <v>34</v>
      </c>
      <c r="G68" s="49">
        <v>17</v>
      </c>
      <c r="H68" s="49">
        <v>87</v>
      </c>
      <c r="I68" s="49">
        <v>88</v>
      </c>
      <c r="J68" s="180">
        <v>19</v>
      </c>
    </row>
    <row r="69" spans="1:10" ht="12.75">
      <c r="A69" s="49" t="s">
        <v>154</v>
      </c>
      <c r="B69" s="49">
        <f t="shared" si="1"/>
        <v>164</v>
      </c>
      <c r="C69" s="49">
        <v>1</v>
      </c>
      <c r="D69" s="49">
        <v>0</v>
      </c>
      <c r="E69" s="49">
        <v>0</v>
      </c>
      <c r="F69" s="49">
        <v>8</v>
      </c>
      <c r="G69" s="49">
        <v>5</v>
      </c>
      <c r="H69" s="49">
        <v>60</v>
      </c>
      <c r="I69" s="49">
        <v>87</v>
      </c>
      <c r="J69" s="49">
        <v>3</v>
      </c>
    </row>
    <row r="70" spans="1:10" ht="12.75">
      <c r="A70" s="49" t="s">
        <v>155</v>
      </c>
      <c r="B70" s="49">
        <f t="shared" si="1"/>
        <v>153</v>
      </c>
      <c r="C70" s="49">
        <v>4</v>
      </c>
      <c r="D70" s="49">
        <v>0</v>
      </c>
      <c r="E70" s="49">
        <v>0</v>
      </c>
      <c r="F70" s="49">
        <v>4</v>
      </c>
      <c r="G70" s="49">
        <v>11</v>
      </c>
      <c r="H70" s="49">
        <v>23</v>
      </c>
      <c r="I70" s="49">
        <v>100</v>
      </c>
      <c r="J70" s="49">
        <v>11</v>
      </c>
    </row>
    <row r="71" spans="1:10" ht="12.75">
      <c r="A71" s="49" t="s">
        <v>95</v>
      </c>
      <c r="B71" s="49">
        <f t="shared" si="1"/>
        <v>281</v>
      </c>
      <c r="C71" s="49">
        <v>7</v>
      </c>
      <c r="D71" s="49">
        <v>0</v>
      </c>
      <c r="E71" s="49">
        <v>0</v>
      </c>
      <c r="F71" s="49">
        <v>24</v>
      </c>
      <c r="G71" s="49">
        <v>10</v>
      </c>
      <c r="H71" s="49">
        <v>64</v>
      </c>
      <c r="I71" s="49">
        <v>126</v>
      </c>
      <c r="J71" s="49">
        <v>50</v>
      </c>
    </row>
    <row r="72" spans="1:10" ht="12.75">
      <c r="A72" s="49" t="s">
        <v>96</v>
      </c>
      <c r="B72" s="49">
        <f t="shared" si="1"/>
        <v>838</v>
      </c>
      <c r="C72" s="49">
        <v>6</v>
      </c>
      <c r="D72" s="49">
        <v>2</v>
      </c>
      <c r="E72" s="49">
        <v>0</v>
      </c>
      <c r="F72" s="49">
        <v>83</v>
      </c>
      <c r="G72" s="49">
        <v>12</v>
      </c>
      <c r="H72" s="49">
        <v>121</v>
      </c>
      <c r="I72" s="49">
        <v>494</v>
      </c>
      <c r="J72" s="49">
        <v>120</v>
      </c>
    </row>
    <row r="73" spans="1:10" ht="12.75">
      <c r="A73" s="49" t="s">
        <v>156</v>
      </c>
      <c r="B73" s="49">
        <f t="shared" si="1"/>
        <v>367</v>
      </c>
      <c r="C73" s="49">
        <v>4</v>
      </c>
      <c r="D73" s="49">
        <v>2</v>
      </c>
      <c r="E73" s="49">
        <v>0</v>
      </c>
      <c r="F73" s="49">
        <v>44</v>
      </c>
      <c r="G73" s="49">
        <v>23</v>
      </c>
      <c r="H73" s="49">
        <v>107</v>
      </c>
      <c r="I73" s="49">
        <v>165</v>
      </c>
      <c r="J73" s="49">
        <v>22</v>
      </c>
    </row>
    <row r="74" spans="1:10" ht="12.75">
      <c r="A74" s="49" t="s">
        <v>124</v>
      </c>
      <c r="B74" s="49">
        <f t="shared" si="1"/>
        <v>170</v>
      </c>
      <c r="C74" s="49">
        <v>0</v>
      </c>
      <c r="D74" s="49">
        <v>3</v>
      </c>
      <c r="E74" s="49">
        <v>0</v>
      </c>
      <c r="F74" s="49">
        <v>6</v>
      </c>
      <c r="G74" s="49">
        <v>18</v>
      </c>
      <c r="H74" s="49">
        <v>63</v>
      </c>
      <c r="I74" s="49">
        <v>79</v>
      </c>
      <c r="J74" s="49">
        <v>1</v>
      </c>
    </row>
    <row r="75" spans="1:10" ht="12.75">
      <c r="A75" s="49" t="s">
        <v>98</v>
      </c>
      <c r="B75" s="49">
        <f t="shared" si="1"/>
        <v>520</v>
      </c>
      <c r="C75" s="49">
        <v>2</v>
      </c>
      <c r="D75" s="49">
        <v>1</v>
      </c>
      <c r="E75" s="49">
        <v>0</v>
      </c>
      <c r="F75" s="49">
        <v>29</v>
      </c>
      <c r="G75" s="49">
        <v>22</v>
      </c>
      <c r="H75" s="49">
        <v>86</v>
      </c>
      <c r="I75" s="49">
        <v>307</v>
      </c>
      <c r="J75" s="49">
        <v>73</v>
      </c>
    </row>
    <row r="76" spans="1:10" ht="12.75">
      <c r="A76" s="49" t="s">
        <v>99</v>
      </c>
      <c r="B76" s="49">
        <f t="shared" si="1"/>
        <v>594</v>
      </c>
      <c r="C76" s="49">
        <v>2</v>
      </c>
      <c r="D76" s="49">
        <v>0</v>
      </c>
      <c r="E76" s="49">
        <v>0</v>
      </c>
      <c r="F76" s="49">
        <v>57</v>
      </c>
      <c r="G76" s="49">
        <v>9</v>
      </c>
      <c r="H76" s="49">
        <v>101</v>
      </c>
      <c r="I76" s="49">
        <v>351</v>
      </c>
      <c r="J76" s="49">
        <v>74</v>
      </c>
    </row>
    <row r="77" spans="1:10" ht="12.75">
      <c r="A77" s="49" t="s">
        <v>132</v>
      </c>
      <c r="B77" s="49">
        <f t="shared" si="1"/>
        <v>90</v>
      </c>
      <c r="C77" s="49">
        <v>2</v>
      </c>
      <c r="D77" s="49">
        <v>2</v>
      </c>
      <c r="E77" s="49">
        <v>0</v>
      </c>
      <c r="F77" s="49">
        <v>1</v>
      </c>
      <c r="G77" s="49">
        <v>22</v>
      </c>
      <c r="H77" s="49">
        <v>31</v>
      </c>
      <c r="I77" s="49">
        <v>30</v>
      </c>
      <c r="J77" s="49">
        <v>2</v>
      </c>
    </row>
    <row r="78" spans="1:10" ht="12.75">
      <c r="A78" s="49" t="s">
        <v>56</v>
      </c>
      <c r="B78" s="49">
        <f t="shared" si="1"/>
        <v>85</v>
      </c>
      <c r="C78" s="49">
        <v>0</v>
      </c>
      <c r="D78" s="49">
        <v>0</v>
      </c>
      <c r="E78" s="49">
        <v>0</v>
      </c>
      <c r="F78" s="49">
        <v>6</v>
      </c>
      <c r="G78" s="49">
        <v>10</v>
      </c>
      <c r="H78" s="49">
        <v>23</v>
      </c>
      <c r="I78" s="49">
        <v>43</v>
      </c>
      <c r="J78" s="49">
        <v>3</v>
      </c>
    </row>
    <row r="79" spans="1:10" ht="12.75">
      <c r="A79" s="49" t="s">
        <v>67</v>
      </c>
      <c r="B79" s="49">
        <f t="shared" si="1"/>
        <v>203</v>
      </c>
      <c r="C79" s="49">
        <v>5</v>
      </c>
      <c r="D79" s="49">
        <v>0</v>
      </c>
      <c r="E79" s="49">
        <v>0</v>
      </c>
      <c r="F79" s="49">
        <v>11</v>
      </c>
      <c r="G79" s="49">
        <v>17</v>
      </c>
      <c r="H79" s="49">
        <v>78</v>
      </c>
      <c r="I79" s="49">
        <v>87</v>
      </c>
      <c r="J79" s="49">
        <v>5</v>
      </c>
    </row>
    <row r="80" spans="1:10" ht="13.5" thickBot="1">
      <c r="A80" s="178" t="s">
        <v>57</v>
      </c>
      <c r="B80" s="178">
        <f t="shared" si="1"/>
        <v>166</v>
      </c>
      <c r="C80" s="178">
        <v>0</v>
      </c>
      <c r="D80" s="178">
        <v>0</v>
      </c>
      <c r="E80" s="178">
        <v>0</v>
      </c>
      <c r="F80" s="178">
        <v>19</v>
      </c>
      <c r="G80" s="178">
        <v>36</v>
      </c>
      <c r="H80" s="178">
        <v>24</v>
      </c>
      <c r="I80" s="178">
        <v>84</v>
      </c>
      <c r="J80" s="178">
        <v>3</v>
      </c>
    </row>
    <row r="81" spans="1:10" ht="15.75" thickBot="1">
      <c r="A81" s="184" t="s">
        <v>40</v>
      </c>
      <c r="B81" s="179">
        <f aca="true" t="shared" si="2" ref="B81:J81">SUM(B2:B80)</f>
        <v>26814</v>
      </c>
      <c r="C81" s="179">
        <f t="shared" si="2"/>
        <v>320</v>
      </c>
      <c r="D81" s="179">
        <f t="shared" si="2"/>
        <v>47</v>
      </c>
      <c r="E81" s="179">
        <f t="shared" si="2"/>
        <v>0</v>
      </c>
      <c r="F81" s="179">
        <f>SUM(F2:F80)</f>
        <v>2375</v>
      </c>
      <c r="G81" s="179">
        <f t="shared" si="2"/>
        <v>1656</v>
      </c>
      <c r="H81" s="179">
        <f t="shared" si="2"/>
        <v>5594</v>
      </c>
      <c r="I81" s="179">
        <f t="shared" si="2"/>
        <v>14397</v>
      </c>
      <c r="J81" s="179">
        <f t="shared" si="2"/>
        <v>2425</v>
      </c>
    </row>
  </sheetData>
  <sheetProtection/>
  <printOptions gridLines="1"/>
  <pageMargins left="0.75" right="0.75" top="1" bottom="1.25" header="0.5" footer="0.5"/>
  <pageSetup horizontalDpi="600" verticalDpi="600" orientation="portrait" scale="91" r:id="rId1"/>
  <headerFooter alignWithMargins="0">
    <oddHeader>&amp;CDELITOS TIPO I INFORMADOS EN PUERTO RICO
POR MUNICIPIOS
1RO DE ENERO AL 31 DE JULIO DE 2015
</oddHeader>
    <oddFooter>&amp;CPage &amp;P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2:T18"/>
  <sheetViews>
    <sheetView zoomScalePageLayoutView="90" workbookViewId="0" topLeftCell="A1">
      <selection activeCell="A1" sqref="A1"/>
    </sheetView>
  </sheetViews>
  <sheetFormatPr defaultColWidth="9.140625" defaultRowHeight="12.75"/>
  <cols>
    <col min="1" max="1" width="19.851562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4.7109375" style="0" customWidth="1"/>
    <col min="10" max="10" width="5.7109375" style="0" customWidth="1"/>
    <col min="11" max="11" width="6.140625" style="0" customWidth="1"/>
    <col min="12" max="12" width="5.28125" style="0" customWidth="1"/>
    <col min="13" max="13" width="4.8515625" style="0" customWidth="1"/>
    <col min="14" max="14" width="4.421875" style="0" customWidth="1"/>
    <col min="15" max="15" width="5.421875" style="0" customWidth="1"/>
    <col min="16" max="16" width="4.421875" style="0" customWidth="1"/>
    <col min="17" max="17" width="5.28125" style="0" customWidth="1"/>
    <col min="18" max="18" width="5.7109375" style="0" customWidth="1"/>
  </cols>
  <sheetData>
    <row r="1" ht="15.75" customHeight="1" thickBot="1"/>
    <row r="2" ht="12.75" customHeight="1" hidden="1">
      <c r="J2" s="64"/>
    </row>
    <row r="3" spans="2:18" ht="48.75" customHeight="1" thickBot="1">
      <c r="B3" s="314" t="s">
        <v>206</v>
      </c>
      <c r="C3" s="318"/>
      <c r="D3" s="315"/>
      <c r="E3" s="314" t="s">
        <v>207</v>
      </c>
      <c r="F3" s="315"/>
      <c r="G3" s="314" t="s">
        <v>208</v>
      </c>
      <c r="H3" s="315"/>
      <c r="I3" s="319" t="s">
        <v>307</v>
      </c>
      <c r="J3" s="315"/>
      <c r="K3" s="314" t="s">
        <v>209</v>
      </c>
      <c r="L3" s="315"/>
      <c r="M3" s="314" t="s">
        <v>143</v>
      </c>
      <c r="N3" s="315"/>
      <c r="O3" s="314" t="s">
        <v>210</v>
      </c>
      <c r="P3" s="315"/>
      <c r="Q3" s="316" t="s">
        <v>211</v>
      </c>
      <c r="R3" s="317"/>
    </row>
    <row r="4" spans="2:18" ht="52.5" customHeight="1" thickBot="1">
      <c r="B4" s="190" t="s">
        <v>206</v>
      </c>
      <c r="C4" s="229" t="s">
        <v>212</v>
      </c>
      <c r="D4" s="191" t="s">
        <v>213</v>
      </c>
      <c r="E4" s="191" t="s">
        <v>212</v>
      </c>
      <c r="F4" s="191" t="s">
        <v>213</v>
      </c>
      <c r="G4" s="229" t="s">
        <v>212</v>
      </c>
      <c r="H4" s="191" t="s">
        <v>213</v>
      </c>
      <c r="I4" s="191" t="s">
        <v>212</v>
      </c>
      <c r="J4" s="229" t="s">
        <v>213</v>
      </c>
      <c r="K4" s="191" t="s">
        <v>212</v>
      </c>
      <c r="L4" s="229" t="s">
        <v>213</v>
      </c>
      <c r="M4" s="191" t="s">
        <v>212</v>
      </c>
      <c r="N4" s="229" t="s">
        <v>213</v>
      </c>
      <c r="O4" s="191" t="s">
        <v>212</v>
      </c>
      <c r="P4" s="191" t="s">
        <v>213</v>
      </c>
      <c r="Q4" s="191" t="s">
        <v>212</v>
      </c>
      <c r="R4" s="215" t="s">
        <v>213</v>
      </c>
    </row>
    <row r="5" spans="1:18" ht="30" customHeight="1">
      <c r="A5" s="225" t="s">
        <v>206</v>
      </c>
      <c r="B5" s="192">
        <f>SUM(B6:B18)</f>
        <v>320</v>
      </c>
      <c r="C5" s="189">
        <f aca="true" t="shared" si="0" ref="C5:D18">SUM(E5+G5+I5+K5+M5+O5+Q5)</f>
        <v>303</v>
      </c>
      <c r="D5" s="192">
        <f t="shared" si="0"/>
        <v>17</v>
      </c>
      <c r="E5" s="193">
        <f aca="true" t="shared" si="1" ref="E5:R5">SUM(E6:E18)</f>
        <v>0</v>
      </c>
      <c r="F5" s="194">
        <f t="shared" si="1"/>
        <v>0</v>
      </c>
      <c r="G5" s="193">
        <f t="shared" si="1"/>
        <v>1</v>
      </c>
      <c r="H5" s="194">
        <f t="shared" si="1"/>
        <v>0</v>
      </c>
      <c r="I5" s="193">
        <f t="shared" si="1"/>
        <v>0</v>
      </c>
      <c r="J5" s="194">
        <f t="shared" si="1"/>
        <v>3</v>
      </c>
      <c r="K5" s="193">
        <f t="shared" si="1"/>
        <v>0</v>
      </c>
      <c r="L5" s="194">
        <f t="shared" si="1"/>
        <v>0</v>
      </c>
      <c r="M5" s="193">
        <f t="shared" si="1"/>
        <v>0</v>
      </c>
      <c r="N5" s="194">
        <f t="shared" si="1"/>
        <v>0</v>
      </c>
      <c r="O5" s="193">
        <f t="shared" si="1"/>
        <v>0</v>
      </c>
      <c r="P5" s="194">
        <f t="shared" si="1"/>
        <v>3</v>
      </c>
      <c r="Q5" s="193">
        <f t="shared" si="1"/>
        <v>302</v>
      </c>
      <c r="R5" s="216">
        <f t="shared" si="1"/>
        <v>11</v>
      </c>
    </row>
    <row r="6" spans="1:18" ht="24.75" customHeight="1">
      <c r="A6" s="226" t="s">
        <v>31</v>
      </c>
      <c r="B6" s="195">
        <f aca="true" t="shared" si="2" ref="B6:B18">SUM(C6:D6)</f>
        <v>45</v>
      </c>
      <c r="C6" s="197">
        <f t="shared" si="0"/>
        <v>44</v>
      </c>
      <c r="D6" s="200">
        <f t="shared" si="0"/>
        <v>1</v>
      </c>
      <c r="E6" s="201"/>
      <c r="F6" s="202"/>
      <c r="G6" s="201"/>
      <c r="H6" s="202"/>
      <c r="I6" s="201"/>
      <c r="J6" s="202"/>
      <c r="K6" s="201"/>
      <c r="L6" s="202"/>
      <c r="M6" s="201"/>
      <c r="N6" s="202"/>
      <c r="O6" s="201"/>
      <c r="P6" s="202"/>
      <c r="Q6" s="201">
        <v>44</v>
      </c>
      <c r="R6" s="217">
        <v>1</v>
      </c>
    </row>
    <row r="7" spans="1:18" ht="23.25" customHeight="1">
      <c r="A7" s="226" t="s">
        <v>214</v>
      </c>
      <c r="B7" s="195">
        <f t="shared" si="2"/>
        <v>14</v>
      </c>
      <c r="C7" s="198">
        <f t="shared" si="0"/>
        <v>14</v>
      </c>
      <c r="D7" s="203">
        <f t="shared" si="0"/>
        <v>0</v>
      </c>
      <c r="E7" s="201"/>
      <c r="F7" s="202"/>
      <c r="G7" s="201"/>
      <c r="H7" s="202"/>
      <c r="I7" s="201"/>
      <c r="J7" s="202"/>
      <c r="K7" s="201"/>
      <c r="L7" s="202"/>
      <c r="M7" s="201"/>
      <c r="N7" s="202"/>
      <c r="O7" s="201"/>
      <c r="P7" s="202"/>
      <c r="Q7" s="201">
        <v>14</v>
      </c>
      <c r="R7" s="217"/>
    </row>
    <row r="8" spans="1:18" ht="25.5" customHeight="1">
      <c r="A8" s="226" t="s">
        <v>215</v>
      </c>
      <c r="B8" s="195">
        <f t="shared" si="2"/>
        <v>30</v>
      </c>
      <c r="C8" s="198">
        <f t="shared" si="0"/>
        <v>28</v>
      </c>
      <c r="D8" s="203">
        <f t="shared" si="0"/>
        <v>2</v>
      </c>
      <c r="E8" s="201"/>
      <c r="F8" s="202"/>
      <c r="G8" s="201"/>
      <c r="H8" s="202"/>
      <c r="I8" s="201"/>
      <c r="J8" s="202">
        <v>1</v>
      </c>
      <c r="K8" s="201"/>
      <c r="L8" s="202"/>
      <c r="M8" s="201"/>
      <c r="N8" s="202"/>
      <c r="O8" s="201"/>
      <c r="P8" s="202"/>
      <c r="Q8" s="201">
        <v>28</v>
      </c>
      <c r="R8" s="217">
        <v>1</v>
      </c>
    </row>
    <row r="9" spans="1:18" ht="25.5" customHeight="1">
      <c r="A9" s="226" t="s">
        <v>63</v>
      </c>
      <c r="B9" s="195">
        <f t="shared" si="2"/>
        <v>11</v>
      </c>
      <c r="C9" s="198">
        <f t="shared" si="0"/>
        <v>11</v>
      </c>
      <c r="D9" s="203">
        <f t="shared" si="0"/>
        <v>0</v>
      </c>
      <c r="E9" s="201"/>
      <c r="F9" s="202"/>
      <c r="G9" s="201"/>
      <c r="H9" s="202"/>
      <c r="I9" s="201"/>
      <c r="J9" s="202"/>
      <c r="K9" s="201"/>
      <c r="L9" s="202"/>
      <c r="M9" s="201"/>
      <c r="N9" s="202"/>
      <c r="O9" s="201"/>
      <c r="P9" s="202"/>
      <c r="Q9" s="201">
        <v>11</v>
      </c>
      <c r="R9" s="217"/>
    </row>
    <row r="10" spans="1:18" ht="24" customHeight="1">
      <c r="A10" s="226" t="s">
        <v>216</v>
      </c>
      <c r="B10" s="195">
        <f t="shared" si="2"/>
        <v>12</v>
      </c>
      <c r="C10" s="198">
        <f t="shared" si="0"/>
        <v>12</v>
      </c>
      <c r="D10" s="203">
        <f t="shared" si="0"/>
        <v>0</v>
      </c>
      <c r="E10" s="201"/>
      <c r="F10" s="202"/>
      <c r="G10" s="201"/>
      <c r="H10" s="202"/>
      <c r="I10" s="201"/>
      <c r="J10" s="202"/>
      <c r="K10" s="201"/>
      <c r="L10" s="202"/>
      <c r="M10" s="201"/>
      <c r="N10" s="202"/>
      <c r="O10" s="201"/>
      <c r="P10" s="202"/>
      <c r="Q10" s="201">
        <v>12</v>
      </c>
      <c r="R10" s="217"/>
    </row>
    <row r="11" spans="1:20" ht="24.75" customHeight="1">
      <c r="A11" s="226" t="s">
        <v>217</v>
      </c>
      <c r="B11" s="195">
        <f t="shared" si="2"/>
        <v>48</v>
      </c>
      <c r="C11" s="198">
        <f t="shared" si="0"/>
        <v>46</v>
      </c>
      <c r="D11" s="203">
        <f t="shared" si="0"/>
        <v>2</v>
      </c>
      <c r="E11" s="201"/>
      <c r="F11" s="202"/>
      <c r="G11" s="201"/>
      <c r="H11" s="202"/>
      <c r="I11" s="201"/>
      <c r="J11" s="202"/>
      <c r="K11" s="201"/>
      <c r="L11" s="202"/>
      <c r="M11" s="201"/>
      <c r="N11" s="202"/>
      <c r="O11" s="201"/>
      <c r="P11" s="202">
        <v>1</v>
      </c>
      <c r="Q11" s="201">
        <v>46</v>
      </c>
      <c r="R11" s="217">
        <v>1</v>
      </c>
      <c r="S11" s="87"/>
      <c r="T11" s="88"/>
    </row>
    <row r="12" spans="1:20" ht="27" customHeight="1">
      <c r="A12" s="226" t="s">
        <v>218</v>
      </c>
      <c r="B12" s="195">
        <f t="shared" si="2"/>
        <v>70</v>
      </c>
      <c r="C12" s="198">
        <f t="shared" si="0"/>
        <v>68</v>
      </c>
      <c r="D12" s="203">
        <f t="shared" si="0"/>
        <v>2</v>
      </c>
      <c r="E12" s="201"/>
      <c r="F12" s="202"/>
      <c r="G12" s="201">
        <v>1</v>
      </c>
      <c r="H12" s="202"/>
      <c r="I12" s="201"/>
      <c r="J12" s="202"/>
      <c r="K12" s="201"/>
      <c r="L12" s="202"/>
      <c r="M12" s="201"/>
      <c r="N12" s="202"/>
      <c r="O12" s="201"/>
      <c r="P12" s="202"/>
      <c r="Q12" s="201">
        <v>67</v>
      </c>
      <c r="R12" s="217">
        <v>2</v>
      </c>
      <c r="S12" s="87"/>
      <c r="T12" s="87"/>
    </row>
    <row r="13" spans="1:18" ht="25.5" customHeight="1">
      <c r="A13" s="226" t="s">
        <v>151</v>
      </c>
      <c r="B13" s="195">
        <f t="shared" si="2"/>
        <v>43</v>
      </c>
      <c r="C13" s="198">
        <f t="shared" si="0"/>
        <v>39</v>
      </c>
      <c r="D13" s="203">
        <f t="shared" si="0"/>
        <v>4</v>
      </c>
      <c r="E13" s="201"/>
      <c r="F13" s="202"/>
      <c r="G13" s="201"/>
      <c r="H13" s="202"/>
      <c r="I13" s="201"/>
      <c r="J13" s="202"/>
      <c r="K13" s="201"/>
      <c r="L13" s="202"/>
      <c r="M13" s="201"/>
      <c r="N13" s="202"/>
      <c r="O13" s="204"/>
      <c r="P13" s="202"/>
      <c r="Q13" s="201">
        <v>39</v>
      </c>
      <c r="R13" s="217">
        <v>4</v>
      </c>
    </row>
    <row r="14" spans="1:18" ht="27.75" customHeight="1">
      <c r="A14" s="226" t="s">
        <v>110</v>
      </c>
      <c r="B14" s="195">
        <f t="shared" si="2"/>
        <v>15</v>
      </c>
      <c r="C14" s="198">
        <f t="shared" si="0"/>
        <v>12</v>
      </c>
      <c r="D14" s="203">
        <f t="shared" si="0"/>
        <v>3</v>
      </c>
      <c r="E14" s="201"/>
      <c r="F14" s="202"/>
      <c r="G14" s="201"/>
      <c r="H14" s="202"/>
      <c r="I14" s="201"/>
      <c r="J14" s="202">
        <v>1</v>
      </c>
      <c r="K14" s="201"/>
      <c r="L14" s="202"/>
      <c r="M14" s="201"/>
      <c r="N14" s="202"/>
      <c r="O14" s="201"/>
      <c r="P14" s="202">
        <v>2</v>
      </c>
      <c r="Q14" s="201">
        <v>12</v>
      </c>
      <c r="R14" s="217"/>
    </row>
    <row r="15" spans="1:18" ht="24.75" customHeight="1">
      <c r="A15" s="226" t="s">
        <v>114</v>
      </c>
      <c r="B15" s="195">
        <f t="shared" si="2"/>
        <v>5</v>
      </c>
      <c r="C15" s="198">
        <f t="shared" si="0"/>
        <v>4</v>
      </c>
      <c r="D15" s="203">
        <f t="shared" si="0"/>
        <v>1</v>
      </c>
      <c r="E15" s="201"/>
      <c r="F15" s="202"/>
      <c r="G15" s="201"/>
      <c r="H15" s="202"/>
      <c r="I15" s="201"/>
      <c r="J15" s="202">
        <v>1</v>
      </c>
      <c r="K15" s="201"/>
      <c r="L15" s="202"/>
      <c r="M15" s="201"/>
      <c r="N15" s="202"/>
      <c r="O15" s="201"/>
      <c r="P15" s="202"/>
      <c r="Q15" s="201">
        <v>4</v>
      </c>
      <c r="R15" s="217"/>
    </row>
    <row r="16" spans="1:18" ht="27.75" customHeight="1">
      <c r="A16" s="226" t="s">
        <v>124</v>
      </c>
      <c r="B16" s="195">
        <f t="shared" si="2"/>
        <v>0</v>
      </c>
      <c r="C16" s="198">
        <f t="shared" si="0"/>
        <v>0</v>
      </c>
      <c r="D16" s="203">
        <f t="shared" si="0"/>
        <v>0</v>
      </c>
      <c r="E16" s="201"/>
      <c r="F16" s="202"/>
      <c r="G16" s="201"/>
      <c r="H16" s="202"/>
      <c r="I16" s="201"/>
      <c r="J16" s="202"/>
      <c r="K16" s="201"/>
      <c r="L16" s="202"/>
      <c r="M16" s="201"/>
      <c r="N16" s="202"/>
      <c r="O16" s="201"/>
      <c r="P16" s="202"/>
      <c r="Q16" s="201"/>
      <c r="R16" s="217"/>
    </row>
    <row r="17" spans="1:18" ht="30" customHeight="1">
      <c r="A17" s="227" t="s">
        <v>129</v>
      </c>
      <c r="B17" s="196">
        <f t="shared" si="2"/>
        <v>17</v>
      </c>
      <c r="C17" s="199">
        <f t="shared" si="0"/>
        <v>16</v>
      </c>
      <c r="D17" s="205">
        <f t="shared" si="0"/>
        <v>1</v>
      </c>
      <c r="E17" s="206"/>
      <c r="F17" s="207"/>
      <c r="G17" s="206"/>
      <c r="H17" s="207"/>
      <c r="I17" s="206"/>
      <c r="J17" s="207"/>
      <c r="K17" s="206"/>
      <c r="L17" s="207"/>
      <c r="M17" s="206"/>
      <c r="N17" s="207"/>
      <c r="O17" s="206"/>
      <c r="P17" s="207"/>
      <c r="Q17" s="206">
        <v>16</v>
      </c>
      <c r="R17" s="218">
        <v>1</v>
      </c>
    </row>
    <row r="18" spans="1:18" ht="30" customHeight="1" thickBot="1">
      <c r="A18" s="228" t="s">
        <v>134</v>
      </c>
      <c r="B18" s="219">
        <f t="shared" si="2"/>
        <v>10</v>
      </c>
      <c r="C18" s="220">
        <f t="shared" si="0"/>
        <v>9</v>
      </c>
      <c r="D18" s="221">
        <f t="shared" si="0"/>
        <v>1</v>
      </c>
      <c r="E18" s="222"/>
      <c r="F18" s="223"/>
      <c r="G18" s="222"/>
      <c r="H18" s="223"/>
      <c r="I18" s="222"/>
      <c r="J18" s="223"/>
      <c r="K18" s="222"/>
      <c r="L18" s="223"/>
      <c r="M18" s="222"/>
      <c r="N18" s="223"/>
      <c r="O18" s="222"/>
      <c r="P18" s="223"/>
      <c r="Q18" s="222">
        <v>9</v>
      </c>
      <c r="R18" s="224">
        <v>1</v>
      </c>
    </row>
    <row r="19" ht="13.5" thickTop="1"/>
  </sheetData>
  <sheetProtection/>
  <mergeCells count="8">
    <mergeCell ref="O3:P3"/>
    <mergeCell ref="Q3:R3"/>
    <mergeCell ref="B3:D3"/>
    <mergeCell ref="E3:F3"/>
    <mergeCell ref="G3:H3"/>
    <mergeCell ref="I3:J3"/>
    <mergeCell ref="K3:L3"/>
    <mergeCell ref="M3:N3"/>
  </mergeCells>
  <printOptions horizontalCentered="1"/>
  <pageMargins left="1" right="1" top="1" bottom="1" header="0.3" footer="0.3"/>
  <pageSetup horizontalDpi="600" verticalDpi="600" orientation="landscape" scale="98" r:id="rId1"/>
  <headerFooter>
    <oddHeader>&amp;CPOLICIA DE PUERTO RICO
DIViSION DE ESTADISTICAS DE LA CRIMINALIDAD
ASESINATOS OCURRIDOS POR REGIONES POLICIACAS Y MOTIVO
ACUMULADO AL 31 DE JULIO DE 2015</oddHeader>
  </headerFooter>
</worksheet>
</file>

<file path=xl/worksheets/sheet6.xml><?xml version="1.0" encoding="utf-8"?>
<worksheet xmlns="http://schemas.openxmlformats.org/spreadsheetml/2006/main" xmlns:r="http://schemas.openxmlformats.org/officeDocument/2006/relationships">
  <dimension ref="A1:D20"/>
  <sheetViews>
    <sheetView view="pageLayout" workbookViewId="0" topLeftCell="A1">
      <selection activeCell="A1" sqref="A1:A2"/>
    </sheetView>
  </sheetViews>
  <sheetFormatPr defaultColWidth="9.140625" defaultRowHeight="12.75"/>
  <cols>
    <col min="1" max="1" width="23.140625" style="0" customWidth="1"/>
    <col min="2" max="2" width="12.57421875" style="0" customWidth="1"/>
    <col min="3" max="3" width="13.421875" style="0" customWidth="1"/>
    <col min="4" max="4" width="12.57421875" style="0" customWidth="1"/>
  </cols>
  <sheetData>
    <row r="1" spans="1:4" ht="15.75" thickBot="1">
      <c r="A1" s="320" t="s">
        <v>219</v>
      </c>
      <c r="B1" s="322" t="s">
        <v>206</v>
      </c>
      <c r="C1" s="324" t="s">
        <v>220</v>
      </c>
      <c r="D1" s="325"/>
    </row>
    <row r="2" spans="1:4" ht="15.75" thickBot="1">
      <c r="A2" s="321"/>
      <c r="B2" s="323"/>
      <c r="C2" s="184" t="s">
        <v>212</v>
      </c>
      <c r="D2" s="210" t="s">
        <v>213</v>
      </c>
    </row>
    <row r="3" spans="1:4" ht="24.75" customHeight="1" thickBot="1">
      <c r="A3" s="187" t="s">
        <v>206</v>
      </c>
      <c r="B3" s="184">
        <f>SUM(B4:B20)</f>
        <v>320</v>
      </c>
      <c r="C3" s="188">
        <f>SUM(C4:C20)</f>
        <v>303</v>
      </c>
      <c r="D3" s="211">
        <f>SUM(D4:D20)</f>
        <v>17</v>
      </c>
    </row>
    <row r="4" spans="1:4" ht="33" customHeight="1">
      <c r="A4" s="230" t="s">
        <v>221</v>
      </c>
      <c r="B4" s="241">
        <f>SUM(C4:D4)</f>
        <v>0</v>
      </c>
      <c r="C4" s="208"/>
      <c r="D4" s="212"/>
    </row>
    <row r="5" spans="1:4" ht="33" customHeight="1">
      <c r="A5" s="232" t="s">
        <v>222</v>
      </c>
      <c r="B5" s="231">
        <f aca="true" t="shared" si="0" ref="B5:B20">SUM(C5:D5)</f>
        <v>0</v>
      </c>
      <c r="C5" s="209"/>
      <c r="D5" s="213"/>
    </row>
    <row r="6" spans="1:4" ht="24.75" customHeight="1">
      <c r="A6" s="232" t="s">
        <v>223</v>
      </c>
      <c r="B6" s="231">
        <f t="shared" si="0"/>
        <v>0</v>
      </c>
      <c r="C6" s="209"/>
      <c r="D6" s="213"/>
    </row>
    <row r="7" spans="1:4" ht="24.75" customHeight="1">
      <c r="A7" s="232" t="s">
        <v>224</v>
      </c>
      <c r="B7" s="231">
        <f t="shared" si="0"/>
        <v>0</v>
      </c>
      <c r="C7" s="209"/>
      <c r="D7" s="213"/>
    </row>
    <row r="8" spans="1:4" ht="24.75" customHeight="1">
      <c r="A8" s="232" t="s">
        <v>225</v>
      </c>
      <c r="B8" s="231">
        <f t="shared" si="0"/>
        <v>5</v>
      </c>
      <c r="C8" s="209">
        <v>5</v>
      </c>
      <c r="D8" s="213"/>
    </row>
    <row r="9" spans="1:4" ht="24.75" customHeight="1">
      <c r="A9" s="232" t="s">
        <v>226</v>
      </c>
      <c r="B9" s="231">
        <f t="shared" si="0"/>
        <v>15</v>
      </c>
      <c r="C9" s="209">
        <v>14</v>
      </c>
      <c r="D9" s="213">
        <v>1</v>
      </c>
    </row>
    <row r="10" spans="1:4" ht="24.75" customHeight="1">
      <c r="A10" s="232" t="s">
        <v>227</v>
      </c>
      <c r="B10" s="242">
        <f t="shared" si="0"/>
        <v>42</v>
      </c>
      <c r="C10" s="209">
        <v>41</v>
      </c>
      <c r="D10" s="213">
        <v>1</v>
      </c>
    </row>
    <row r="11" spans="1:4" ht="24.75" customHeight="1">
      <c r="A11" s="232" t="s">
        <v>228</v>
      </c>
      <c r="B11" s="231">
        <f t="shared" si="0"/>
        <v>67</v>
      </c>
      <c r="C11" s="209">
        <v>67</v>
      </c>
      <c r="D11" s="213"/>
    </row>
    <row r="12" spans="1:4" ht="24.75" customHeight="1">
      <c r="A12" s="232" t="s">
        <v>229</v>
      </c>
      <c r="B12" s="231">
        <f t="shared" si="0"/>
        <v>34</v>
      </c>
      <c r="C12" s="209">
        <v>32</v>
      </c>
      <c r="D12" s="213">
        <v>2</v>
      </c>
    </row>
    <row r="13" spans="1:4" ht="24.75" customHeight="1">
      <c r="A13" s="232" t="s">
        <v>230</v>
      </c>
      <c r="B13" s="231">
        <f t="shared" si="0"/>
        <v>23</v>
      </c>
      <c r="C13" s="209">
        <v>21</v>
      </c>
      <c r="D13" s="213">
        <v>2</v>
      </c>
    </row>
    <row r="14" spans="1:4" ht="24.75" customHeight="1">
      <c r="A14" s="232" t="s">
        <v>231</v>
      </c>
      <c r="B14" s="231">
        <f t="shared" si="0"/>
        <v>12</v>
      </c>
      <c r="C14" s="209">
        <v>11</v>
      </c>
      <c r="D14" s="213">
        <v>1</v>
      </c>
    </row>
    <row r="15" spans="1:4" ht="24.75" customHeight="1">
      <c r="A15" s="232" t="s">
        <v>232</v>
      </c>
      <c r="B15" s="231">
        <f t="shared" si="0"/>
        <v>11</v>
      </c>
      <c r="C15" s="209">
        <v>8</v>
      </c>
      <c r="D15" s="213">
        <v>3</v>
      </c>
    </row>
    <row r="16" spans="1:4" ht="24.75" customHeight="1">
      <c r="A16" s="232" t="s">
        <v>233</v>
      </c>
      <c r="B16" s="231">
        <f t="shared" si="0"/>
        <v>4</v>
      </c>
      <c r="C16" s="209">
        <v>4</v>
      </c>
      <c r="D16" s="213"/>
    </row>
    <row r="17" spans="1:4" ht="24.75" customHeight="1">
      <c r="A17" s="232" t="s">
        <v>234</v>
      </c>
      <c r="B17" s="231">
        <f t="shared" si="0"/>
        <v>6</v>
      </c>
      <c r="C17" s="209">
        <v>6</v>
      </c>
      <c r="D17" s="213"/>
    </row>
    <row r="18" spans="1:4" ht="24.75" customHeight="1">
      <c r="A18" s="232" t="s">
        <v>235</v>
      </c>
      <c r="B18" s="231">
        <f t="shared" si="0"/>
        <v>6</v>
      </c>
      <c r="C18" s="209">
        <v>6</v>
      </c>
      <c r="D18" s="213"/>
    </row>
    <row r="19" spans="1:4" ht="24.75" customHeight="1">
      <c r="A19" s="232" t="s">
        <v>236</v>
      </c>
      <c r="B19" s="231">
        <f t="shared" si="0"/>
        <v>11</v>
      </c>
      <c r="C19" s="209">
        <v>8</v>
      </c>
      <c r="D19" s="213">
        <v>3</v>
      </c>
    </row>
    <row r="20" spans="1:4" ht="24.75" customHeight="1" thickBot="1">
      <c r="A20" s="233" t="s">
        <v>237</v>
      </c>
      <c r="B20" s="307">
        <f t="shared" si="0"/>
        <v>84</v>
      </c>
      <c r="C20" s="240">
        <v>80</v>
      </c>
      <c r="D20" s="214">
        <v>4</v>
      </c>
    </row>
    <row r="21" ht="24.75" customHeight="1"/>
    <row r="22" ht="24.75" customHeight="1"/>
  </sheetData>
  <sheetProtection/>
  <mergeCells count="3">
    <mergeCell ref="A1:A2"/>
    <mergeCell ref="B1:B2"/>
    <mergeCell ref="C1:D1"/>
  </mergeCells>
  <printOptions horizontalCentered="1"/>
  <pageMargins left="1.5" right="1" top="2.25" bottom="1" header="1.05" footer="0.3"/>
  <pageSetup horizontalDpi="600" verticalDpi="600" orientation="portrait" r:id="rId1"/>
  <headerFooter>
    <oddHeader>&amp;C&amp;12POLICIA DE PUERTO RICO
DIVISION DE ESTADISTICAS DE LA CRIMINALIDAD
ASESINATOS OCURRIDOS POR EDAD Y SEXO
ACUMULADO AL 31 DE JULIO  DE 2015
</oddHeader>
  </headerFooter>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51"/>
      <c r="B1" s="52"/>
      <c r="C1" s="52"/>
      <c r="D1" s="52"/>
    </row>
    <row r="2" spans="1:4" ht="12.75">
      <c r="A2" s="53" t="s">
        <v>157</v>
      </c>
      <c r="B2" s="54" t="s">
        <v>158</v>
      </c>
      <c r="C2" s="55" t="s">
        <v>159</v>
      </c>
      <c r="D2" s="56" t="s">
        <v>321</v>
      </c>
    </row>
    <row r="3" spans="1:4" ht="12.75">
      <c r="A3" s="57" t="s">
        <v>160</v>
      </c>
      <c r="B3" s="330" t="s">
        <v>161</v>
      </c>
      <c r="C3" s="330"/>
      <c r="D3" s="331"/>
    </row>
    <row r="4" spans="1:4" ht="12.75">
      <c r="A4" s="57" t="s">
        <v>162</v>
      </c>
      <c r="B4" s="330" t="s">
        <v>163</v>
      </c>
      <c r="C4" s="330"/>
      <c r="D4" s="331"/>
    </row>
    <row r="5" spans="1:4" ht="12.75">
      <c r="A5" s="57" t="s">
        <v>164</v>
      </c>
      <c r="B5" s="58" t="s">
        <v>291</v>
      </c>
      <c r="C5" s="60" t="s">
        <v>165</v>
      </c>
      <c r="D5" s="60" t="s">
        <v>166</v>
      </c>
    </row>
    <row r="6" spans="1:4" ht="12.75">
      <c r="A6" s="57" t="s">
        <v>167</v>
      </c>
      <c r="B6" s="330" t="s">
        <v>168</v>
      </c>
      <c r="C6" s="330"/>
      <c r="D6" s="331"/>
    </row>
    <row r="7" spans="1:4" ht="12.75">
      <c r="A7" s="57"/>
      <c r="B7" s="52"/>
      <c r="C7" s="52"/>
      <c r="D7" s="61"/>
    </row>
    <row r="8" spans="1:4" ht="12.75">
      <c r="A8" s="57" t="s">
        <v>169</v>
      </c>
      <c r="B8" s="52" t="s">
        <v>322</v>
      </c>
      <c r="C8" s="52"/>
      <c r="D8" s="61"/>
    </row>
    <row r="9" spans="1:4" ht="12.75">
      <c r="A9" s="57" t="s">
        <v>170</v>
      </c>
      <c r="B9" s="62"/>
      <c r="C9" s="58"/>
      <c r="D9" s="59"/>
    </row>
    <row r="10" spans="1:4" ht="12.75">
      <c r="A10" s="57" t="s">
        <v>171</v>
      </c>
      <c r="B10" s="332"/>
      <c r="C10" s="326"/>
      <c r="D10" s="327"/>
    </row>
    <row r="11" spans="1:4" ht="12.75">
      <c r="A11" s="57"/>
      <c r="B11" s="52"/>
      <c r="C11" s="52"/>
      <c r="D11" s="61"/>
    </row>
    <row r="12" spans="1:5" ht="24">
      <c r="A12" s="57" t="s">
        <v>172</v>
      </c>
      <c r="B12" s="52" t="s">
        <v>173</v>
      </c>
      <c r="C12" s="63" t="s">
        <v>174</v>
      </c>
      <c r="D12" s="61" t="s">
        <v>175</v>
      </c>
      <c r="E12" s="64"/>
    </row>
    <row r="13" spans="1:4" ht="12.75">
      <c r="A13" s="57"/>
      <c r="B13" s="52" t="s">
        <v>176</v>
      </c>
      <c r="C13" s="52"/>
      <c r="D13" s="61"/>
    </row>
    <row r="14" spans="1:4" ht="12.75">
      <c r="A14" s="57"/>
      <c r="B14" s="65" t="s">
        <v>177</v>
      </c>
      <c r="C14" s="66"/>
      <c r="D14" s="61"/>
    </row>
    <row r="15" spans="1:4" ht="12.75">
      <c r="A15" s="57"/>
      <c r="B15" s="52" t="s">
        <v>178</v>
      </c>
      <c r="C15" s="67"/>
      <c r="D15" s="68"/>
    </row>
    <row r="16" spans="1:4" ht="12.75">
      <c r="A16" s="57"/>
      <c r="B16" s="65" t="s">
        <v>179</v>
      </c>
      <c r="C16" s="52"/>
      <c r="D16" s="61"/>
    </row>
    <row r="17" spans="1:4" ht="12.75">
      <c r="A17" s="57"/>
      <c r="B17" s="333" t="s">
        <v>180</v>
      </c>
      <c r="C17" s="334"/>
      <c r="D17" s="335"/>
    </row>
    <row r="18" spans="1:4" ht="12.75">
      <c r="A18" s="57"/>
      <c r="B18" s="333"/>
      <c r="C18" s="334"/>
      <c r="D18" s="335"/>
    </row>
    <row r="19" spans="1:4" ht="12.75">
      <c r="A19" s="57"/>
      <c r="B19" s="69"/>
      <c r="C19" s="69"/>
      <c r="D19" s="70"/>
    </row>
    <row r="20" spans="1:4" ht="12.75">
      <c r="A20" s="71"/>
      <c r="B20" s="52" t="s">
        <v>181</v>
      </c>
      <c r="C20" s="52"/>
      <c r="D20" s="61"/>
    </row>
    <row r="21" spans="1:4" ht="12.75">
      <c r="A21" s="71"/>
      <c r="B21" s="52" t="s">
        <v>182</v>
      </c>
      <c r="C21" s="52"/>
      <c r="D21" s="61"/>
    </row>
    <row r="22" spans="1:4" ht="12.75">
      <c r="A22" s="57"/>
      <c r="B22" s="52" t="s">
        <v>183</v>
      </c>
      <c r="C22" s="52"/>
      <c r="D22" s="61"/>
    </row>
    <row r="23" spans="1:4" ht="12.75">
      <c r="A23" s="57" t="s">
        <v>184</v>
      </c>
      <c r="B23" s="326" t="s">
        <v>185</v>
      </c>
      <c r="C23" s="326"/>
      <c r="D23" s="327"/>
    </row>
    <row r="24" spans="1:4" ht="12.75">
      <c r="A24" s="71"/>
      <c r="B24" s="326"/>
      <c r="C24" s="326"/>
      <c r="D24" s="327"/>
    </row>
    <row r="25" spans="1:4" ht="12.75">
      <c r="A25" s="57" t="s">
        <v>186</v>
      </c>
      <c r="B25" s="326" t="s">
        <v>293</v>
      </c>
      <c r="C25" s="326"/>
      <c r="D25" s="327"/>
    </row>
    <row r="26" spans="1:4" ht="12.75">
      <c r="A26" s="72"/>
      <c r="B26" s="328"/>
      <c r="C26" s="328"/>
      <c r="D26" s="329"/>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6"/>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77" customWidth="1"/>
    <col min="2" max="8" width="9.140625" style="77" customWidth="1"/>
    <col min="9" max="9" width="27.00390625" style="77" customWidth="1"/>
    <col min="10" max="10" width="11.28125" style="77" customWidth="1"/>
    <col min="11" max="16384" width="9.140625" style="77" customWidth="1"/>
  </cols>
  <sheetData>
    <row r="1" ht="17.25" customHeight="1"/>
    <row r="2" spans="1:9" ht="17.25" customHeight="1">
      <c r="A2" s="338" t="s">
        <v>205</v>
      </c>
      <c r="B2" s="338"/>
      <c r="C2" s="338"/>
      <c r="D2" s="338"/>
      <c r="E2" s="308"/>
      <c r="F2" s="308"/>
      <c r="G2" s="308"/>
      <c r="H2" s="308"/>
      <c r="I2" s="308"/>
    </row>
    <row r="3" spans="1:9" ht="17.25" customHeight="1">
      <c r="A3" s="308"/>
      <c r="B3" s="338" t="s">
        <v>189</v>
      </c>
      <c r="C3" s="338"/>
      <c r="D3" s="338"/>
      <c r="E3" s="338"/>
      <c r="F3" s="338"/>
      <c r="G3" s="338"/>
      <c r="H3" s="338"/>
      <c r="I3" s="338"/>
    </row>
    <row r="4" spans="1:9" ht="17.25" customHeight="1">
      <c r="A4" s="308"/>
      <c r="B4" s="309"/>
      <c r="C4" s="309"/>
      <c r="D4" s="309"/>
      <c r="E4" s="309"/>
      <c r="F4" s="309"/>
      <c r="G4" s="309"/>
      <c r="H4" s="309"/>
      <c r="I4" s="309"/>
    </row>
    <row r="5" ht="17.25" customHeight="1"/>
    <row r="6" spans="1:3" ht="17.25" customHeight="1">
      <c r="A6" s="338" t="s">
        <v>204</v>
      </c>
      <c r="B6" s="338"/>
      <c r="C6" s="338"/>
    </row>
    <row r="7" spans="1:10" ht="17.25" customHeight="1">
      <c r="A7" s="309"/>
      <c r="B7" s="338" t="s">
        <v>323</v>
      </c>
      <c r="C7" s="338"/>
      <c r="D7" s="338"/>
      <c r="E7" s="338"/>
      <c r="F7" s="338"/>
      <c r="G7" s="338"/>
      <c r="H7" s="338"/>
      <c r="I7" s="338"/>
      <c r="J7" s="338"/>
    </row>
    <row r="8" spans="1:10" ht="17.25" customHeight="1">
      <c r="A8" s="309"/>
      <c r="B8" s="336" t="s">
        <v>191</v>
      </c>
      <c r="C8" s="336"/>
      <c r="D8" s="336"/>
      <c r="E8" s="336"/>
      <c r="F8" s="336"/>
      <c r="G8" s="336"/>
      <c r="H8" s="336"/>
      <c r="I8" s="336"/>
      <c r="J8" s="336"/>
    </row>
    <row r="9" spans="1:10" ht="17.25" customHeight="1">
      <c r="A9" s="309"/>
      <c r="B9" s="336" t="s">
        <v>192</v>
      </c>
      <c r="C9" s="336"/>
      <c r="D9" s="336"/>
      <c r="E9" s="336"/>
      <c r="F9" s="336"/>
      <c r="G9" s="336"/>
      <c r="H9" s="336"/>
      <c r="I9" s="336"/>
      <c r="J9" s="336"/>
    </row>
    <row r="10" spans="1:9" ht="17.25" customHeight="1">
      <c r="A10" s="308"/>
      <c r="B10" s="310"/>
      <c r="C10" s="310"/>
      <c r="D10" s="310"/>
      <c r="E10" s="310"/>
      <c r="F10" s="310"/>
      <c r="G10" s="310"/>
      <c r="H10" s="310"/>
      <c r="I10" s="310"/>
    </row>
    <row r="11" spans="1:9" ht="17.25" customHeight="1">
      <c r="A11" s="309" t="s">
        <v>324</v>
      </c>
      <c r="B11" s="309"/>
      <c r="C11" s="309"/>
      <c r="D11" s="310"/>
      <c r="E11" s="310"/>
      <c r="F11" s="310"/>
      <c r="G11" s="310"/>
      <c r="H11" s="310"/>
      <c r="I11" s="310"/>
    </row>
    <row r="12" spans="1:10" ht="17.25" customHeight="1">
      <c r="A12" s="311"/>
      <c r="B12" s="309" t="s">
        <v>325</v>
      </c>
      <c r="C12" s="311"/>
      <c r="D12" s="311"/>
      <c r="E12" s="311"/>
      <c r="F12" s="311"/>
      <c r="G12" s="311"/>
      <c r="H12" s="311"/>
      <c r="I12" s="311"/>
      <c r="J12" s="311"/>
    </row>
    <row r="13" spans="1:10" ht="17.25" customHeight="1">
      <c r="A13" s="309"/>
      <c r="B13" s="311" t="s">
        <v>326</v>
      </c>
      <c r="C13" s="311"/>
      <c r="D13" s="311"/>
      <c r="E13" s="311"/>
      <c r="F13" s="311"/>
      <c r="G13" s="311"/>
      <c r="H13" s="311"/>
      <c r="I13" s="311"/>
      <c r="J13" s="311"/>
    </row>
    <row r="14" spans="1:10" ht="17.25" customHeight="1">
      <c r="A14" s="309"/>
      <c r="B14" s="311" t="s">
        <v>327</v>
      </c>
      <c r="C14" s="311"/>
      <c r="D14" s="311"/>
      <c r="E14" s="311"/>
      <c r="F14" s="311"/>
      <c r="G14" s="311"/>
      <c r="H14" s="311"/>
      <c r="I14" s="311"/>
      <c r="J14" s="311"/>
    </row>
    <row r="15" spans="2:10" ht="17.25" customHeight="1">
      <c r="B15" s="269" t="s">
        <v>328</v>
      </c>
      <c r="C15" s="269"/>
      <c r="D15" s="269"/>
      <c r="E15" s="269"/>
      <c r="F15" s="269"/>
      <c r="G15" s="269"/>
      <c r="H15" s="269"/>
      <c r="I15" s="269"/>
      <c r="J15" s="269"/>
    </row>
    <row r="16" spans="1:9" ht="17.25" customHeight="1">
      <c r="A16" s="308"/>
      <c r="B16" s="310"/>
      <c r="C16" s="310"/>
      <c r="D16" s="310"/>
      <c r="E16" s="310"/>
      <c r="F16" s="310"/>
      <c r="G16" s="310"/>
      <c r="H16" s="310"/>
      <c r="I16" s="310"/>
    </row>
    <row r="17" spans="1:9" ht="17.25" customHeight="1">
      <c r="A17" s="338" t="s">
        <v>329</v>
      </c>
      <c r="B17" s="338"/>
      <c r="C17" s="310"/>
      <c r="D17" s="310"/>
      <c r="E17" s="310"/>
      <c r="F17" s="310"/>
      <c r="G17" s="310"/>
      <c r="H17" s="310"/>
      <c r="I17" s="310"/>
    </row>
    <row r="18" spans="1:10" ht="17.25" customHeight="1">
      <c r="A18" s="309"/>
      <c r="B18" s="338" t="s">
        <v>330</v>
      </c>
      <c r="C18" s="338"/>
      <c r="D18" s="338"/>
      <c r="E18" s="338"/>
      <c r="F18" s="338"/>
      <c r="G18" s="338"/>
      <c r="H18" s="338"/>
      <c r="I18" s="338"/>
      <c r="J18" s="338"/>
    </row>
    <row r="19" spans="1:10" ht="17.25" customHeight="1">
      <c r="A19" s="309"/>
      <c r="B19" s="336" t="s">
        <v>193</v>
      </c>
      <c r="C19" s="336"/>
      <c r="D19" s="336"/>
      <c r="E19" s="336"/>
      <c r="F19" s="336"/>
      <c r="G19" s="336"/>
      <c r="H19" s="336"/>
      <c r="I19" s="336"/>
      <c r="J19" s="336"/>
    </row>
    <row r="20" spans="1:10" ht="17.25" customHeight="1">
      <c r="A20" s="309"/>
      <c r="B20" s="336" t="s">
        <v>194</v>
      </c>
      <c r="C20" s="336"/>
      <c r="D20" s="336"/>
      <c r="E20" s="336"/>
      <c r="F20" s="336"/>
      <c r="G20" s="336"/>
      <c r="H20" s="336"/>
      <c r="I20" s="336"/>
      <c r="J20" s="336"/>
    </row>
    <row r="21" spans="1:9" ht="17.25" customHeight="1">
      <c r="A21" s="308"/>
      <c r="B21" s="310"/>
      <c r="C21" s="310"/>
      <c r="D21" s="310"/>
      <c r="E21" s="310"/>
      <c r="F21" s="310"/>
      <c r="G21" s="310"/>
      <c r="H21" s="310"/>
      <c r="I21" s="310"/>
    </row>
    <row r="22" spans="1:9" ht="17.25" customHeight="1">
      <c r="A22" s="308"/>
      <c r="B22" s="310"/>
      <c r="C22" s="310"/>
      <c r="D22" s="310"/>
      <c r="E22" s="310"/>
      <c r="F22" s="310"/>
      <c r="G22" s="310"/>
      <c r="H22" s="310"/>
      <c r="I22" s="310"/>
    </row>
    <row r="23" spans="1:9" ht="17.25" customHeight="1">
      <c r="A23" s="309" t="s">
        <v>331</v>
      </c>
      <c r="B23" s="309"/>
      <c r="C23" s="309"/>
      <c r="D23" s="310"/>
      <c r="E23" s="310"/>
      <c r="F23" s="310"/>
      <c r="G23" s="310"/>
      <c r="H23" s="310"/>
      <c r="I23" s="310"/>
    </row>
    <row r="24" spans="1:10" ht="17.25" customHeight="1">
      <c r="A24" s="309"/>
      <c r="B24" s="309" t="s">
        <v>332</v>
      </c>
      <c r="C24" s="309"/>
      <c r="D24" s="309"/>
      <c r="E24" s="309"/>
      <c r="F24" s="309"/>
      <c r="G24" s="309"/>
      <c r="H24" s="309"/>
      <c r="I24" s="309"/>
      <c r="J24" s="309"/>
    </row>
    <row r="25" spans="1:10" ht="17.25" customHeight="1">
      <c r="A25" s="309"/>
      <c r="B25" s="311" t="s">
        <v>195</v>
      </c>
      <c r="C25" s="311"/>
      <c r="D25" s="311"/>
      <c r="E25" s="311"/>
      <c r="F25" s="311"/>
      <c r="G25" s="311"/>
      <c r="H25" s="311"/>
      <c r="I25" s="311"/>
      <c r="J25" s="311"/>
    </row>
    <row r="26" spans="1:10" ht="17.25" customHeight="1">
      <c r="A26" s="309"/>
      <c r="B26" s="311" t="s">
        <v>196</v>
      </c>
      <c r="C26" s="311"/>
      <c r="D26" s="311"/>
      <c r="E26" s="311"/>
      <c r="F26" s="311"/>
      <c r="G26" s="311"/>
      <c r="H26" s="311"/>
      <c r="I26" s="311"/>
      <c r="J26" s="311"/>
    </row>
    <row r="27" spans="2:10" ht="17.25" customHeight="1">
      <c r="B27" s="269" t="s">
        <v>197</v>
      </c>
      <c r="C27" s="269"/>
      <c r="D27" s="269"/>
      <c r="E27" s="269"/>
      <c r="F27" s="269"/>
      <c r="G27" s="269"/>
      <c r="H27" s="269"/>
      <c r="I27" s="269"/>
      <c r="J27" s="269"/>
    </row>
    <row r="28" spans="1:9" ht="17.25" customHeight="1">
      <c r="A28" s="308"/>
      <c r="B28" s="310"/>
      <c r="C28" s="310"/>
      <c r="D28" s="310"/>
      <c r="E28" s="310"/>
      <c r="F28" s="310"/>
      <c r="G28" s="310"/>
      <c r="H28" s="310"/>
      <c r="I28" s="310"/>
    </row>
    <row r="29" spans="1:9" ht="17.25" customHeight="1">
      <c r="A29" s="308"/>
      <c r="B29" s="310"/>
      <c r="C29" s="310"/>
      <c r="D29" s="310"/>
      <c r="E29" s="310"/>
      <c r="F29" s="310"/>
      <c r="G29" s="310"/>
      <c r="H29" s="310"/>
      <c r="I29" s="310"/>
    </row>
    <row r="30" spans="1:9" ht="17.25" customHeight="1">
      <c r="A30" s="312" t="s">
        <v>333</v>
      </c>
      <c r="B30" s="312"/>
      <c r="C30" s="312"/>
      <c r="D30" s="312"/>
      <c r="E30" s="308"/>
      <c r="F30" s="308"/>
      <c r="G30" s="308"/>
      <c r="H30" s="308"/>
      <c r="I30" s="308"/>
    </row>
    <row r="31" spans="1:10" ht="17.25" customHeight="1">
      <c r="A31" s="308"/>
      <c r="B31" s="340" t="s">
        <v>198</v>
      </c>
      <c r="C31" s="340"/>
      <c r="D31" s="340"/>
      <c r="E31" s="340"/>
      <c r="F31" s="340"/>
      <c r="G31" s="340"/>
      <c r="H31" s="340"/>
      <c r="I31" s="340"/>
      <c r="J31" s="340"/>
    </row>
    <row r="32" spans="1:10" ht="17.25" customHeight="1">
      <c r="A32" s="308"/>
      <c r="B32" s="341" t="s">
        <v>199</v>
      </c>
      <c r="C32" s="341"/>
      <c r="D32" s="341"/>
      <c r="E32" s="341"/>
      <c r="F32" s="341"/>
      <c r="G32" s="341"/>
      <c r="H32" s="341"/>
      <c r="I32" s="341"/>
      <c r="J32" s="341"/>
    </row>
    <row r="33" spans="1:9" ht="17.25" customHeight="1">
      <c r="A33" s="308"/>
      <c r="B33" s="313"/>
      <c r="C33" s="313"/>
      <c r="D33" s="308"/>
      <c r="E33" s="308"/>
      <c r="F33" s="308"/>
      <c r="G33" s="308"/>
      <c r="H33" s="308"/>
      <c r="I33" s="308"/>
    </row>
    <row r="34" ht="17.25" customHeight="1"/>
    <row r="35" spans="1:9" ht="17.25" customHeight="1">
      <c r="A35" s="338" t="s">
        <v>334</v>
      </c>
      <c r="B35" s="338"/>
      <c r="C35" s="338"/>
      <c r="D35" s="308"/>
      <c r="E35" s="308"/>
      <c r="F35" s="308"/>
      <c r="G35" s="308"/>
      <c r="H35" s="308"/>
      <c r="I35" s="308"/>
    </row>
    <row r="36" spans="1:10" ht="17.25" customHeight="1">
      <c r="A36" s="308"/>
      <c r="B36" s="339" t="s">
        <v>200</v>
      </c>
      <c r="C36" s="339"/>
      <c r="D36" s="339"/>
      <c r="E36" s="339"/>
      <c r="F36" s="339"/>
      <c r="G36" s="339"/>
      <c r="H36" s="339"/>
      <c r="I36" s="339"/>
      <c r="J36" s="339"/>
    </row>
    <row r="37" spans="1:10" ht="17.25" customHeight="1">
      <c r="A37" s="308"/>
      <c r="B37" s="336" t="s">
        <v>187</v>
      </c>
      <c r="C37" s="336"/>
      <c r="D37" s="336"/>
      <c r="E37" s="336"/>
      <c r="F37" s="336"/>
      <c r="G37" s="336"/>
      <c r="H37" s="336"/>
      <c r="I37" s="336"/>
      <c r="J37" s="336"/>
    </row>
    <row r="38" spans="1:9" ht="17.25" customHeight="1">
      <c r="A38" s="308"/>
      <c r="B38" s="311"/>
      <c r="C38" s="311"/>
      <c r="D38" s="311"/>
      <c r="E38" s="311"/>
      <c r="F38" s="308"/>
      <c r="G38" s="308"/>
      <c r="H38" s="308"/>
      <c r="I38" s="308"/>
    </row>
    <row r="39" ht="17.25" customHeight="1"/>
    <row r="40" spans="1:9" ht="17.25" customHeight="1">
      <c r="A40" s="338" t="s">
        <v>335</v>
      </c>
      <c r="B40" s="338"/>
      <c r="C40" s="308"/>
      <c r="D40" s="308"/>
      <c r="E40" s="308"/>
      <c r="F40" s="308"/>
      <c r="G40" s="308"/>
      <c r="H40" s="308"/>
      <c r="I40" s="308"/>
    </row>
    <row r="41" spans="1:9" ht="17.25" customHeight="1">
      <c r="A41" s="308"/>
      <c r="B41" s="338" t="s">
        <v>190</v>
      </c>
      <c r="C41" s="338"/>
      <c r="D41" s="338"/>
      <c r="E41" s="338"/>
      <c r="F41" s="338"/>
      <c r="G41" s="338"/>
      <c r="H41" s="308"/>
      <c r="I41" s="308"/>
    </row>
    <row r="42" spans="1:9" ht="17.25" customHeight="1">
      <c r="A42" s="308"/>
      <c r="B42" s="309"/>
      <c r="C42" s="309"/>
      <c r="D42" s="309"/>
      <c r="E42" s="309"/>
      <c r="F42" s="308"/>
      <c r="G42" s="308"/>
      <c r="H42" s="308"/>
      <c r="I42" s="308"/>
    </row>
    <row r="43" spans="1:10" ht="17.25" customHeight="1">
      <c r="A43" s="308"/>
      <c r="B43" s="336" t="s">
        <v>201</v>
      </c>
      <c r="C43" s="336"/>
      <c r="D43" s="336"/>
      <c r="E43" s="336"/>
      <c r="F43" s="336"/>
      <c r="G43" s="336"/>
      <c r="H43" s="336"/>
      <c r="I43" s="336"/>
      <c r="J43" s="336"/>
    </row>
    <row r="44" spans="1:10" ht="17.25" customHeight="1">
      <c r="A44" s="308"/>
      <c r="B44" s="336" t="s">
        <v>202</v>
      </c>
      <c r="C44" s="336"/>
      <c r="D44" s="336"/>
      <c r="E44" s="336"/>
      <c r="F44" s="336"/>
      <c r="G44" s="336"/>
      <c r="H44" s="336"/>
      <c r="I44" s="336"/>
      <c r="J44" s="336"/>
    </row>
    <row r="45" spans="1:10" ht="17.25" customHeight="1">
      <c r="A45" s="308"/>
      <c r="B45" s="336" t="s">
        <v>188</v>
      </c>
      <c r="C45" s="336"/>
      <c r="D45" s="336"/>
      <c r="E45" s="336"/>
      <c r="F45" s="336"/>
      <c r="G45" s="336"/>
      <c r="H45" s="336"/>
      <c r="I45" s="336"/>
      <c r="J45" s="336"/>
    </row>
    <row r="46" spans="2:10" ht="17.25" customHeight="1">
      <c r="B46" s="337"/>
      <c r="C46" s="337"/>
      <c r="D46" s="337"/>
      <c r="E46" s="337"/>
      <c r="F46" s="337"/>
      <c r="G46" s="337"/>
      <c r="H46" s="337"/>
      <c r="I46" s="337"/>
      <c r="J46" s="337"/>
    </row>
    <row r="47" ht="17.25" customHeight="1"/>
    <row r="48" ht="17.25" customHeight="1"/>
    <row r="49" ht="17.25" customHeight="1"/>
    <row r="50" ht="17.25" customHeight="1"/>
  </sheetData>
  <sheetProtection/>
  <mergeCells count="21">
    <mergeCell ref="B31:J31"/>
    <mergeCell ref="B32:J32"/>
    <mergeCell ref="B8:J8"/>
    <mergeCell ref="B9:J9"/>
    <mergeCell ref="B19:J19"/>
    <mergeCell ref="B20:J20"/>
    <mergeCell ref="A17:B17"/>
    <mergeCell ref="A2:D2"/>
    <mergeCell ref="B3:I3"/>
    <mergeCell ref="A6:C6"/>
    <mergeCell ref="B7:J7"/>
    <mergeCell ref="B43:J43"/>
    <mergeCell ref="B44:J44"/>
    <mergeCell ref="B45:J45"/>
    <mergeCell ref="B46:J46"/>
    <mergeCell ref="B18:J18"/>
    <mergeCell ref="A35:C35"/>
    <mergeCell ref="B36:J36"/>
    <mergeCell ref="B37:J37"/>
    <mergeCell ref="A40:B40"/>
    <mergeCell ref="B41:G41"/>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2015-08-06T14:27:32Z</cp:lastPrinted>
  <dcterms:created xsi:type="dcterms:W3CDTF">2003-09-16T19:36:09Z</dcterms:created>
  <dcterms:modified xsi:type="dcterms:W3CDTF">2015-08-06T15:32:37Z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