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9036" tabRatio="722" activeTab="0"/>
  </bookViews>
  <sheets>
    <sheet name="13 REGIONES" sheetId="1" r:id="rId1"/>
    <sheet name="REGIONES Y PRECINTOS" sheetId="2" r:id="rId2"/>
    <sheet name="MUNICIPIOS" sheetId="3" r:id="rId3"/>
    <sheet name="DELITOS Y MESE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s>
  <calcPr fullCalcOnLoad="1"/>
</workbook>
</file>

<file path=xl/sharedStrings.xml><?xml version="1.0" encoding="utf-8"?>
<sst xmlns="http://schemas.openxmlformats.org/spreadsheetml/2006/main" count="1821" uniqueCount="325">
  <si>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</si>
  <si>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</si>
  <si>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</si>
  <si>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</si>
  <si>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</si>
  <si>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</si>
  <si>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</si>
  <si>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</si>
  <si>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</si>
  <si>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</si>
  <si>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</si>
  <si>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</si>
  <si>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</si>
  <si>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</si>
  <si>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</si>
  <si>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</si>
  <si>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</si>
  <si>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</si>
  <si>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</si>
  <si>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</si>
  <si>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</si>
  <si>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</si>
  <si>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</si>
  <si>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</si>
  <si>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</si>
  <si>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</si>
  <si>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</si>
  <si>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</si>
  <si>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</si>
  <si>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</si>
  <si>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</si>
  <si>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</si>
  <si>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</si>
  <si>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</si>
  <si>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</si>
  <si>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</si>
  <si>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</si>
  <si>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</si>
  <si>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</si>
  <si>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</si>
  <si>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</si>
  <si>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</si>
  <si>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</si>
  <si>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</si>
  <si>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</si>
  <si>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</si>
  <si>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</si>
  <si>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</si>
  <si>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</si>
  <si>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</si>
  <si>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</si>
  <si>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</si>
  <si>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</si>
  <si>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</si>
  <si>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</si>
  <si>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</si>
  <si>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</si>
  <si>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</si>
  <si>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</si>
  <si>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</si>
  <si>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</si>
  <si>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</si>
  <si>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</si>
  <si>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</si>
  <si>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</si>
  <si>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</si>
  <si>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</si>
  <si>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</si>
  <si>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</si>
  <si>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</si>
  <si>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</si>
  <si>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</si>
  <si>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</si>
  <si>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</si>
  <si>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</si>
  <si>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</si>
  <si>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</si>
  <si>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</si>
  <si>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</si>
  <si>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</si>
  <si>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</si>
  <si>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</si>
  <si>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</si>
  <si>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</si>
  <si>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</si>
  <si>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</si>
  <si>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</si>
  <si>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</si>
  <si>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</si>
  <si>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</si>
  <si>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</si>
  <si>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</si>
  <si>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</si>
  <si>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</si>
  <si>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</si>
  <si>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</si>
  <si>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</si>
  <si>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</si>
  <si>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</si>
  <si>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</si>
  <si>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</si>
  <si>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</si>
  <si>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</si>
  <si>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</si>
  <si>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</si>
  <si>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</si>
  <si>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</si>
  <si>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</si>
  <si>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</si>
  <si>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</si>
  <si>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</si>
  <si>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</si>
  <si>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</si>
  <si>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</si>
  <si>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</si>
  <si>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</si>
  <si>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</si>
  <si>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</si>
  <si>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</si>
  <si>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</si>
  <si>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</si>
  <si>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</si>
  <si>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</si>
  <si>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</si>
  <si>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</si>
  <si>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</si>
  <si>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</si>
  <si>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</si>
  <si>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</si>
  <si>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</si>
  <si>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</si>
  <si>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</si>
  <si>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</si>
  <si>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</si>
  <si>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</si>
  <si>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</si>
  <si>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</si>
  <si>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</si>
  <si>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</si>
  <si>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</si>
  <si>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</si>
  <si>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</si>
  <si>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</si>
  <si>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</si>
  <si>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</si>
  <si>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</si>
  <si>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</si>
  <si>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</si>
  <si>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</si>
  <si>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</si>
  <si>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</si>
  <si>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</si>
  <si>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</si>
  <si>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</si>
  <si>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</si>
  <si>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</si>
  <si>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</si>
  <si>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</si>
  <si>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</si>
  <si>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</si>
  <si>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</si>
  <si>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</si>
  <si>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</si>
  <si>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</si>
  <si>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</si>
  <si>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</si>
  <si>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</si>
  <si>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</si>
  <si>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</si>
  <si>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</si>
  <si>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</si>
  <si>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</si>
  <si>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</si>
  <si>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</si>
  <si>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</si>
  <si>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</si>
  <si>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</si>
  <si>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</si>
  <si>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</si>
  <si>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</si>
  <si>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</si>
  <si>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</si>
  <si>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</si>
  <si>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</si>
  <si>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</si>
  <si>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</si>
  <si>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</si>
  <si>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</si>
  <si>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</si>
  <si>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</si>
  <si>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</si>
  <si>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</si>
  <si>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</si>
  <si>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</si>
  <si>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</si>
  <si>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</si>
  <si>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</si>
  <si>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</si>
  <si>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</si>
  <si>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</si>
  <si>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</si>
  <si>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</si>
  <si>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</si>
  <si>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</si>
  <si>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</si>
  <si>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</si>
  <si>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</si>
  <si>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</si>
  <si>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</si>
  <si>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</si>
  <si>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</si>
  <si>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</si>
  <si>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</si>
  <si>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</si>
  <si>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</si>
  <si>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</si>
  <si>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</si>
  <si>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</si>
  <si>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</si>
  <si>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</si>
  <si>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</si>
  <si>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</si>
  <si>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</si>
  <si>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</si>
  <si>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</si>
  <si>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</si>
  <si>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</si>
  <si>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</si>
  <si>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</si>
  <si>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</si>
  <si>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</si>
  <si>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</si>
  <si>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</si>
  <si>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</si>
  <si>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</si>
  <si>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</si>
  <si>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</si>
  <si>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</si>
  <si>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</si>
  <si>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</si>
  <si>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</si>
  <si>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</si>
  <si>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</si>
  <si>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</si>
  <si>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</si>
  <si>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</si>
  <si>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</si>
  <si>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</si>
  <si>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</si>
  <si>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</si>
  <si>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</si>
  <si>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</si>
  <si>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</si>
  <si>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</si>
  <si>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</si>
  <si>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</si>
  <si>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</si>
  <si>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</si>
  <si>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</si>
  <si>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</si>
  <si>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</si>
  <si>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</si>
  <si>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</si>
  <si>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</si>
  <si>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</si>
  <si>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</si>
  <si>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</si>
  <si>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</si>
  <si>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</si>
  <si>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</si>
  <si>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</si>
  <si>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</si>
  <si>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</si>
  <si>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</si>
  <si>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</si>
  <si>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</si>
  <si>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</si>
  <si>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</si>
  <si>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AÑO</t>
  </si>
  <si>
    <t>CAMBIO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</si>
  <si>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</si>
  <si>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</si>
  <si>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</si>
  <si>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</si>
  <si>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</si>
  <si>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</si>
  <si>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</si>
  <si>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</si>
  <si>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</si>
  <si>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</si>
  <si>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</si>
  <si>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</si>
  <si>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</si>
  <si>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</si>
  <si>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</si>
  <si>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</si>
  <si>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</si>
  <si>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</si>
  <si>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</si>
  <si>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</si>
  <si>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</si>
  <si>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</si>
  <si>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</si>
  <si>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</si>
  <si>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</si>
  <si>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</si>
  <si>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</si>
  <si>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</si>
  <si>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</si>
  <si>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</si>
  <si>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</si>
  <si>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</si>
  <si>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</si>
  <si>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</si>
  <si>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</si>
  <si>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</si>
  <si>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</si>
  <si>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</si>
  <si>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 xml:space="preserve">  Años 2012 y 2013</t>
  </si>
  <si>
    <t>Hato Rey E
Este</t>
  </si>
  <si>
    <t>Hato Rey O
Oeste</t>
  </si>
  <si>
    <t>REGION DE HUMACAO</t>
  </si>
  <si>
    <t xml:space="preserve">     Mes del 1 al 31 de mayo</t>
  </si>
  <si>
    <t>Acumulado al 31 de mayo</t>
  </si>
  <si>
    <t>10 de junio de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</si>
</sst>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1">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style="thick"/>
      <right>
        <color indexed="63"/>
      </right>
      <top>
        <color indexed="63"/>
      </top>
      <bottom>
        <color indexed="63"/>
      </bottom>
    </border>
    <border>
      <left/>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ashed"/>
    </border>
    <border>
      <left style="medium"/>
      <right style="medium"/>
      <top style="dashed"/>
      <bottom style="medium"/>
    </border>
    <border>
      <left style="medium"/>
      <right>
        <color indexed="63"/>
      </right>
      <top style="hair"/>
      <bottom style="medium"/>
    </border>
    <border>
      <left>
        <color indexed="63"/>
      </left>
      <right>
        <color indexed="63"/>
      </right>
      <top>
        <color indexed="63"/>
      </top>
      <bottom style="thick"/>
    </border>
    <border>
      <left>
        <color indexed="63"/>
      </left>
      <right style="medium"/>
      <top style="hair"/>
      <bottom style="hair"/>
    </border>
    <border>
      <left style="thin"/>
      <right style="thin"/>
      <top style="medium"/>
      <bottom style="medium"/>
    </border>
    <border>
      <left/>
      <right style="thin"/>
      <top/>
      <bottom style="thin"/>
    </border>
    <border>
      <left style="thin"/>
      <right style="medium"/>
      <top/>
      <bottom style="thin"/>
    </border>
    <border>
      <left style="thin"/>
      <right style="thin"/>
      <top style="thin"/>
      <bottom style="medium"/>
    </border>
    <border>
      <left style="medium"/>
      <right/>
      <top style="medium"/>
      <bottom style="thin"/>
    </border>
    <border>
      <left style="medium"/>
      <right/>
      <top style="thin"/>
      <bottom style="thin"/>
    </border>
    <border>
      <left style="medium"/>
      <right style="medium"/>
      <top/>
      <bottom style="thin"/>
    </border>
    <border>
      <left style="medium"/>
      <right style="medium"/>
      <top style="thin"/>
      <bottom style="thin"/>
    </border>
    <border>
      <left style="medium"/>
      <right/>
      <top style="thin"/>
      <bottom/>
    </border>
    <border>
      <left style="medium"/>
      <right style="medium"/>
      <top style="thin"/>
      <bottom/>
    </border>
    <border>
      <left style="medium"/>
      <right/>
      <top style="thin"/>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bottom style="thin"/>
    </border>
    <border>
      <left/>
      <right style="medium"/>
      <top style="medium"/>
      <bottom>
        <color indexed="63"/>
      </bottom>
    </border>
    <border>
      <left style="medium"/>
      <right style="thin"/>
      <top style="medium"/>
      <bottom style="medium"/>
    </border>
    <border>
      <left style="thin"/>
      <right style="medium"/>
      <top style="medium"/>
      <bottom style="mediu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3">
    <xf numFmtId="0" fontId="0" fillId="0" borderId="0" xfId="0" applyAlignment="1">
      <alignment/>
    </xf>
    <xf numFmtId="0" fontId="0" fillId="0" borderId="10" xfId="0"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4" xfId="0" applyNumberFormat="1" applyFon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180" fontId="11" fillId="0" borderId="11" xfId="0" applyNumberFormat="1" applyFont="1" applyBorder="1" applyAlignment="1">
      <alignment/>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locked="0"/>
    </xf>
    <xf numFmtId="0" fontId="0" fillId="0" borderId="20" xfId="0" applyBorder="1" applyAlignment="1" applyProtection="1">
      <alignment/>
      <protection locked="0"/>
    </xf>
    <xf numFmtId="180" fontId="0" fillId="0" borderId="22" xfId="0" applyNumberFormat="1" applyBorder="1" applyAlignment="1" applyProtection="1">
      <alignment/>
      <protection/>
    </xf>
    <xf numFmtId="180" fontId="0" fillId="0" borderId="23"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20" xfId="0" applyNumberFormat="1" applyBorder="1" applyAlignment="1" applyProtection="1">
      <alignment/>
      <protection/>
    </xf>
    <xf numFmtId="0" fontId="0" fillId="0" borderId="0" xfId="0" applyAlignment="1" applyProtection="1">
      <alignment/>
      <protection locked="0"/>
    </xf>
    <xf numFmtId="0" fontId="0" fillId="0" borderId="24" xfId="0" applyBorder="1" applyAlignment="1" applyProtection="1">
      <alignment/>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26" xfId="0" applyBorder="1" applyAlignment="1" applyProtection="1">
      <alignment/>
      <protection locked="0"/>
    </xf>
    <xf numFmtId="180" fontId="0" fillId="0" borderId="27" xfId="0" applyNumberFormat="1"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 fontId="0" fillId="0" borderId="24" xfId="0" applyNumberFormat="1" applyBorder="1" applyAlignment="1" applyProtection="1">
      <alignment/>
      <protection locked="0"/>
    </xf>
    <xf numFmtId="1" fontId="0" fillId="0" borderId="20" xfId="0" applyNumberFormat="1" applyBorder="1" applyAlignment="1" applyProtection="1" quotePrefix="1">
      <alignment horizontal="right"/>
      <protection locked="0"/>
    </xf>
    <xf numFmtId="0" fontId="0" fillId="0" borderId="30" xfId="0" applyBorder="1" applyAlignment="1" applyProtection="1">
      <alignment/>
      <protection locked="0"/>
    </xf>
    <xf numFmtId="0" fontId="0" fillId="0" borderId="24" xfId="0" applyFont="1" applyBorder="1" applyAlignment="1" applyProtection="1">
      <alignment/>
      <protection locked="0"/>
    </xf>
    <xf numFmtId="0" fontId="0" fillId="0" borderId="27" xfId="0" applyBorder="1" applyAlignment="1" applyProtection="1">
      <alignment/>
      <protection locked="0"/>
    </xf>
    <xf numFmtId="0" fontId="12" fillId="0" borderId="18" xfId="0" applyFont="1" applyBorder="1" applyAlignment="1" applyProtection="1" quotePrefix="1">
      <alignment horizontal="center" vertical="center"/>
      <protection locked="0"/>
    </xf>
    <xf numFmtId="0" fontId="12" fillId="0" borderId="25" xfId="0" applyFont="1" applyBorder="1" applyAlignment="1" applyProtection="1">
      <alignment horizontal="center"/>
      <protection locked="0"/>
    </xf>
    <xf numFmtId="0" fontId="12" fillId="0" borderId="31" xfId="0" applyFont="1" applyBorder="1" applyAlignment="1" applyProtection="1">
      <alignment horizontal="center" vertical="center"/>
      <protection locked="0"/>
    </xf>
    <xf numFmtId="0" fontId="0" fillId="33" borderId="20" xfId="0" applyFill="1" applyBorder="1" applyAlignment="1" applyProtection="1">
      <alignment/>
      <protection locked="0"/>
    </xf>
    <xf numFmtId="0" fontId="0" fillId="33" borderId="24" xfId="0" applyFill="1" applyBorder="1" applyAlignment="1" applyProtection="1">
      <alignment/>
      <protection locked="0"/>
    </xf>
    <xf numFmtId="0" fontId="0" fillId="33" borderId="21" xfId="0" applyFill="1" applyBorder="1" applyAlignment="1" applyProtection="1">
      <alignment/>
      <protection locked="0"/>
    </xf>
    <xf numFmtId="0" fontId="0" fillId="33" borderId="26" xfId="0" applyFill="1" applyBorder="1" applyAlignment="1" applyProtection="1">
      <alignment/>
      <protection locked="0"/>
    </xf>
    <xf numFmtId="180" fontId="0" fillId="0" borderId="22" xfId="0" applyNumberFormat="1" applyFont="1" applyBorder="1" applyAlignment="1" applyProtection="1">
      <alignment/>
      <protection locked="0"/>
    </xf>
    <xf numFmtId="0" fontId="12" fillId="0" borderId="27" xfId="0" applyFont="1" applyBorder="1" applyAlignment="1" applyProtection="1">
      <alignment horizontal="center"/>
      <protection locked="0"/>
    </xf>
    <xf numFmtId="0" fontId="12" fillId="0" borderId="18" xfId="0" applyFont="1" applyBorder="1" applyAlignment="1" applyProtection="1">
      <alignment horizontal="center" vertical="distributed"/>
      <protection locked="0"/>
    </xf>
    <xf numFmtId="180" fontId="13" fillId="0" borderId="22" xfId="0" applyNumberFormat="1" applyFont="1" applyBorder="1" applyAlignment="1" applyProtection="1">
      <alignment/>
      <protection locked="0"/>
    </xf>
    <xf numFmtId="0" fontId="0" fillId="0" borderId="20" xfId="0" applyFont="1" applyBorder="1" applyAlignment="1" applyProtection="1">
      <alignment/>
      <protection locked="0"/>
    </xf>
    <xf numFmtId="0" fontId="12" fillId="0" borderId="18" xfId="0" applyFont="1" applyBorder="1" applyAlignment="1" applyProtection="1" quotePrefix="1">
      <alignment horizontal="center"/>
      <protection locked="0"/>
    </xf>
    <xf numFmtId="0" fontId="0" fillId="0" borderId="20" xfId="0" applyBorder="1" applyAlignment="1" applyProtection="1" quotePrefix="1">
      <alignment horizontal="right"/>
      <protection locked="0"/>
    </xf>
    <xf numFmtId="0" fontId="1" fillId="0" borderId="18" xfId="0" applyFont="1" applyBorder="1" applyAlignment="1">
      <alignment horizontal="center"/>
    </xf>
    <xf numFmtId="0" fontId="0" fillId="0" borderId="18" xfId="0" applyBorder="1" applyAlignment="1">
      <alignment horizontal="center"/>
    </xf>
    <xf numFmtId="0" fontId="0" fillId="0" borderId="32" xfId="0" applyFont="1" applyBorder="1" applyAlignment="1">
      <alignment/>
    </xf>
    <xf numFmtId="0" fontId="0" fillId="0" borderId="33" xfId="0" applyBorder="1" applyAlignment="1">
      <alignment/>
    </xf>
    <xf numFmtId="0" fontId="0" fillId="0" borderId="32" xfId="0" applyBorder="1" applyAlignment="1">
      <alignment/>
    </xf>
    <xf numFmtId="0" fontId="0" fillId="0" borderId="33" xfId="0" applyFont="1" applyBorder="1" applyAlignment="1">
      <alignment/>
    </xf>
    <xf numFmtId="0" fontId="0" fillId="0" borderId="34" xfId="0" applyBorder="1" applyAlignment="1">
      <alignment/>
    </xf>
    <xf numFmtId="0" fontId="4" fillId="0" borderId="18" xfId="0" applyFont="1" applyBorder="1" applyAlignment="1">
      <alignment horizontal="center"/>
    </xf>
    <xf numFmtId="0" fontId="1" fillId="0" borderId="18"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5" xfId="0" applyFont="1" applyBorder="1" applyAlignment="1">
      <alignment horizontal="left" vertical="top" wrapText="1"/>
    </xf>
    <xf numFmtId="0" fontId="13" fillId="0" borderId="36" xfId="0" applyFont="1" applyBorder="1" applyAlignment="1">
      <alignment vertical="top" wrapText="1"/>
    </xf>
    <xf numFmtId="0" fontId="13" fillId="0" borderId="35" xfId="0" applyFont="1" applyBorder="1" applyAlignment="1">
      <alignment horizontal="left" vertical="top" wrapText="1"/>
    </xf>
    <xf numFmtId="0" fontId="13" fillId="0" borderId="37" xfId="0" applyFont="1" applyBorder="1" applyAlignment="1">
      <alignment vertical="top" wrapText="1"/>
    </xf>
    <xf numFmtId="0" fontId="10" fillId="0" borderId="38"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0" fillId="0" borderId="40" xfId="0" applyFont="1" applyBorder="1" applyAlignment="1">
      <alignment vertical="top" wrapText="1"/>
    </xf>
    <xf numFmtId="0" fontId="13" fillId="0" borderId="39" xfId="0" applyFont="1" applyBorder="1" applyAlignment="1">
      <alignment/>
    </xf>
    <xf numFmtId="0" fontId="13" fillId="0" borderId="41" xfId="0" applyFont="1" applyBorder="1" applyAlignment="1">
      <alignment horizontal="center" vertical="top" wrapText="1"/>
    </xf>
    <xf numFmtId="0" fontId="56"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9" xfId="0" applyFont="1" applyBorder="1" applyAlignment="1">
      <alignment horizontal="left"/>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13" fillId="0" borderId="38" xfId="0" applyFont="1" applyBorder="1" applyAlignment="1">
      <alignment horizontal="left" vertical="top" wrapText="1"/>
    </xf>
    <xf numFmtId="0" fontId="13" fillId="0" borderId="42" xfId="0" applyFont="1" applyBorder="1" applyAlignment="1">
      <alignment horizontal="left" vertical="top" wrapText="1"/>
    </xf>
    <xf numFmtId="0" fontId="4" fillId="0" borderId="11"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4" xfId="0" applyFont="1" applyBorder="1" applyAlignment="1">
      <alignment/>
    </xf>
    <xf numFmtId="0" fontId="4" fillId="0" borderId="12" xfId="0" applyFont="1" applyBorder="1" applyAlignment="1">
      <alignment horizontal="center" vertical="top"/>
    </xf>
    <xf numFmtId="0" fontId="4" fillId="0" borderId="17" xfId="0" applyFont="1" applyBorder="1" applyAlignment="1">
      <alignment horizontal="center" vertical="center"/>
    </xf>
    <xf numFmtId="0" fontId="4" fillId="0" borderId="13" xfId="0" applyFont="1" applyBorder="1" applyAlignment="1" quotePrefix="1">
      <alignment horizontal="center" vertical="center"/>
    </xf>
    <xf numFmtId="180" fontId="11" fillId="0" borderId="43"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7" fillId="0" borderId="0" xfId="57" applyFont="1" applyBorder="1">
      <alignment/>
      <protection/>
    </xf>
    <xf numFmtId="0" fontId="15" fillId="0" borderId="0" xfId="0" applyFont="1" applyBorder="1" applyAlignment="1">
      <alignment/>
    </xf>
    <xf numFmtId="0" fontId="58" fillId="0" borderId="0" xfId="57" applyFont="1" applyBorder="1" applyAlignment="1">
      <alignment horizontal="left"/>
      <protection/>
    </xf>
    <xf numFmtId="0" fontId="58" fillId="0" borderId="0" xfId="57" applyFont="1" applyBorder="1" applyAlignment="1">
      <alignment horizontal="justify"/>
      <protection/>
    </xf>
    <xf numFmtId="0" fontId="59" fillId="0" borderId="0" xfId="57" applyFont="1" applyBorder="1" applyAlignment="1">
      <alignment/>
      <protection/>
    </xf>
    <xf numFmtId="0" fontId="59" fillId="0" borderId="0" xfId="57" applyFont="1" applyBorder="1" applyAlignment="1">
      <alignment horizontal="left"/>
      <protection/>
    </xf>
    <xf numFmtId="0" fontId="58" fillId="0" borderId="0" xfId="57" applyFont="1" applyBorder="1" applyAlignment="1">
      <alignment/>
      <protection/>
    </xf>
    <xf numFmtId="0" fontId="0" fillId="0" borderId="19"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right"/>
      <protection/>
    </xf>
    <xf numFmtId="0" fontId="0" fillId="0" borderId="27"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44" xfId="0" applyFont="1" applyBorder="1" applyAlignment="1">
      <alignment horizontal="center" vertical="center"/>
    </xf>
    <xf numFmtId="0" fontId="0" fillId="0" borderId="45" xfId="0" applyBorder="1" applyAlignment="1">
      <alignment/>
    </xf>
    <xf numFmtId="0" fontId="4" fillId="0" borderId="10" xfId="0" applyFont="1" applyBorder="1" applyAlignment="1">
      <alignment horizontal="centerContinuous"/>
    </xf>
    <xf numFmtId="0" fontId="0" fillId="0" borderId="46" xfId="0" applyBorder="1" applyAlignment="1">
      <alignment/>
    </xf>
    <xf numFmtId="0" fontId="0" fillId="0" borderId="0" xfId="0" applyAlignment="1">
      <alignment/>
    </xf>
    <xf numFmtId="0" fontId="0" fillId="0" borderId="0" xfId="0" applyAlignment="1">
      <alignment vertical="center"/>
    </xf>
    <xf numFmtId="0" fontId="0" fillId="0" borderId="14" xfId="0" applyBorder="1" applyAlignment="1">
      <alignment/>
    </xf>
    <xf numFmtId="0" fontId="4" fillId="0" borderId="44" xfId="0" applyFont="1" applyBorder="1" applyAlignment="1">
      <alignment horizontal="left" vertical="center"/>
    </xf>
    <xf numFmtId="0" fontId="1" fillId="0" borderId="47" xfId="0" applyFont="1" applyBorder="1" applyAlignment="1">
      <alignment vertical="center"/>
    </xf>
    <xf numFmtId="0" fontId="0" fillId="0" borderId="47" xfId="0" applyBorder="1" applyAlignment="1">
      <alignment vertical="center"/>
    </xf>
    <xf numFmtId="0" fontId="4" fillId="0" borderId="47" xfId="0" applyFont="1" applyBorder="1" applyAlignment="1">
      <alignment horizontal="left" vertical="center"/>
    </xf>
    <xf numFmtId="0" fontId="0" fillId="0" borderId="47" xfId="0" applyBorder="1" applyAlignment="1">
      <alignment/>
    </xf>
    <xf numFmtId="0" fontId="0" fillId="0" borderId="17" xfId="0" applyBorder="1" applyAlignment="1">
      <alignment/>
    </xf>
    <xf numFmtId="0" fontId="4" fillId="0" borderId="48" xfId="0" applyFont="1" applyBorder="1" applyAlignment="1">
      <alignment horizontal="center"/>
    </xf>
    <xf numFmtId="0" fontId="4" fillId="0" borderId="0" xfId="0" applyFont="1" applyAlignment="1">
      <alignment vertical="center"/>
    </xf>
    <xf numFmtId="0" fontId="4" fillId="0" borderId="15" xfId="0" applyFont="1" applyBorder="1" applyAlignment="1">
      <alignment horizontal="center" vertical="top"/>
    </xf>
    <xf numFmtId="0" fontId="4" fillId="0" borderId="47" xfId="0" applyFont="1" applyBorder="1" applyAlignment="1">
      <alignment horizontal="center" vertical="center"/>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5" xfId="0" applyBorder="1" applyAlignment="1" quotePrefix="1">
      <alignment horizontal="fill"/>
    </xf>
    <xf numFmtId="180" fontId="11" fillId="0" borderId="48" xfId="0" applyNumberFormat="1" applyFont="1" applyBorder="1" applyAlignment="1">
      <alignment/>
    </xf>
    <xf numFmtId="180" fontId="11" fillId="0" borderId="44" xfId="0" applyNumberFormat="1" applyFont="1" applyBorder="1" applyAlignment="1">
      <alignment/>
    </xf>
    <xf numFmtId="0" fontId="19" fillId="0" borderId="0" xfId="0" applyFont="1" applyAlignment="1">
      <alignment/>
    </xf>
    <xf numFmtId="0" fontId="20" fillId="0" borderId="0" xfId="0" applyFont="1" applyAlignment="1">
      <alignment/>
    </xf>
    <xf numFmtId="0" fontId="0" fillId="0" borderId="49" xfId="0" applyFill="1" applyBorder="1" applyAlignment="1">
      <alignment horizontal="center"/>
    </xf>
    <xf numFmtId="0" fontId="0" fillId="0" borderId="49" xfId="0" applyBorder="1" applyAlignment="1">
      <alignment/>
    </xf>
    <xf numFmtId="0" fontId="0" fillId="0" borderId="50" xfId="0" applyBorder="1" applyAlignment="1" applyProtection="1">
      <alignment/>
      <protection/>
    </xf>
    <xf numFmtId="0" fontId="0" fillId="0" borderId="51" xfId="0" applyBorder="1" applyAlignment="1" applyProtection="1">
      <alignment/>
      <protection/>
    </xf>
    <xf numFmtId="0" fontId="0" fillId="0" borderId="22" xfId="0" applyBorder="1" applyAlignment="1" applyProtection="1">
      <alignment/>
      <protection/>
    </xf>
    <xf numFmtId="0" fontId="12" fillId="0" borderId="51" xfId="0" applyFont="1" applyBorder="1" applyAlignment="1" applyProtection="1" quotePrefix="1">
      <alignment horizontal="center"/>
      <protection/>
    </xf>
    <xf numFmtId="0" fontId="12" fillId="0" borderId="51" xfId="0" applyFont="1" applyBorder="1" applyAlignment="1" applyProtection="1">
      <alignment horizontal="center"/>
      <protection/>
    </xf>
    <xf numFmtId="0" fontId="0" fillId="0" borderId="22" xfId="0" applyBorder="1" applyAlignment="1" applyProtection="1">
      <alignment horizontal="center"/>
      <protection/>
    </xf>
    <xf numFmtId="0" fontId="0" fillId="0" borderId="51" xfId="0" applyBorder="1" applyAlignment="1" applyProtection="1">
      <alignment horizontal="center"/>
      <protection/>
    </xf>
    <xf numFmtId="0" fontId="0" fillId="0" borderId="50" xfId="0" applyBorder="1" applyAlignment="1" applyProtection="1">
      <alignment/>
      <protection locked="0"/>
    </xf>
    <xf numFmtId="0" fontId="0" fillId="0" borderId="51" xfId="0" applyBorder="1" applyAlignment="1" applyProtection="1">
      <alignment/>
      <protection locked="0"/>
    </xf>
    <xf numFmtId="0" fontId="0" fillId="0" borderId="22" xfId="0" applyBorder="1" applyAlignment="1" applyProtection="1">
      <alignment/>
      <protection locked="0"/>
    </xf>
    <xf numFmtId="0" fontId="12" fillId="0" borderId="51"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51" xfId="0" applyBorder="1" applyAlignment="1" applyProtection="1">
      <alignment horizontal="center"/>
      <protection locked="0"/>
    </xf>
    <xf numFmtId="0" fontId="12" fillId="0" borderId="51" xfId="0" applyFont="1" applyBorder="1" applyAlignment="1" applyProtection="1" quotePrefix="1">
      <alignment horizontal="center"/>
      <protection locked="0"/>
    </xf>
    <xf numFmtId="0" fontId="0" fillId="0" borderId="51" xfId="0"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1" fillId="0" borderId="22" xfId="0" applyFont="1" applyBorder="1" applyAlignment="1">
      <alignment horizontal="center"/>
    </xf>
    <xf numFmtId="0" fontId="0" fillId="0" borderId="22" xfId="0" applyBorder="1" applyAlignment="1">
      <alignment horizontal="center"/>
    </xf>
    <xf numFmtId="0" fontId="0" fillId="0" borderId="50" xfId="0" applyBorder="1" applyAlignment="1">
      <alignment/>
    </xf>
    <xf numFmtId="0" fontId="0" fillId="0" borderId="51" xfId="0" applyBorder="1" applyAlignment="1">
      <alignment/>
    </xf>
    <xf numFmtId="180" fontId="0" fillId="0" borderId="53" xfId="0" applyNumberFormat="1" applyBorder="1" applyAlignment="1">
      <alignment/>
    </xf>
    <xf numFmtId="0" fontId="2" fillId="0" borderId="18" xfId="0" applyFont="1" applyBorder="1" applyAlignment="1">
      <alignment horizontal="center"/>
    </xf>
    <xf numFmtId="0" fontId="1" fillId="0" borderId="51" xfId="0" applyFont="1" applyBorder="1" applyAlignment="1">
      <alignment horizontal="center"/>
    </xf>
    <xf numFmtId="0" fontId="0" fillId="0" borderId="51" xfId="0" applyBorder="1" applyAlignment="1">
      <alignment horizontal="right"/>
    </xf>
    <xf numFmtId="0" fontId="0" fillId="0" borderId="22" xfId="0" applyBorder="1" applyAlignment="1">
      <alignment/>
    </xf>
    <xf numFmtId="0" fontId="0" fillId="0" borderId="53" xfId="0" applyBorder="1" applyAlignment="1">
      <alignment horizontal="right"/>
    </xf>
    <xf numFmtId="0" fontId="0" fillId="0" borderId="33" xfId="0" applyBorder="1" applyAlignment="1">
      <alignment horizontal="right"/>
    </xf>
    <xf numFmtId="0" fontId="10" fillId="0" borderId="51"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13" xfId="0" applyFont="1" applyBorder="1" applyAlignment="1">
      <alignment horizontal="center" vertical="center"/>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2" fillId="0" borderId="18" xfId="0" applyFont="1" applyFill="1" applyBorder="1" applyAlignment="1">
      <alignment horizontal="center"/>
    </xf>
    <xf numFmtId="0" fontId="0" fillId="0" borderId="32" xfId="0" applyFill="1" applyBorder="1" applyAlignment="1">
      <alignment/>
    </xf>
    <xf numFmtId="0" fontId="0" fillId="0" borderId="33" xfId="0" applyFill="1" applyBorder="1" applyAlignment="1">
      <alignment/>
    </xf>
    <xf numFmtId="180" fontId="0" fillId="0" borderId="53" xfId="0" applyNumberFormat="1" applyFill="1" applyBorder="1" applyAlignment="1">
      <alignment/>
    </xf>
    <xf numFmtId="0" fontId="0" fillId="0" borderId="52" xfId="0" applyFill="1" applyBorder="1" applyAlignment="1">
      <alignment/>
    </xf>
    <xf numFmtId="0" fontId="1" fillId="0" borderId="48" xfId="0" applyFont="1" applyBorder="1" applyAlignment="1" quotePrefix="1">
      <alignment horizontal="left" vertical="center"/>
    </xf>
    <xf numFmtId="0" fontId="1" fillId="0" borderId="43" xfId="0" applyFont="1" applyBorder="1" applyAlignment="1">
      <alignment horizontal="center" vertical="center"/>
    </xf>
    <xf numFmtId="0" fontId="4" fillId="0" borderId="11" xfId="0" applyFont="1" applyBorder="1" applyAlignment="1" quotePrefix="1">
      <alignment horizontal="center" vertical="center"/>
    </xf>
    <xf numFmtId="180" fontId="11" fillId="0" borderId="14" xfId="0" applyNumberFormat="1" applyFont="1" applyBorder="1" applyAlignment="1" quotePrefix="1">
      <alignment horizontal="right"/>
    </xf>
    <xf numFmtId="180" fontId="11" fillId="0" borderId="17" xfId="0" applyNumberFormat="1" applyFont="1" applyBorder="1" applyAlignment="1" quotePrefix="1">
      <alignment horizontal="right"/>
    </xf>
    <xf numFmtId="180" fontId="11" fillId="0" borderId="12" xfId="0" applyNumberFormat="1" applyFont="1" applyBorder="1" applyAlignment="1">
      <alignment/>
    </xf>
    <xf numFmtId="180" fontId="11" fillId="0" borderId="16" xfId="0" applyNumberFormat="1" applyFont="1" applyBorder="1" applyAlignment="1" quotePrefix="1">
      <alignment horizontal="right"/>
    </xf>
    <xf numFmtId="0" fontId="1" fillId="0" borderId="10" xfId="0" applyFont="1" applyBorder="1" applyAlignment="1">
      <alignment/>
    </xf>
    <xf numFmtId="180" fontId="11" fillId="0" borderId="48" xfId="0" applyNumberFormat="1" applyFont="1" applyBorder="1" applyAlignment="1">
      <alignment shrinkToFit="1"/>
    </xf>
    <xf numFmtId="0" fontId="1" fillId="0" borderId="51" xfId="0" applyFont="1" applyBorder="1" applyAlignment="1" applyProtection="1" quotePrefix="1">
      <alignment horizontal="center"/>
      <protection/>
    </xf>
    <xf numFmtId="0" fontId="1" fillId="0" borderId="51" xfId="0" applyFont="1" applyBorder="1" applyAlignment="1" applyProtection="1" quotePrefix="1">
      <alignment horizontal="center"/>
      <protection locked="0"/>
    </xf>
    <xf numFmtId="0" fontId="1" fillId="0" borderId="51" xfId="0" applyFont="1" applyBorder="1" applyAlignment="1" applyProtection="1">
      <alignment horizontal="center"/>
      <protection locked="0"/>
    </xf>
    <xf numFmtId="180" fontId="0" fillId="0" borderId="54" xfId="0" applyNumberFormat="1" applyBorder="1" applyAlignment="1" applyProtection="1">
      <alignment/>
      <protection locked="0"/>
    </xf>
    <xf numFmtId="180" fontId="11" fillId="0" borderId="48" xfId="61" applyNumberFormat="1" applyFont="1" applyBorder="1" applyAlignment="1" quotePrefix="1">
      <alignment horizontal="right"/>
    </xf>
    <xf numFmtId="180" fontId="11" fillId="0" borderId="44" xfId="0" applyNumberFormat="1" applyFont="1" applyBorder="1" applyAlignment="1" quotePrefix="1">
      <alignment horizontal="right"/>
    </xf>
    <xf numFmtId="180" fontId="11" fillId="0" borderId="48" xfId="0" applyNumberFormat="1" applyFont="1" applyBorder="1" applyAlignment="1" quotePrefix="1">
      <alignment horizontal="right"/>
    </xf>
    <xf numFmtId="180" fontId="11" fillId="0" borderId="15" xfId="0" applyNumberFormat="1" applyFont="1" applyBorder="1" applyAlignment="1" quotePrefix="1">
      <alignment horizontal="right"/>
    </xf>
    <xf numFmtId="180" fontId="11" fillId="0" borderId="13" xfId="0" applyNumberFormat="1" applyFont="1" applyBorder="1" applyAlignment="1">
      <alignment/>
    </xf>
    <xf numFmtId="0" fontId="0" fillId="0" borderId="0" xfId="0" applyBorder="1" applyAlignment="1" applyProtection="1">
      <alignment horizontal="center"/>
      <protection/>
    </xf>
    <xf numFmtId="0" fontId="0" fillId="0" borderId="0" xfId="0" applyBorder="1" applyAlignment="1" applyProtection="1">
      <alignment horizontal="right"/>
      <protection/>
    </xf>
    <xf numFmtId="180" fontId="0" fillId="0" borderId="0" xfId="0" applyNumberFormat="1" applyBorder="1" applyAlignment="1" applyProtection="1">
      <alignment/>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180" fontId="0" fillId="0" borderId="0" xfId="0" applyNumberFormat="1" applyBorder="1" applyAlignment="1" applyProtection="1">
      <alignment/>
      <protection locked="0"/>
    </xf>
    <xf numFmtId="3" fontId="11" fillId="0" borderId="48" xfId="0" applyNumberFormat="1" applyFont="1" applyBorder="1" applyAlignment="1">
      <alignment/>
    </xf>
    <xf numFmtId="3" fontId="11" fillId="0" borderId="11" xfId="0" applyNumberFormat="1" applyFont="1" applyBorder="1" applyAlignment="1">
      <alignment/>
    </xf>
    <xf numFmtId="3" fontId="11" fillId="0" borderId="0" xfId="0" applyNumberFormat="1" applyFont="1" applyAlignment="1">
      <alignment/>
    </xf>
    <xf numFmtId="3" fontId="11" fillId="0" borderId="14" xfId="0" applyNumberFormat="1" applyFont="1" applyBorder="1" applyAlignment="1">
      <alignment/>
    </xf>
    <xf numFmtId="3" fontId="11" fillId="0" borderId="44" xfId="0" applyNumberFormat="1" applyFont="1" applyBorder="1" applyAlignment="1" quotePrefix="1">
      <alignment horizontal="right"/>
    </xf>
    <xf numFmtId="3" fontId="11" fillId="0" borderId="13" xfId="0" applyNumberFormat="1" applyFont="1" applyBorder="1" applyAlignment="1">
      <alignment/>
    </xf>
    <xf numFmtId="3" fontId="11" fillId="0" borderId="47" xfId="0" applyNumberFormat="1" applyFont="1" applyBorder="1" applyAlignment="1">
      <alignment/>
    </xf>
    <xf numFmtId="3" fontId="11" fillId="0" borderId="17" xfId="0" applyNumberFormat="1" applyFont="1" applyBorder="1" applyAlignment="1">
      <alignment/>
    </xf>
    <xf numFmtId="3" fontId="11" fillId="0" borderId="14" xfId="0" applyNumberFormat="1" applyFont="1" applyBorder="1" applyAlignment="1">
      <alignment/>
    </xf>
    <xf numFmtId="3" fontId="11" fillId="0" borderId="44" xfId="0" applyNumberFormat="1" applyFont="1" applyBorder="1" applyAlignment="1">
      <alignment/>
    </xf>
    <xf numFmtId="3" fontId="11" fillId="0" borderId="15" xfId="0" applyNumberFormat="1" applyFont="1" applyBorder="1" applyAlignment="1">
      <alignment/>
    </xf>
    <xf numFmtId="3" fontId="11" fillId="0" borderId="12" xfId="0" applyNumberFormat="1" applyFont="1" applyBorder="1" applyAlignment="1">
      <alignment/>
    </xf>
    <xf numFmtId="3" fontId="11" fillId="0" borderId="55" xfId="0" applyNumberFormat="1" applyFont="1" applyBorder="1" applyAlignment="1">
      <alignment/>
    </xf>
    <xf numFmtId="3" fontId="11" fillId="0" borderId="16" xfId="0" applyNumberFormat="1" applyFont="1" applyBorder="1" applyAlignment="1">
      <alignment/>
    </xf>
    <xf numFmtId="3" fontId="11" fillId="0" borderId="43" xfId="0" applyNumberFormat="1" applyFont="1" applyBorder="1" applyAlignment="1">
      <alignment/>
    </xf>
    <xf numFmtId="3" fontId="11" fillId="0" borderId="11" xfId="0" applyNumberFormat="1" applyFont="1" applyBorder="1" applyAlignment="1" quotePrefix="1">
      <alignment horizontal="right"/>
    </xf>
    <xf numFmtId="3" fontId="11" fillId="0" borderId="0" xfId="0" applyNumberFormat="1" applyFont="1" applyAlignment="1">
      <alignment horizontal="right"/>
    </xf>
    <xf numFmtId="0" fontId="0" fillId="0" borderId="56" xfId="0" applyBorder="1" applyAlignment="1" applyProtection="1">
      <alignment/>
      <protection locked="0"/>
    </xf>
    <xf numFmtId="0" fontId="4" fillId="0" borderId="31" xfId="0" applyFont="1" applyBorder="1" applyAlignment="1">
      <alignment horizontal="center"/>
    </xf>
    <xf numFmtId="0" fontId="4" fillId="0" borderId="57" xfId="0" applyFont="1" applyBorder="1" applyAlignment="1">
      <alignment horizontal="center"/>
    </xf>
    <xf numFmtId="0" fontId="4" fillId="0" borderId="25" xfId="0" applyFont="1" applyBorder="1" applyAlignment="1">
      <alignment horizontal="center"/>
    </xf>
    <xf numFmtId="0" fontId="11" fillId="0" borderId="42"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11" fillId="0" borderId="40" xfId="0" applyFont="1" applyBorder="1" applyAlignment="1">
      <alignment horizontal="center"/>
    </xf>
    <xf numFmtId="0" fontId="11" fillId="0" borderId="60" xfId="0" applyFont="1" applyBorder="1" applyAlignment="1">
      <alignment horizontal="center"/>
    </xf>
    <xf numFmtId="0" fontId="1" fillId="0" borderId="18" xfId="0" applyFont="1" applyBorder="1" applyAlignment="1">
      <alignment vertical="center" textRotation="90"/>
    </xf>
    <xf numFmtId="0" fontId="0" fillId="0" borderId="0" xfId="0" applyFont="1" applyAlignment="1">
      <alignment vertical="center" textRotation="90"/>
    </xf>
    <xf numFmtId="0" fontId="0" fillId="0" borderId="18" xfId="0" applyFont="1" applyBorder="1" applyAlignment="1">
      <alignment vertical="center" textRotation="90"/>
    </xf>
    <xf numFmtId="0" fontId="4" fillId="0" borderId="61" xfId="0" applyFont="1" applyBorder="1" applyAlignment="1">
      <alignment horizontal="center"/>
    </xf>
    <xf numFmtId="0" fontId="11" fillId="0" borderId="62"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1" fillId="0" borderId="65" xfId="0" applyFont="1" applyBorder="1" applyAlignment="1">
      <alignment horizontal="center"/>
    </xf>
    <xf numFmtId="0" fontId="6" fillId="0" borderId="66" xfId="0" applyFont="1" applyBorder="1" applyAlignment="1">
      <alignment horizontal="center"/>
    </xf>
    <xf numFmtId="0" fontId="11"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0" fillId="34" borderId="0" xfId="0" applyFill="1" applyAlignment="1">
      <alignment/>
    </xf>
    <xf numFmtId="0" fontId="60" fillId="0" borderId="0" xfId="0" applyFont="1" applyAlignment="1">
      <alignment/>
    </xf>
    <xf numFmtId="0" fontId="6" fillId="0" borderId="72" xfId="0" applyFont="1" applyBorder="1" applyAlignment="1">
      <alignment horizontal="center"/>
    </xf>
    <xf numFmtId="0" fontId="6" fillId="0" borderId="61"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62" xfId="0" applyFont="1" applyBorder="1" applyAlignment="1">
      <alignment horizontal="center"/>
    </xf>
    <xf numFmtId="0" fontId="6" fillId="0" borderId="65" xfId="0" applyFont="1" applyBorder="1" applyAlignment="1">
      <alignment horizontal="center"/>
    </xf>
    <xf numFmtId="0" fontId="6" fillId="0" borderId="67"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5" fillId="0" borderId="79" xfId="0" applyFont="1" applyBorder="1" applyAlignment="1">
      <alignment horizontal="center"/>
    </xf>
    <xf numFmtId="0" fontId="5" fillId="33" borderId="77" xfId="0" applyFont="1" applyFill="1" applyBorder="1" applyAlignment="1">
      <alignment horizontal="center"/>
    </xf>
    <xf numFmtId="0" fontId="5" fillId="0" borderId="80" xfId="0" applyFont="1" applyBorder="1" applyAlignment="1">
      <alignment horizontal="center"/>
    </xf>
    <xf numFmtId="0" fontId="5" fillId="0" borderId="81" xfId="0" applyFont="1" applyBorder="1" applyAlignment="1">
      <alignment horizontal="center"/>
    </xf>
    <xf numFmtId="0" fontId="5" fillId="0" borderId="37" xfId="0" applyFont="1" applyBorder="1" applyAlignment="1">
      <alignment horizontal="center"/>
    </xf>
    <xf numFmtId="0" fontId="11" fillId="0" borderId="82" xfId="0" applyFont="1" applyBorder="1" applyAlignment="1">
      <alignment horizontal="center"/>
    </xf>
    <xf numFmtId="0" fontId="11" fillId="0" borderId="77" xfId="0" applyFont="1" applyBorder="1" applyAlignment="1">
      <alignment horizontal="center"/>
    </xf>
    <xf numFmtId="0" fontId="11" fillId="0" borderId="69" xfId="0" applyFont="1" applyBorder="1" applyAlignment="1">
      <alignment horizontal="center"/>
    </xf>
    <xf numFmtId="0" fontId="5" fillId="0" borderId="71" xfId="0" applyFont="1" applyBorder="1" applyAlignment="1">
      <alignment horizontal="center"/>
    </xf>
    <xf numFmtId="0" fontId="5" fillId="0" borderId="70" xfId="0" applyFont="1" applyBorder="1" applyAlignment="1">
      <alignment horizontal="center"/>
    </xf>
    <xf numFmtId="0" fontId="1" fillId="0" borderId="31" xfId="0" applyFont="1" applyBorder="1" applyAlignment="1">
      <alignment horizontal="center"/>
    </xf>
    <xf numFmtId="0" fontId="1" fillId="0" borderId="25" xfId="0" applyFont="1" applyBorder="1" applyAlignment="1">
      <alignment horizontal="center"/>
    </xf>
    <xf numFmtId="0" fontId="12" fillId="0" borderId="31" xfId="0" applyFont="1" applyBorder="1" applyAlignment="1">
      <alignment horizontal="center" wrapText="1"/>
    </xf>
    <xf numFmtId="0" fontId="12" fillId="0" borderId="25" xfId="0" applyFont="1" applyBorder="1" applyAlignment="1">
      <alignment horizontal="center"/>
    </xf>
    <xf numFmtId="0" fontId="1" fillId="0" borderId="19" xfId="0" applyFont="1" applyBorder="1" applyAlignment="1">
      <alignment horizontal="center"/>
    </xf>
    <xf numFmtId="0" fontId="1" fillId="0" borderId="31" xfId="0" applyFont="1" applyBorder="1" applyAlignment="1">
      <alignment horizontal="center" wrapText="1"/>
    </xf>
    <xf numFmtId="0" fontId="4" fillId="0" borderId="72" xfId="0" applyFont="1" applyBorder="1" applyAlignment="1">
      <alignment horizontal="center"/>
    </xf>
    <xf numFmtId="0" fontId="4" fillId="0" borderId="68" xfId="0" applyFont="1" applyBorder="1" applyAlignment="1">
      <alignment horizontal="center"/>
    </xf>
    <xf numFmtId="0" fontId="4" fillId="0" borderId="83" xfId="0" applyFont="1" applyBorder="1" applyAlignment="1">
      <alignment horizontal="center"/>
    </xf>
    <xf numFmtId="0" fontId="0" fillId="0" borderId="28" xfId="0"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13" fillId="0" borderId="0" xfId="0" applyFont="1" applyBorder="1" applyAlignment="1">
      <alignment horizontal="left" vertical="top" wrapText="1"/>
    </xf>
    <xf numFmtId="0" fontId="13" fillId="0" borderId="39" xfId="0" applyFont="1" applyBorder="1" applyAlignment="1">
      <alignment horizontal="left" vertical="top" wrapText="1"/>
    </xf>
    <xf numFmtId="0" fontId="13" fillId="0" borderId="86" xfId="0" applyFont="1" applyBorder="1" applyAlignment="1">
      <alignment horizontal="left" vertical="top" wrapText="1"/>
    </xf>
    <xf numFmtId="0" fontId="13" fillId="0" borderId="58"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3" fillId="0" borderId="41" xfId="0" applyFont="1" applyBorder="1" applyAlignment="1">
      <alignment horizontal="left" vertical="top" wrapText="1"/>
    </xf>
    <xf numFmtId="0" fontId="13" fillId="0" borderId="41" xfId="0" applyFont="1" applyFill="1" applyBorder="1" applyAlignment="1">
      <alignment horizontal="left" wrapText="1"/>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59" fillId="0" borderId="0" xfId="57" applyFont="1" applyBorder="1" applyAlignment="1">
      <alignment horizontal="left"/>
      <protection/>
    </xf>
    <xf numFmtId="0" fontId="58" fillId="0" borderId="0" xfId="57" applyFont="1" applyBorder="1" applyAlignment="1">
      <alignment horizontal="left"/>
      <protection/>
    </xf>
    <xf numFmtId="0" fontId="58" fillId="0" borderId="0" xfId="57" applyFont="1" applyBorder="1">
      <alignmen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59" fillId="0" borderId="0" xfId="57" applyFont="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87"/>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22"/>
      <c r="B1" s="1"/>
      <c r="C1" s="1"/>
      <c r="D1" s="1"/>
      <c r="E1" s="123" t="s">
        <v>218</v>
      </c>
      <c r="F1" s="1"/>
      <c r="G1" s="1"/>
      <c r="H1" s="1"/>
      <c r="I1" s="124"/>
    </row>
    <row r="2" spans="1:9" ht="25.5" customHeight="1" thickBot="1">
      <c r="A2" s="186" t="s">
        <v>318</v>
      </c>
      <c r="G2" s="125" t="s">
        <v>0</v>
      </c>
      <c r="H2" s="126" t="s">
        <v>1</v>
      </c>
      <c r="I2" s="127"/>
    </row>
    <row r="3" spans="1:9" ht="25.5" customHeight="1" thickBot="1" thickTop="1">
      <c r="A3" s="128" t="s">
        <v>322</v>
      </c>
      <c r="B3" s="129"/>
      <c r="C3" s="129"/>
      <c r="D3" s="130"/>
      <c r="E3" s="187" t="s">
        <v>0</v>
      </c>
      <c r="F3" s="131" t="s">
        <v>323</v>
      </c>
      <c r="G3" s="132"/>
      <c r="H3" s="132"/>
      <c r="I3" s="133"/>
    </row>
    <row r="4" spans="1:9" ht="25.5" customHeight="1" thickBot="1" thickTop="1">
      <c r="A4" s="134" t="s">
        <v>0</v>
      </c>
      <c r="B4" s="96" t="s">
        <v>0</v>
      </c>
      <c r="C4" s="97" t="s">
        <v>2</v>
      </c>
      <c r="D4" s="135"/>
      <c r="E4" s="96" t="s">
        <v>3</v>
      </c>
      <c r="F4" s="98" t="s">
        <v>0</v>
      </c>
      <c r="G4" s="96" t="s">
        <v>0</v>
      </c>
      <c r="H4" s="97" t="s">
        <v>2</v>
      </c>
      <c r="I4" s="99"/>
    </row>
    <row r="5" spans="1:9" ht="25.5" customHeight="1" thickBot="1" thickTop="1">
      <c r="A5" s="136">
        <v>2012</v>
      </c>
      <c r="B5" s="100">
        <v>2011</v>
      </c>
      <c r="C5" s="137" t="s">
        <v>4</v>
      </c>
      <c r="D5" s="121" t="s">
        <v>5</v>
      </c>
      <c r="E5" s="21"/>
      <c r="F5" s="136">
        <v>2012</v>
      </c>
      <c r="G5" s="100">
        <v>2011</v>
      </c>
      <c r="H5" s="101" t="s">
        <v>4</v>
      </c>
      <c r="I5" s="101" t="s">
        <v>5</v>
      </c>
    </row>
    <row r="6" spans="1:9" ht="25.5" customHeight="1" thickBot="1" thickTop="1">
      <c r="A6" s="211">
        <f>A7+A12</f>
        <v>921</v>
      </c>
      <c r="B6" s="212">
        <f>B7+B12</f>
        <v>945</v>
      </c>
      <c r="C6" s="213">
        <f>C7+C12</f>
        <v>-24</v>
      </c>
      <c r="D6" s="199">
        <f aca="true" t="shared" si="0" ref="D6:D15">C6/B6*1</f>
        <v>-0.025396825396825397</v>
      </c>
      <c r="E6" s="188" t="s">
        <v>6</v>
      </c>
      <c r="F6" s="213">
        <f>F7+F12</f>
        <v>4286</v>
      </c>
      <c r="G6" s="212">
        <f>G7+G12</f>
        <v>4666</v>
      </c>
      <c r="H6" s="214">
        <f>H7+H12</f>
        <v>-380</v>
      </c>
      <c r="I6" s="189">
        <f aca="true" t="shared" si="1" ref="I6:I15">H6/G6*1</f>
        <v>-0.08144020574367766</v>
      </c>
    </row>
    <row r="7" spans="1:9" ht="25.5" customHeight="1" thickBot="1" thickTop="1">
      <c r="A7" s="215">
        <f>SUM(A8:A11)</f>
        <v>171</v>
      </c>
      <c r="B7" s="216">
        <f>SUM(B8:B11)</f>
        <v>169</v>
      </c>
      <c r="C7" s="217">
        <f>SUM(C8:C11)</f>
        <v>2</v>
      </c>
      <c r="D7" s="200">
        <f t="shared" si="0"/>
        <v>0.011834319526627219</v>
      </c>
      <c r="E7" s="102" t="s">
        <v>7</v>
      </c>
      <c r="F7" s="217">
        <f>SUM(F8:F11)</f>
        <v>855</v>
      </c>
      <c r="G7" s="216">
        <f>SUM(G8:G11)</f>
        <v>937</v>
      </c>
      <c r="H7" s="218">
        <f>SUM(H8:H11)</f>
        <v>-82</v>
      </c>
      <c r="I7" s="190">
        <f t="shared" si="1"/>
        <v>-0.08751334044823907</v>
      </c>
    </row>
    <row r="8" spans="1:17" ht="25.5" customHeight="1" thickTop="1">
      <c r="A8" s="211">
        <v>13</v>
      </c>
      <c r="B8" s="212">
        <v>20</v>
      </c>
      <c r="C8" s="213">
        <f>A8-B8</f>
        <v>-7</v>
      </c>
      <c r="D8" s="201">
        <f t="shared" si="0"/>
        <v>-0.35</v>
      </c>
      <c r="E8" s="19" t="s">
        <v>8</v>
      </c>
      <c r="F8" s="213">
        <v>66</v>
      </c>
      <c r="G8" s="212">
        <v>80</v>
      </c>
      <c r="H8" s="214">
        <f>F8-G8</f>
        <v>-14</v>
      </c>
      <c r="I8" s="189">
        <f>H8/G8</f>
        <v>-0.175</v>
      </c>
      <c r="Q8" s="251"/>
    </row>
    <row r="9" spans="1:9" ht="25.5" customHeight="1">
      <c r="A9" s="211">
        <v>0</v>
      </c>
      <c r="B9" s="212">
        <v>1</v>
      </c>
      <c r="C9" s="213">
        <f>A9-B9</f>
        <v>-1</v>
      </c>
      <c r="D9" s="201">
        <f t="shared" si="0"/>
        <v>-1</v>
      </c>
      <c r="E9" s="19" t="s">
        <v>9</v>
      </c>
      <c r="F9" s="213">
        <v>0</v>
      </c>
      <c r="G9" s="212">
        <v>3</v>
      </c>
      <c r="H9" s="214">
        <f>F9-G9</f>
        <v>-3</v>
      </c>
      <c r="I9" s="189">
        <f t="shared" si="1"/>
        <v>-1</v>
      </c>
    </row>
    <row r="10" spans="1:9" ht="25.5" customHeight="1">
      <c r="A10" s="211">
        <v>135</v>
      </c>
      <c r="B10" s="212">
        <v>120</v>
      </c>
      <c r="C10" s="213">
        <f>A10-B10</f>
        <v>15</v>
      </c>
      <c r="D10" s="201">
        <f t="shared" si="0"/>
        <v>0.125</v>
      </c>
      <c r="E10" s="19" t="s">
        <v>10</v>
      </c>
      <c r="F10" s="213">
        <v>660</v>
      </c>
      <c r="G10" s="212">
        <v>715</v>
      </c>
      <c r="H10" s="219">
        <f>F10-G10</f>
        <v>-55</v>
      </c>
      <c r="I10" s="189">
        <f t="shared" si="1"/>
        <v>-0.07692307692307693</v>
      </c>
    </row>
    <row r="11" spans="1:17" ht="25.5" customHeight="1" thickBot="1">
      <c r="A11" s="211">
        <v>23</v>
      </c>
      <c r="B11" s="212">
        <v>28</v>
      </c>
      <c r="C11" s="213">
        <f>A11-B11</f>
        <v>-5</v>
      </c>
      <c r="D11" s="201">
        <f t="shared" si="0"/>
        <v>-0.17857142857142858</v>
      </c>
      <c r="E11" s="19" t="s">
        <v>11</v>
      </c>
      <c r="F11" s="213">
        <v>129</v>
      </c>
      <c r="G11" s="212">
        <v>139</v>
      </c>
      <c r="H11" s="214">
        <f>F11-G11</f>
        <v>-10</v>
      </c>
      <c r="I11" s="189">
        <f t="shared" si="1"/>
        <v>-0.07194244604316546</v>
      </c>
      <c r="Q11" s="252"/>
    </row>
    <row r="12" spans="1:9" ht="25.5" customHeight="1" thickBot="1" thickTop="1">
      <c r="A12" s="220">
        <f>SUM(A13:A15)</f>
        <v>750</v>
      </c>
      <c r="B12" s="216">
        <f>SUM(B13:B15)</f>
        <v>776</v>
      </c>
      <c r="C12" s="217">
        <f>SUM(C13:C15)</f>
        <v>-26</v>
      </c>
      <c r="D12" s="200">
        <f t="shared" si="0"/>
        <v>-0.03350515463917526</v>
      </c>
      <c r="E12" s="102" t="s">
        <v>12</v>
      </c>
      <c r="F12" s="216">
        <f>SUM(F13:F15)</f>
        <v>3431</v>
      </c>
      <c r="G12" s="216">
        <f>SUM(G13:G15)</f>
        <v>3729</v>
      </c>
      <c r="H12" s="218">
        <f>SUM(H13:H15)</f>
        <v>-298</v>
      </c>
      <c r="I12" s="190">
        <f t="shared" si="1"/>
        <v>-0.07991418610887638</v>
      </c>
    </row>
    <row r="13" spans="1:9" ht="25.5" customHeight="1" thickTop="1">
      <c r="A13" s="211">
        <v>125</v>
      </c>
      <c r="B13" s="212">
        <v>141</v>
      </c>
      <c r="C13" s="213">
        <f>A13-B13</f>
        <v>-16</v>
      </c>
      <c r="D13" s="201">
        <f t="shared" si="0"/>
        <v>-0.11347517730496454</v>
      </c>
      <c r="E13" s="19" t="s">
        <v>13</v>
      </c>
      <c r="F13" s="213">
        <v>575</v>
      </c>
      <c r="G13" s="212">
        <v>645</v>
      </c>
      <c r="H13" s="214">
        <f>F13-G13</f>
        <v>-70</v>
      </c>
      <c r="I13" s="189">
        <f t="shared" si="1"/>
        <v>-0.10852713178294573</v>
      </c>
    </row>
    <row r="14" spans="1:9" ht="25.5" customHeight="1">
      <c r="A14" s="211">
        <v>512</v>
      </c>
      <c r="B14" s="212">
        <v>507</v>
      </c>
      <c r="C14" s="213">
        <f>A14-B14</f>
        <v>5</v>
      </c>
      <c r="D14" s="201">
        <f t="shared" si="0"/>
        <v>0.009861932938856016</v>
      </c>
      <c r="E14" s="19" t="s">
        <v>14</v>
      </c>
      <c r="F14" s="213">
        <v>2299</v>
      </c>
      <c r="G14" s="212">
        <v>2398</v>
      </c>
      <c r="H14" s="214">
        <f>F14-G14</f>
        <v>-99</v>
      </c>
      <c r="I14" s="189">
        <f t="shared" si="1"/>
        <v>-0.04128440366972477</v>
      </c>
    </row>
    <row r="15" spans="1:9" ht="25.5" customHeight="1" thickBot="1">
      <c r="A15" s="221">
        <v>113</v>
      </c>
      <c r="B15" s="222">
        <v>128</v>
      </c>
      <c r="C15" s="223">
        <f>A15-B15</f>
        <v>-15</v>
      </c>
      <c r="D15" s="202">
        <f t="shared" si="0"/>
        <v>-0.1171875</v>
      </c>
      <c r="E15" s="20" t="s">
        <v>15</v>
      </c>
      <c r="F15" s="223">
        <v>557</v>
      </c>
      <c r="G15" s="222">
        <v>686</v>
      </c>
      <c r="H15" s="224">
        <f>F15-G15</f>
        <v>-129</v>
      </c>
      <c r="I15" s="192">
        <f t="shared" si="1"/>
        <v>-0.1880466472303207</v>
      </c>
    </row>
    <row r="16" ht="13.5" thickTop="1">
      <c r="I16" s="4"/>
    </row>
    <row r="17" ht="12.75">
      <c r="I17" s="4"/>
    </row>
    <row r="18" ht="13.5" thickBot="1"/>
    <row r="19" spans="1:9" ht="25.5" customHeight="1" thickTop="1">
      <c r="A19" s="122"/>
      <c r="B19" s="1"/>
      <c r="C19" s="193"/>
      <c r="D19" s="193"/>
      <c r="E19" s="123" t="s">
        <v>219</v>
      </c>
      <c r="F19" s="193"/>
      <c r="G19" s="193"/>
      <c r="H19" s="1"/>
      <c r="I19" s="124"/>
    </row>
    <row r="20" spans="1:9" ht="25.5" customHeight="1" thickBot="1">
      <c r="A20" s="186" t="s">
        <v>318</v>
      </c>
      <c r="G20" s="125" t="s">
        <v>0</v>
      </c>
      <c r="H20" s="126" t="s">
        <v>1</v>
      </c>
      <c r="I20" s="127"/>
    </row>
    <row r="21" spans="1:9" ht="25.5" customHeight="1" thickBot="1" thickTop="1">
      <c r="A21" s="128" t="str">
        <f>+A3</f>
        <v>     Mes del 1 al 31 de mayo</v>
      </c>
      <c r="B21" s="129"/>
      <c r="C21" s="129"/>
      <c r="D21" s="130"/>
      <c r="E21" s="187" t="s">
        <v>0</v>
      </c>
      <c r="F21" s="131" t="str">
        <f>F3</f>
        <v>Acumulado al 31 de mayo</v>
      </c>
      <c r="G21" s="132"/>
      <c r="H21" s="132"/>
      <c r="I21" s="133"/>
    </row>
    <row r="22" spans="1:9" ht="25.5" customHeight="1" thickBot="1" thickTop="1">
      <c r="A22" s="134" t="s">
        <v>0</v>
      </c>
      <c r="B22" s="96" t="s">
        <v>0</v>
      </c>
      <c r="C22" s="97" t="s">
        <v>2</v>
      </c>
      <c r="D22" s="135"/>
      <c r="E22" s="96" t="s">
        <v>3</v>
      </c>
      <c r="F22" s="98" t="s">
        <v>0</v>
      </c>
      <c r="G22" s="96" t="s">
        <v>0</v>
      </c>
      <c r="H22" s="97" t="s">
        <v>2</v>
      </c>
      <c r="I22" s="99"/>
    </row>
    <row r="23" spans="1:9" ht="25.5" customHeight="1" thickBot="1" thickTop="1">
      <c r="A23" s="136">
        <v>2013</v>
      </c>
      <c r="B23" s="100">
        <v>2012</v>
      </c>
      <c r="C23" s="137" t="s">
        <v>4</v>
      </c>
      <c r="D23" s="121" t="s">
        <v>5</v>
      </c>
      <c r="E23" s="21"/>
      <c r="F23" s="136">
        <v>2013</v>
      </c>
      <c r="G23" s="100">
        <v>2012</v>
      </c>
      <c r="H23" s="101" t="s">
        <v>4</v>
      </c>
      <c r="I23" s="101" t="s">
        <v>5</v>
      </c>
    </row>
    <row r="24" spans="1:9" ht="25.5" customHeight="1" thickBot="1" thickTop="1">
      <c r="A24" s="221">
        <f>A25+A30</f>
        <v>357</v>
      </c>
      <c r="B24" s="222">
        <f>B25+B30</f>
        <v>313</v>
      </c>
      <c r="C24" s="223">
        <f>C25+C30</f>
        <v>44</v>
      </c>
      <c r="D24" s="16">
        <f>C24/B24</f>
        <v>0.14057507987220447</v>
      </c>
      <c r="E24" s="21" t="s">
        <v>6</v>
      </c>
      <c r="F24" s="223">
        <f>F25+F30</f>
        <v>1725</v>
      </c>
      <c r="G24" s="222">
        <f>G25+G30</f>
        <v>1519</v>
      </c>
      <c r="H24" s="224">
        <f>H25+H30</f>
        <v>206</v>
      </c>
      <c r="I24" s="17">
        <f>H24/G24</f>
        <v>0.13561553653719552</v>
      </c>
    </row>
    <row r="25" spans="1:9" ht="25.5" customHeight="1" thickBot="1" thickTop="1">
      <c r="A25" s="222">
        <f>SUM(A26:A29)</f>
        <v>44</v>
      </c>
      <c r="B25" s="222">
        <f>SUM(B26:B29)</f>
        <v>33</v>
      </c>
      <c r="C25" s="223">
        <f>SUM(C26:C29)</f>
        <v>11</v>
      </c>
      <c r="D25" s="16">
        <f>C25/B25</f>
        <v>0.3333333333333333</v>
      </c>
      <c r="E25" s="21" t="s">
        <v>7</v>
      </c>
      <c r="F25" s="223">
        <f>SUM(F26:F29)</f>
        <v>186</v>
      </c>
      <c r="G25" s="222">
        <f>SUM(G26:G29)</f>
        <v>206</v>
      </c>
      <c r="H25" s="224">
        <f>SUM(H26:H29)</f>
        <v>-20</v>
      </c>
      <c r="I25" s="17">
        <f>H25/G25</f>
        <v>-0.0970873786407767</v>
      </c>
    </row>
    <row r="26" spans="1:9" ht="25.5" customHeight="1" thickTop="1">
      <c r="A26" s="211">
        <v>2</v>
      </c>
      <c r="B26" s="212">
        <v>6</v>
      </c>
      <c r="C26" s="213">
        <f>A26-B26</f>
        <v>-4</v>
      </c>
      <c r="D26" s="141">
        <f aca="true" t="shared" si="2" ref="D26:D33">C26/B26</f>
        <v>-0.6666666666666666</v>
      </c>
      <c r="E26" s="19" t="s">
        <v>8</v>
      </c>
      <c r="F26" s="213">
        <v>21</v>
      </c>
      <c r="G26" s="212">
        <v>22</v>
      </c>
      <c r="H26" s="214">
        <f>F26-G26</f>
        <v>-1</v>
      </c>
      <c r="I26" s="15">
        <f>H26/G26</f>
        <v>-0.045454545454545456</v>
      </c>
    </row>
    <row r="27" spans="1:9" ht="25.5" customHeight="1">
      <c r="A27" s="211">
        <v>0</v>
      </c>
      <c r="B27" s="211">
        <v>0</v>
      </c>
      <c r="C27" s="212">
        <f>A27-B27</f>
        <v>0</v>
      </c>
      <c r="D27" s="141">
        <v>0</v>
      </c>
      <c r="E27" s="19" t="s">
        <v>9</v>
      </c>
      <c r="F27" s="214">
        <v>0</v>
      </c>
      <c r="G27" s="214">
        <v>1</v>
      </c>
      <c r="H27" s="214">
        <f>F27-G27</f>
        <v>-1</v>
      </c>
      <c r="I27" s="15">
        <f aca="true" t="shared" si="3" ref="I27:I33">H27/G27</f>
        <v>-1</v>
      </c>
    </row>
    <row r="28" spans="1:9" ht="25.5" customHeight="1">
      <c r="A28" s="211">
        <v>26</v>
      </c>
      <c r="B28" s="211">
        <v>21</v>
      </c>
      <c r="C28" s="212">
        <f>A28-B28</f>
        <v>5</v>
      </c>
      <c r="D28" s="141">
        <f t="shared" si="2"/>
        <v>0.23809523809523808</v>
      </c>
      <c r="E28" s="19" t="s">
        <v>10</v>
      </c>
      <c r="F28" s="214">
        <v>115</v>
      </c>
      <c r="G28" s="214">
        <v>133</v>
      </c>
      <c r="H28" s="214">
        <f>F28-G28</f>
        <v>-18</v>
      </c>
      <c r="I28" s="15">
        <f t="shared" si="3"/>
        <v>-0.13533834586466165</v>
      </c>
    </row>
    <row r="29" spans="1:9" ht="25.5" customHeight="1" thickBot="1">
      <c r="A29" s="211">
        <v>16</v>
      </c>
      <c r="B29" s="211">
        <v>6</v>
      </c>
      <c r="C29" s="212">
        <f>A29-B29</f>
        <v>10</v>
      </c>
      <c r="D29" s="141">
        <f t="shared" si="2"/>
        <v>1.6666666666666667</v>
      </c>
      <c r="E29" s="19" t="s">
        <v>11</v>
      </c>
      <c r="F29" s="214">
        <v>50</v>
      </c>
      <c r="G29" s="214">
        <v>50</v>
      </c>
      <c r="H29" s="214">
        <f>F29-G29</f>
        <v>0</v>
      </c>
      <c r="I29" s="15">
        <f t="shared" si="3"/>
        <v>0</v>
      </c>
    </row>
    <row r="30" spans="1:9" ht="25.5" customHeight="1" thickBot="1" thickTop="1">
      <c r="A30" s="220">
        <f>SUM(A31:A33)</f>
        <v>313</v>
      </c>
      <c r="B30" s="220">
        <f>SUM(B31:B33)</f>
        <v>280</v>
      </c>
      <c r="C30" s="220">
        <f>SUM(C31:C33)</f>
        <v>33</v>
      </c>
      <c r="D30" s="142">
        <f t="shared" si="2"/>
        <v>0.11785714285714285</v>
      </c>
      <c r="E30" s="178" t="s">
        <v>12</v>
      </c>
      <c r="F30" s="218">
        <f>SUM(F31:F33)</f>
        <v>1539</v>
      </c>
      <c r="G30" s="218">
        <f>SUM(G31:G33)</f>
        <v>1313</v>
      </c>
      <c r="H30" s="218">
        <f>SUM(H31:H33)</f>
        <v>226</v>
      </c>
      <c r="I30" s="18">
        <f t="shared" si="3"/>
        <v>0.17212490479817213</v>
      </c>
    </row>
    <row r="31" spans="1:9" ht="25.5" customHeight="1" thickTop="1">
      <c r="A31" s="211">
        <v>99</v>
      </c>
      <c r="B31" s="211">
        <v>111</v>
      </c>
      <c r="C31" s="211">
        <f>A31-B31</f>
        <v>-12</v>
      </c>
      <c r="D31" s="141">
        <f t="shared" si="2"/>
        <v>-0.10810810810810811</v>
      </c>
      <c r="E31" s="19" t="s">
        <v>13</v>
      </c>
      <c r="F31" s="214">
        <v>541</v>
      </c>
      <c r="G31" s="214">
        <v>592</v>
      </c>
      <c r="H31" s="214">
        <f>F31-G31</f>
        <v>-51</v>
      </c>
      <c r="I31" s="15">
        <f t="shared" si="3"/>
        <v>-0.08614864864864864</v>
      </c>
    </row>
    <row r="32" spans="1:9" ht="25.5" customHeight="1">
      <c r="A32" s="211">
        <v>161</v>
      </c>
      <c r="B32" s="211">
        <v>129</v>
      </c>
      <c r="C32" s="211">
        <f>A32-B32</f>
        <v>32</v>
      </c>
      <c r="D32" s="141">
        <f t="shared" si="2"/>
        <v>0.24806201550387597</v>
      </c>
      <c r="E32" s="19" t="s">
        <v>14</v>
      </c>
      <c r="F32" s="214">
        <v>809</v>
      </c>
      <c r="G32" s="214">
        <v>513</v>
      </c>
      <c r="H32" s="214">
        <f>F32-G32</f>
        <v>296</v>
      </c>
      <c r="I32" s="15">
        <f t="shared" si="3"/>
        <v>0.5769980506822612</v>
      </c>
    </row>
    <row r="33" spans="1:9" ht="25.5" customHeight="1" thickBot="1">
      <c r="A33" s="221">
        <v>53</v>
      </c>
      <c r="B33" s="221">
        <v>40</v>
      </c>
      <c r="C33" s="221">
        <f>A33-B33</f>
        <v>13</v>
      </c>
      <c r="D33" s="16">
        <f t="shared" si="2"/>
        <v>0.325</v>
      </c>
      <c r="E33" s="20" t="s">
        <v>15</v>
      </c>
      <c r="F33" s="224">
        <v>189</v>
      </c>
      <c r="G33" s="224">
        <v>208</v>
      </c>
      <c r="H33" s="222">
        <f>F33-G33</f>
        <v>-19</v>
      </c>
      <c r="I33" s="17">
        <f t="shared" si="3"/>
        <v>-0.09134615384615384</v>
      </c>
    </row>
    <row r="34" ht="13.5" thickTop="1"/>
    <row r="37" ht="13.5" thickBot="1"/>
    <row r="38" spans="1:9" ht="25.5" customHeight="1" thickTop="1">
      <c r="A38" s="122"/>
      <c r="B38" s="1"/>
      <c r="C38" s="1"/>
      <c r="D38" s="1"/>
      <c r="E38" s="138" t="s">
        <v>220</v>
      </c>
      <c r="F38" s="1"/>
      <c r="G38" s="1"/>
      <c r="H38" s="1"/>
      <c r="I38" s="124"/>
    </row>
    <row r="39" spans="1:9" ht="25.5" customHeight="1" thickBot="1">
      <c r="A39" s="186" t="s">
        <v>318</v>
      </c>
      <c r="G39" s="125" t="s">
        <v>0</v>
      </c>
      <c r="H39" s="126" t="s">
        <v>1</v>
      </c>
      <c r="I39" s="127"/>
    </row>
    <row r="40" spans="1:9" ht="25.5" customHeight="1" thickBot="1" thickTop="1">
      <c r="A40" s="128" t="str">
        <f>A3</f>
        <v>     Mes del 1 al 31 de mayo</v>
      </c>
      <c r="B40" s="129"/>
      <c r="C40" s="129"/>
      <c r="D40" s="130"/>
      <c r="E40" s="187" t="s">
        <v>0</v>
      </c>
      <c r="F40" s="131" t="str">
        <f>F3</f>
        <v>Acumulado al 31 de mayo</v>
      </c>
      <c r="G40" s="132"/>
      <c r="H40" s="132"/>
      <c r="I40" s="133"/>
    </row>
    <row r="41" spans="1:9" ht="25.5" customHeight="1" thickBot="1" thickTop="1">
      <c r="A41" s="134" t="s">
        <v>0</v>
      </c>
      <c r="B41" s="96" t="s">
        <v>0</v>
      </c>
      <c r="C41" s="97" t="s">
        <v>2</v>
      </c>
      <c r="D41" s="135"/>
      <c r="E41" s="96" t="s">
        <v>3</v>
      </c>
      <c r="F41" s="98" t="s">
        <v>0</v>
      </c>
      <c r="G41" s="96" t="s">
        <v>0</v>
      </c>
      <c r="H41" s="97" t="s">
        <v>2</v>
      </c>
      <c r="I41" s="99"/>
    </row>
    <row r="42" spans="1:9" ht="25.5" customHeight="1" thickBot="1" thickTop="1">
      <c r="A42" s="136">
        <v>2013</v>
      </c>
      <c r="B42" s="100">
        <v>2012</v>
      </c>
      <c r="C42" s="137" t="s">
        <v>4</v>
      </c>
      <c r="D42" s="121" t="s">
        <v>5</v>
      </c>
      <c r="E42" s="21"/>
      <c r="F42" s="136">
        <v>2013</v>
      </c>
      <c r="G42" s="100">
        <v>2012</v>
      </c>
      <c r="H42" s="101" t="s">
        <v>4</v>
      </c>
      <c r="I42" s="101" t="s">
        <v>5</v>
      </c>
    </row>
    <row r="43" spans="1:9" ht="25.5" customHeight="1" thickBot="1" thickTop="1">
      <c r="A43" s="221">
        <f>A44+A49</f>
        <v>290</v>
      </c>
      <c r="B43" s="222">
        <f>B44+B49</f>
        <v>376</v>
      </c>
      <c r="C43" s="223">
        <f>C44+C49</f>
        <v>-86</v>
      </c>
      <c r="D43" s="16">
        <f aca="true" t="shared" si="4" ref="D43:D49">C43/B43</f>
        <v>-0.22872340425531915</v>
      </c>
      <c r="E43" s="21" t="s">
        <v>6</v>
      </c>
      <c r="F43" s="223">
        <f>F44+F49</f>
        <v>1753</v>
      </c>
      <c r="G43" s="222">
        <f>G44+G49</f>
        <v>1761</v>
      </c>
      <c r="H43" s="224">
        <f>H44+H49</f>
        <v>-8</v>
      </c>
      <c r="I43" s="17">
        <f aca="true" t="shared" si="5" ref="I43:I48">H43/G43</f>
        <v>-0.004542873367404884</v>
      </c>
    </row>
    <row r="44" spans="1:9" ht="25.5" customHeight="1" thickBot="1" thickTop="1">
      <c r="A44" s="222">
        <f>SUM(A45:A48)</f>
        <v>39</v>
      </c>
      <c r="B44" s="222">
        <f>SUM(B45:B48)</f>
        <v>56</v>
      </c>
      <c r="C44" s="223">
        <f>SUM(C45:C48)</f>
        <v>-17</v>
      </c>
      <c r="D44" s="16">
        <f t="shared" si="4"/>
        <v>-0.30357142857142855</v>
      </c>
      <c r="E44" s="21" t="s">
        <v>7</v>
      </c>
      <c r="F44" s="223">
        <f>SUM(F45:F48)</f>
        <v>269</v>
      </c>
      <c r="G44" s="222">
        <f>SUM(G45:G48)</f>
        <v>289</v>
      </c>
      <c r="H44" s="224">
        <f>SUM(H45:H48)</f>
        <v>-20</v>
      </c>
      <c r="I44" s="17">
        <f t="shared" si="5"/>
        <v>-0.06920415224913495</v>
      </c>
    </row>
    <row r="45" spans="1:9" ht="25.5" customHeight="1" thickTop="1">
      <c r="A45" s="211">
        <v>9</v>
      </c>
      <c r="B45" s="212">
        <v>8</v>
      </c>
      <c r="C45" s="213">
        <f>A45-B45</f>
        <v>1</v>
      </c>
      <c r="D45" s="141">
        <f t="shared" si="4"/>
        <v>0.125</v>
      </c>
      <c r="E45" s="19" t="s">
        <v>8</v>
      </c>
      <c r="F45" s="213">
        <v>37</v>
      </c>
      <c r="G45" s="212">
        <v>38</v>
      </c>
      <c r="H45" s="214">
        <f>F45-G45</f>
        <v>-1</v>
      </c>
      <c r="I45" s="15">
        <f t="shared" si="5"/>
        <v>-0.02631578947368421</v>
      </c>
    </row>
    <row r="46" spans="1:9" ht="25.5" customHeight="1">
      <c r="A46" s="211">
        <v>0</v>
      </c>
      <c r="B46" s="212">
        <v>2</v>
      </c>
      <c r="C46" s="213">
        <f>A46-B46</f>
        <v>-2</v>
      </c>
      <c r="D46" s="141">
        <f t="shared" si="4"/>
        <v>-1</v>
      </c>
      <c r="E46" s="19" t="s">
        <v>9</v>
      </c>
      <c r="F46" s="213">
        <v>1</v>
      </c>
      <c r="G46" s="212">
        <v>5</v>
      </c>
      <c r="H46" s="214">
        <f>F46-G46</f>
        <v>-4</v>
      </c>
      <c r="I46" s="15">
        <f t="shared" si="5"/>
        <v>-0.8</v>
      </c>
    </row>
    <row r="47" spans="1:9" ht="25.5" customHeight="1">
      <c r="A47" s="211">
        <v>23</v>
      </c>
      <c r="B47" s="212">
        <v>29</v>
      </c>
      <c r="C47" s="213">
        <f>A47-B47</f>
        <v>-6</v>
      </c>
      <c r="D47" s="141">
        <f t="shared" si="4"/>
        <v>-0.20689655172413793</v>
      </c>
      <c r="E47" s="19" t="s">
        <v>10</v>
      </c>
      <c r="F47" s="213">
        <v>162</v>
      </c>
      <c r="G47" s="212">
        <v>138</v>
      </c>
      <c r="H47" s="214">
        <f>F47-G47</f>
        <v>24</v>
      </c>
      <c r="I47" s="15">
        <f t="shared" si="5"/>
        <v>0.17391304347826086</v>
      </c>
    </row>
    <row r="48" spans="1:9" ht="25.5" customHeight="1" thickBot="1">
      <c r="A48" s="211">
        <v>7</v>
      </c>
      <c r="B48" s="212">
        <v>17</v>
      </c>
      <c r="C48" s="213">
        <f>A48-B48</f>
        <v>-10</v>
      </c>
      <c r="D48" s="141">
        <f t="shared" si="4"/>
        <v>-0.5882352941176471</v>
      </c>
      <c r="E48" s="19" t="s">
        <v>11</v>
      </c>
      <c r="F48" s="213">
        <v>69</v>
      </c>
      <c r="G48" s="212">
        <v>108</v>
      </c>
      <c r="H48" s="214">
        <f>F48-G48</f>
        <v>-39</v>
      </c>
      <c r="I48" s="15">
        <f t="shared" si="5"/>
        <v>-0.3611111111111111</v>
      </c>
    </row>
    <row r="49" spans="1:9" ht="25.5" customHeight="1" thickBot="1" thickTop="1">
      <c r="A49" s="220">
        <f>SUM(A50:A52)</f>
        <v>251</v>
      </c>
      <c r="B49" s="216">
        <f>SUM(B50:B52)</f>
        <v>320</v>
      </c>
      <c r="C49" s="217">
        <f>SUM(C50:C52)</f>
        <v>-69</v>
      </c>
      <c r="D49" s="142">
        <f t="shared" si="4"/>
        <v>-0.215625</v>
      </c>
      <c r="E49" s="178" t="s">
        <v>12</v>
      </c>
      <c r="F49" s="217">
        <f>SUM(F50:F52)</f>
        <v>1484</v>
      </c>
      <c r="G49" s="216">
        <f>SUM(G50:G52)</f>
        <v>1472</v>
      </c>
      <c r="H49" s="218">
        <f>SUM(H50:H52)</f>
        <v>12</v>
      </c>
      <c r="I49" s="18">
        <f>H49/G49</f>
        <v>0.008152173913043478</v>
      </c>
    </row>
    <row r="50" spans="1:9" ht="25.5" customHeight="1" thickTop="1">
      <c r="A50" s="211">
        <v>69</v>
      </c>
      <c r="B50" s="212">
        <v>79</v>
      </c>
      <c r="C50" s="213">
        <f>A50-B50</f>
        <v>-10</v>
      </c>
      <c r="D50" s="141">
        <f>C50/B50</f>
        <v>-0.12658227848101267</v>
      </c>
      <c r="E50" s="19" t="s">
        <v>13</v>
      </c>
      <c r="F50" s="213">
        <v>392</v>
      </c>
      <c r="G50" s="212">
        <v>416</v>
      </c>
      <c r="H50" s="214">
        <f>F50-G50</f>
        <v>-24</v>
      </c>
      <c r="I50" s="15">
        <f>H50/G50</f>
        <v>-0.057692307692307696</v>
      </c>
    </row>
    <row r="51" spans="1:9" ht="25.5" customHeight="1">
      <c r="A51" s="211">
        <v>166</v>
      </c>
      <c r="B51" s="212">
        <v>231</v>
      </c>
      <c r="C51" s="213">
        <f>A51-B51</f>
        <v>-65</v>
      </c>
      <c r="D51" s="141">
        <f>C51/B51</f>
        <v>-0.2813852813852814</v>
      </c>
      <c r="E51" s="19" t="s">
        <v>14</v>
      </c>
      <c r="F51" s="213">
        <v>1012</v>
      </c>
      <c r="G51" s="212">
        <v>989</v>
      </c>
      <c r="H51" s="214">
        <f>F51-G51</f>
        <v>23</v>
      </c>
      <c r="I51" s="15">
        <f>H51/G51</f>
        <v>0.023255813953488372</v>
      </c>
    </row>
    <row r="52" spans="1:9" ht="25.5" customHeight="1" thickBot="1">
      <c r="A52" s="221">
        <v>16</v>
      </c>
      <c r="B52" s="222">
        <v>10</v>
      </c>
      <c r="C52" s="222">
        <f>A52-B52</f>
        <v>6</v>
      </c>
      <c r="D52" s="16">
        <f>C52/B52</f>
        <v>0.6</v>
      </c>
      <c r="E52" s="20" t="s">
        <v>15</v>
      </c>
      <c r="F52" s="223">
        <v>80</v>
      </c>
      <c r="G52" s="222">
        <v>67</v>
      </c>
      <c r="H52" s="224">
        <f>F52-G52</f>
        <v>13</v>
      </c>
      <c r="I52" s="17">
        <f>H52/G52</f>
        <v>0.19402985074626866</v>
      </c>
    </row>
    <row r="53" ht="15" thickTop="1">
      <c r="A53" s="139"/>
    </row>
    <row r="55" ht="13.5" thickBot="1"/>
    <row r="56" spans="1:9" ht="25.5" customHeight="1" thickTop="1">
      <c r="A56" s="140" t="s">
        <v>221</v>
      </c>
      <c r="B56" s="1"/>
      <c r="C56" s="1"/>
      <c r="D56" s="1"/>
      <c r="E56" s="138" t="s">
        <v>222</v>
      </c>
      <c r="F56" s="1"/>
      <c r="G56" s="1"/>
      <c r="H56" s="1"/>
      <c r="I56" s="124"/>
    </row>
    <row r="57" spans="1:9" ht="25.5" customHeight="1" thickBot="1">
      <c r="A57" s="186" t="s">
        <v>318</v>
      </c>
      <c r="G57" s="125" t="s">
        <v>0</v>
      </c>
      <c r="H57" s="126" t="s">
        <v>1</v>
      </c>
      <c r="I57" s="127"/>
    </row>
    <row r="58" spans="1:9" ht="25.5" customHeight="1" thickBot="1" thickTop="1">
      <c r="A58" s="128" t="str">
        <f>A3</f>
        <v>     Mes del 1 al 31 de mayo</v>
      </c>
      <c r="B58" s="129"/>
      <c r="C58" s="129"/>
      <c r="D58" s="130"/>
      <c r="E58" s="187" t="s">
        <v>0</v>
      </c>
      <c r="F58" s="131" t="str">
        <f>F3</f>
        <v>Acumulado al 31 de mayo</v>
      </c>
      <c r="G58" s="132"/>
      <c r="H58" s="132"/>
      <c r="I58" s="133"/>
    </row>
    <row r="59" spans="1:9" ht="25.5" customHeight="1" thickBot="1" thickTop="1">
      <c r="A59" s="134" t="s">
        <v>0</v>
      </c>
      <c r="B59" s="96" t="s">
        <v>0</v>
      </c>
      <c r="C59" s="97" t="s">
        <v>2</v>
      </c>
      <c r="D59" s="135"/>
      <c r="E59" s="96" t="s">
        <v>3</v>
      </c>
      <c r="F59" s="98" t="s">
        <v>0</v>
      </c>
      <c r="G59" s="96" t="s">
        <v>0</v>
      </c>
      <c r="H59" s="97" t="s">
        <v>2</v>
      </c>
      <c r="I59" s="99"/>
    </row>
    <row r="60" spans="1:9" ht="25.5" customHeight="1" thickBot="1" thickTop="1">
      <c r="A60" s="136">
        <v>2013</v>
      </c>
      <c r="B60" s="100">
        <v>2012</v>
      </c>
      <c r="C60" s="137" t="s">
        <v>4</v>
      </c>
      <c r="D60" s="121" t="s">
        <v>5</v>
      </c>
      <c r="E60" s="21"/>
      <c r="F60" s="136">
        <v>2013</v>
      </c>
      <c r="G60" s="100">
        <v>2012</v>
      </c>
      <c r="H60" s="101" t="s">
        <v>4</v>
      </c>
      <c r="I60" s="101" t="s">
        <v>5</v>
      </c>
    </row>
    <row r="61" spans="1:9" ht="25.5" customHeight="1" thickBot="1" thickTop="1">
      <c r="A61" s="221">
        <f>A62+A67</f>
        <v>187</v>
      </c>
      <c r="B61" s="216">
        <f>B62+B67</f>
        <v>275</v>
      </c>
      <c r="C61" s="216">
        <f>C62+C67</f>
        <v>-88</v>
      </c>
      <c r="D61" s="16">
        <f aca="true" t="shared" si="6" ref="D61:D70">C61/B61</f>
        <v>-0.32</v>
      </c>
      <c r="E61" s="21" t="s">
        <v>6</v>
      </c>
      <c r="F61" s="223">
        <f>F62+F67</f>
        <v>939</v>
      </c>
      <c r="G61" s="222">
        <f>G62+G67</f>
        <v>1249</v>
      </c>
      <c r="H61" s="224">
        <f>H62+H67</f>
        <v>-310</v>
      </c>
      <c r="I61" s="17">
        <f aca="true" t="shared" si="7" ref="I61:I70">H61/G61</f>
        <v>-0.24819855884707767</v>
      </c>
    </row>
    <row r="62" spans="1:9" ht="25.5" customHeight="1" thickBot="1" thickTop="1">
      <c r="A62" s="221">
        <f>SUM(A63:A66)</f>
        <v>33</v>
      </c>
      <c r="B62" s="216">
        <f>SUM(B63:B66)</f>
        <v>44</v>
      </c>
      <c r="C62" s="216">
        <f>SUM(C63:C66)</f>
        <v>-11</v>
      </c>
      <c r="D62" s="16">
        <f t="shared" si="6"/>
        <v>-0.25</v>
      </c>
      <c r="E62" s="21" t="s">
        <v>7</v>
      </c>
      <c r="F62" s="223">
        <f>SUM(F63:F66)</f>
        <v>161</v>
      </c>
      <c r="G62" s="222">
        <f>SUM(G63:G66)</f>
        <v>218</v>
      </c>
      <c r="H62" s="224">
        <f>SUM(H63:H66)</f>
        <v>-57</v>
      </c>
      <c r="I62" s="17">
        <f t="shared" si="7"/>
        <v>-0.26146788990825687</v>
      </c>
    </row>
    <row r="63" spans="1:9" ht="25.5" customHeight="1" thickTop="1">
      <c r="A63" s="211">
        <v>4</v>
      </c>
      <c r="B63" s="212">
        <v>3</v>
      </c>
      <c r="C63" s="213">
        <f>A63-B63</f>
        <v>1</v>
      </c>
      <c r="D63" s="141">
        <f t="shared" si="6"/>
        <v>0.3333333333333333</v>
      </c>
      <c r="E63" s="19" t="s">
        <v>8</v>
      </c>
      <c r="F63" s="213">
        <v>16</v>
      </c>
      <c r="G63" s="212">
        <v>16</v>
      </c>
      <c r="H63" s="214">
        <f>F63-G63</f>
        <v>0</v>
      </c>
      <c r="I63" s="103">
        <f t="shared" si="7"/>
        <v>0</v>
      </c>
    </row>
    <row r="64" spans="1:9" ht="25.5" customHeight="1">
      <c r="A64" s="211">
        <v>0</v>
      </c>
      <c r="B64" s="212">
        <v>0</v>
      </c>
      <c r="C64" s="213">
        <f>A64-B64</f>
        <v>0</v>
      </c>
      <c r="D64" s="141">
        <v>0</v>
      </c>
      <c r="E64" s="19" t="s">
        <v>9</v>
      </c>
      <c r="F64" s="213">
        <v>2</v>
      </c>
      <c r="G64" s="212">
        <v>0</v>
      </c>
      <c r="H64" s="214">
        <f>F64-G64</f>
        <v>2</v>
      </c>
      <c r="I64" s="22">
        <v>0</v>
      </c>
    </row>
    <row r="65" spans="1:9" ht="25.5" customHeight="1">
      <c r="A65" s="211">
        <v>20</v>
      </c>
      <c r="B65" s="212">
        <v>22</v>
      </c>
      <c r="C65" s="213">
        <f>A65-B65</f>
        <v>-2</v>
      </c>
      <c r="D65" s="141">
        <f t="shared" si="6"/>
        <v>-0.09090909090909091</v>
      </c>
      <c r="E65" s="19" t="s">
        <v>10</v>
      </c>
      <c r="F65" s="213">
        <v>108</v>
      </c>
      <c r="G65" s="212">
        <v>118</v>
      </c>
      <c r="H65" s="214">
        <f>F65-G65</f>
        <v>-10</v>
      </c>
      <c r="I65" s="22">
        <f t="shared" si="7"/>
        <v>-0.0847457627118644</v>
      </c>
    </row>
    <row r="66" spans="1:9" ht="25.5" customHeight="1" thickBot="1">
      <c r="A66" s="211">
        <v>9</v>
      </c>
      <c r="B66" s="212">
        <v>19</v>
      </c>
      <c r="C66" s="213">
        <f>A66-B66</f>
        <v>-10</v>
      </c>
      <c r="D66" s="141">
        <f t="shared" si="6"/>
        <v>-0.5263157894736842</v>
      </c>
      <c r="E66" s="19" t="s">
        <v>11</v>
      </c>
      <c r="F66" s="213">
        <v>35</v>
      </c>
      <c r="G66" s="212">
        <v>84</v>
      </c>
      <c r="H66" s="214">
        <f>F66-G66</f>
        <v>-49</v>
      </c>
      <c r="I66" s="191">
        <f t="shared" si="7"/>
        <v>-0.5833333333333334</v>
      </c>
    </row>
    <row r="67" spans="1:9" ht="25.5" customHeight="1" thickBot="1" thickTop="1">
      <c r="A67" s="220">
        <f>SUM(A68:A70)</f>
        <v>154</v>
      </c>
      <c r="B67" s="216">
        <f>SUM(B68:B70)</f>
        <v>231</v>
      </c>
      <c r="C67" s="217">
        <f>SUM(C68:C70)</f>
        <v>-77</v>
      </c>
      <c r="D67" s="142">
        <f t="shared" si="6"/>
        <v>-0.3333333333333333</v>
      </c>
      <c r="E67" s="178" t="s">
        <v>12</v>
      </c>
      <c r="F67" s="217">
        <f>SUM(F68:F70)</f>
        <v>778</v>
      </c>
      <c r="G67" s="216">
        <f>SUM(G68:G70)</f>
        <v>1031</v>
      </c>
      <c r="H67" s="218">
        <f>SUM(H68:H70)</f>
        <v>-253</v>
      </c>
      <c r="I67" s="18">
        <f t="shared" si="7"/>
        <v>-0.24539282250242483</v>
      </c>
    </row>
    <row r="68" spans="1:9" ht="25.5" customHeight="1" thickTop="1">
      <c r="A68" s="211">
        <v>72</v>
      </c>
      <c r="B68" s="212">
        <v>79</v>
      </c>
      <c r="C68" s="213">
        <f>A68-B68</f>
        <v>-7</v>
      </c>
      <c r="D68" s="141">
        <f t="shared" si="6"/>
        <v>-0.08860759493670886</v>
      </c>
      <c r="E68" s="19" t="s">
        <v>13</v>
      </c>
      <c r="F68" s="213">
        <v>309</v>
      </c>
      <c r="G68" s="212">
        <v>415</v>
      </c>
      <c r="H68" s="225">
        <f>F68-G68</f>
        <v>-106</v>
      </c>
      <c r="I68" s="15">
        <f t="shared" si="7"/>
        <v>-0.25542168674698795</v>
      </c>
    </row>
    <row r="69" spans="1:9" ht="25.5" customHeight="1">
      <c r="A69" s="211">
        <v>75</v>
      </c>
      <c r="B69" s="212">
        <v>142</v>
      </c>
      <c r="C69" s="213">
        <f>A69-B69</f>
        <v>-67</v>
      </c>
      <c r="D69" s="141">
        <f t="shared" si="6"/>
        <v>-0.47183098591549294</v>
      </c>
      <c r="E69" s="19" t="s">
        <v>14</v>
      </c>
      <c r="F69" s="213">
        <v>440</v>
      </c>
      <c r="G69" s="212">
        <v>572</v>
      </c>
      <c r="H69" s="212">
        <f>F69-G69</f>
        <v>-132</v>
      </c>
      <c r="I69" s="15">
        <f t="shared" si="7"/>
        <v>-0.23076923076923078</v>
      </c>
    </row>
    <row r="70" spans="1:9" ht="25.5" customHeight="1" thickBot="1">
      <c r="A70" s="221">
        <v>7</v>
      </c>
      <c r="B70" s="222">
        <v>10</v>
      </c>
      <c r="C70" s="223">
        <f>A70-B70</f>
        <v>-3</v>
      </c>
      <c r="D70" s="16">
        <f t="shared" si="6"/>
        <v>-0.3</v>
      </c>
      <c r="E70" s="20" t="s">
        <v>15</v>
      </c>
      <c r="F70" s="223">
        <v>29</v>
      </c>
      <c r="G70" s="222">
        <v>44</v>
      </c>
      <c r="H70" s="222">
        <f>F70-G70</f>
        <v>-15</v>
      </c>
      <c r="I70" s="17">
        <f t="shared" si="7"/>
        <v>-0.3409090909090909</v>
      </c>
    </row>
    <row r="71" ht="14.25" thickTop="1">
      <c r="E71" s="7"/>
    </row>
    <row r="73" ht="13.5" thickBot="1"/>
    <row r="74" spans="1:9" ht="25.5" customHeight="1" thickTop="1">
      <c r="A74" s="140" t="s">
        <v>221</v>
      </c>
      <c r="B74" s="1"/>
      <c r="C74" s="1"/>
      <c r="D74" s="1"/>
      <c r="E74" s="138" t="s">
        <v>223</v>
      </c>
      <c r="F74" s="1"/>
      <c r="G74" s="1"/>
      <c r="H74" s="1"/>
      <c r="I74" s="124"/>
    </row>
    <row r="75" spans="1:9" ht="25.5" customHeight="1" thickBot="1">
      <c r="A75" s="186" t="s">
        <v>318</v>
      </c>
      <c r="G75" s="125" t="s">
        <v>0</v>
      </c>
      <c r="H75" s="126" t="s">
        <v>1</v>
      </c>
      <c r="I75" s="127"/>
    </row>
    <row r="76" spans="1:9" ht="25.5" customHeight="1" thickBot="1" thickTop="1">
      <c r="A76" s="128" t="str">
        <f>A3</f>
        <v>     Mes del 1 al 31 de mayo</v>
      </c>
      <c r="B76" s="129"/>
      <c r="C76" s="129"/>
      <c r="D76" s="130"/>
      <c r="E76" s="187" t="s">
        <v>0</v>
      </c>
      <c r="F76" s="131" t="str">
        <f>F3</f>
        <v>Acumulado al 31 de mayo</v>
      </c>
      <c r="G76" s="132"/>
      <c r="H76" s="132"/>
      <c r="I76" s="133"/>
    </row>
    <row r="77" spans="1:9" ht="25.5" customHeight="1" thickBot="1" thickTop="1">
      <c r="A77" s="134" t="s">
        <v>0</v>
      </c>
      <c r="B77" s="96" t="s">
        <v>0</v>
      </c>
      <c r="C77" s="97" t="s">
        <v>2</v>
      </c>
      <c r="D77" s="135"/>
      <c r="E77" s="96" t="s">
        <v>3</v>
      </c>
      <c r="F77" s="98" t="s">
        <v>0</v>
      </c>
      <c r="G77" s="96" t="s">
        <v>0</v>
      </c>
      <c r="H77" s="97" t="s">
        <v>2</v>
      </c>
      <c r="I77" s="99"/>
    </row>
    <row r="78" spans="1:9" ht="25.5" customHeight="1" thickBot="1" thickTop="1">
      <c r="A78" s="136">
        <v>2013</v>
      </c>
      <c r="B78" s="100">
        <v>2012</v>
      </c>
      <c r="C78" s="137" t="s">
        <v>4</v>
      </c>
      <c r="D78" s="121" t="s">
        <v>5</v>
      </c>
      <c r="E78" s="21"/>
      <c r="F78" s="136">
        <v>2013</v>
      </c>
      <c r="G78" s="100">
        <v>2012</v>
      </c>
      <c r="H78" s="101" t="s">
        <v>4</v>
      </c>
      <c r="I78" s="101" t="s">
        <v>5</v>
      </c>
    </row>
    <row r="79" spans="1:9" ht="25.5" customHeight="1" thickBot="1" thickTop="1">
      <c r="A79" s="221">
        <f>A80+A85</f>
        <v>283</v>
      </c>
      <c r="B79" s="222">
        <f>B80+B85</f>
        <v>369</v>
      </c>
      <c r="C79" s="223">
        <f>C80+C85</f>
        <v>-86</v>
      </c>
      <c r="D79" s="16">
        <f aca="true" t="shared" si="8" ref="D79:D88">C79/B79</f>
        <v>-0.23306233062330622</v>
      </c>
      <c r="E79" s="6" t="s">
        <v>6</v>
      </c>
      <c r="F79" s="223">
        <f>F80+F85</f>
        <v>1342</v>
      </c>
      <c r="G79" s="222">
        <f>G80+G85</f>
        <v>1658</v>
      </c>
      <c r="H79" s="224">
        <f>H80+H85</f>
        <v>-316</v>
      </c>
      <c r="I79" s="17">
        <f aca="true" t="shared" si="9" ref="I79:I88">H79/G79</f>
        <v>-0.19059107358262967</v>
      </c>
    </row>
    <row r="80" spans="1:9" ht="25.5" customHeight="1" thickBot="1" thickTop="1">
      <c r="A80" s="221">
        <f>SUM(A81:A84)</f>
        <v>38</v>
      </c>
      <c r="B80" s="222">
        <f>SUM(B81:B84)</f>
        <v>26</v>
      </c>
      <c r="C80" s="223">
        <f>SUM(C81:C84)</f>
        <v>12</v>
      </c>
      <c r="D80" s="16">
        <f t="shared" si="8"/>
        <v>0.46153846153846156</v>
      </c>
      <c r="E80" s="6" t="s">
        <v>7</v>
      </c>
      <c r="F80" s="223">
        <f>SUM(F81:F84)</f>
        <v>188</v>
      </c>
      <c r="G80" s="222">
        <f>SUM(G81:G84)</f>
        <v>163</v>
      </c>
      <c r="H80" s="224">
        <f>SUM(H81:H84)</f>
        <v>25</v>
      </c>
      <c r="I80" s="17">
        <f t="shared" si="9"/>
        <v>0.15337423312883436</v>
      </c>
    </row>
    <row r="81" spans="1:9" ht="25.5" customHeight="1" thickTop="1">
      <c r="A81" s="211">
        <v>7</v>
      </c>
      <c r="B81" s="212">
        <v>1</v>
      </c>
      <c r="C81" s="225">
        <f>A81-B81</f>
        <v>6</v>
      </c>
      <c r="D81" s="141">
        <f t="shared" si="8"/>
        <v>6</v>
      </c>
      <c r="E81" s="2" t="s">
        <v>8</v>
      </c>
      <c r="F81" s="213">
        <v>22</v>
      </c>
      <c r="G81" s="212">
        <v>19</v>
      </c>
      <c r="H81" s="214">
        <f>F81-G81</f>
        <v>3</v>
      </c>
      <c r="I81" s="15">
        <f>H81/G81</f>
        <v>0.15789473684210525</v>
      </c>
    </row>
    <row r="82" spans="1:9" ht="25.5" customHeight="1">
      <c r="A82" s="211">
        <v>0</v>
      </c>
      <c r="B82" s="212">
        <v>0</v>
      </c>
      <c r="C82" s="213">
        <f>A82-B82</f>
        <v>0</v>
      </c>
      <c r="D82" s="141">
        <v>0</v>
      </c>
      <c r="E82" s="2" t="s">
        <v>9</v>
      </c>
      <c r="F82" s="213">
        <v>0</v>
      </c>
      <c r="G82" s="212">
        <v>0</v>
      </c>
      <c r="H82" s="214">
        <f>F82-G82</f>
        <v>0</v>
      </c>
      <c r="I82" s="15">
        <v>0</v>
      </c>
    </row>
    <row r="83" spans="1:9" ht="25.5" customHeight="1">
      <c r="A83" s="211">
        <v>17</v>
      </c>
      <c r="B83" s="212">
        <v>11</v>
      </c>
      <c r="C83" s="213">
        <f>A83-B83</f>
        <v>6</v>
      </c>
      <c r="D83" s="141">
        <f t="shared" si="8"/>
        <v>0.5454545454545454</v>
      </c>
      <c r="E83" s="2" t="s">
        <v>10</v>
      </c>
      <c r="F83" s="213">
        <v>83</v>
      </c>
      <c r="G83" s="212">
        <v>84</v>
      </c>
      <c r="H83" s="214">
        <f>F83-G83</f>
        <v>-1</v>
      </c>
      <c r="I83" s="15">
        <f t="shared" si="9"/>
        <v>-0.011904761904761904</v>
      </c>
    </row>
    <row r="84" spans="1:9" ht="25.5" customHeight="1" thickBot="1">
      <c r="A84" s="211">
        <v>14</v>
      </c>
      <c r="B84" s="212">
        <v>14</v>
      </c>
      <c r="C84" s="213">
        <f>A84-B84</f>
        <v>0</v>
      </c>
      <c r="D84" s="141">
        <f t="shared" si="8"/>
        <v>0</v>
      </c>
      <c r="E84" s="2" t="s">
        <v>11</v>
      </c>
      <c r="F84" s="213">
        <v>83</v>
      </c>
      <c r="G84" s="212">
        <v>60</v>
      </c>
      <c r="H84" s="214">
        <f>F84-G84</f>
        <v>23</v>
      </c>
      <c r="I84" s="15">
        <f t="shared" si="9"/>
        <v>0.38333333333333336</v>
      </c>
    </row>
    <row r="85" spans="1:9" ht="25.5" customHeight="1" thickBot="1" thickTop="1">
      <c r="A85" s="216">
        <f>SUM(A86:A88)</f>
        <v>245</v>
      </c>
      <c r="B85" s="216">
        <f>SUM(B86:B88)</f>
        <v>343</v>
      </c>
      <c r="C85" s="217">
        <f>SUM(C86:C88)</f>
        <v>-98</v>
      </c>
      <c r="D85" s="142">
        <f t="shared" si="8"/>
        <v>-0.2857142857142857</v>
      </c>
      <c r="E85" s="5" t="s">
        <v>12</v>
      </c>
      <c r="F85" s="217">
        <f>SUM(F86:F88)</f>
        <v>1154</v>
      </c>
      <c r="G85" s="216">
        <f>SUM(G86:G88)</f>
        <v>1495</v>
      </c>
      <c r="H85" s="218">
        <f>SUM(H86:H88)</f>
        <v>-341</v>
      </c>
      <c r="I85" s="18">
        <f t="shared" si="9"/>
        <v>-0.22809364548494984</v>
      </c>
    </row>
    <row r="86" spans="1:9" ht="25.5" customHeight="1" thickTop="1">
      <c r="A86" s="211">
        <v>79</v>
      </c>
      <c r="B86" s="212">
        <v>120</v>
      </c>
      <c r="C86" s="213">
        <f>A86-B86</f>
        <v>-41</v>
      </c>
      <c r="D86" s="141">
        <f t="shared" si="8"/>
        <v>-0.3416666666666667</v>
      </c>
      <c r="E86" s="2" t="s">
        <v>13</v>
      </c>
      <c r="F86" s="213">
        <v>449</v>
      </c>
      <c r="G86" s="212">
        <v>566</v>
      </c>
      <c r="H86" s="214">
        <f>F86-G86</f>
        <v>-117</v>
      </c>
      <c r="I86" s="15">
        <f t="shared" si="9"/>
        <v>-0.2067137809187279</v>
      </c>
    </row>
    <row r="87" spans="1:9" ht="25.5" customHeight="1">
      <c r="A87" s="211">
        <v>149</v>
      </c>
      <c r="B87" s="212">
        <v>210</v>
      </c>
      <c r="C87" s="213">
        <f>A87-B87</f>
        <v>-61</v>
      </c>
      <c r="D87" s="141">
        <f t="shared" si="8"/>
        <v>-0.2904761904761905</v>
      </c>
      <c r="E87" s="2" t="s">
        <v>14</v>
      </c>
      <c r="F87" s="213">
        <v>639</v>
      </c>
      <c r="G87" s="212">
        <v>868</v>
      </c>
      <c r="H87" s="214">
        <f>F87-G87</f>
        <v>-229</v>
      </c>
      <c r="I87" s="15">
        <f>H87/G87</f>
        <v>-0.2638248847926267</v>
      </c>
    </row>
    <row r="88" spans="1:9" ht="25.5" customHeight="1" thickBot="1">
      <c r="A88" s="221">
        <v>17</v>
      </c>
      <c r="B88" s="222">
        <v>13</v>
      </c>
      <c r="C88" s="223">
        <f>A88-B88</f>
        <v>4</v>
      </c>
      <c r="D88" s="16">
        <f t="shared" si="8"/>
        <v>0.3076923076923077</v>
      </c>
      <c r="E88" s="3" t="s">
        <v>15</v>
      </c>
      <c r="F88" s="223">
        <v>66</v>
      </c>
      <c r="G88" s="222">
        <v>61</v>
      </c>
      <c r="H88" s="224">
        <f>F88-G88</f>
        <v>5</v>
      </c>
      <c r="I88" s="17">
        <f t="shared" si="9"/>
        <v>0.08196721311475409</v>
      </c>
    </row>
    <row r="89" ht="14.25" thickTop="1">
      <c r="E89" s="7"/>
    </row>
    <row r="91" ht="13.5" thickBot="1"/>
    <row r="92" spans="1:9" ht="25.5" customHeight="1" thickTop="1">
      <c r="A92" s="140" t="s">
        <v>221</v>
      </c>
      <c r="B92" s="1"/>
      <c r="C92" s="1"/>
      <c r="D92" s="1"/>
      <c r="E92" s="138" t="s">
        <v>224</v>
      </c>
      <c r="F92" s="1"/>
      <c r="G92" s="1"/>
      <c r="H92" s="1"/>
      <c r="I92" s="124"/>
    </row>
    <row r="93" spans="1:9" ht="25.5" customHeight="1" thickBot="1">
      <c r="A93" s="186" t="s">
        <v>318</v>
      </c>
      <c r="G93" s="125" t="s">
        <v>0</v>
      </c>
      <c r="H93" s="126" t="s">
        <v>1</v>
      </c>
      <c r="I93" s="127"/>
    </row>
    <row r="94" spans="1:9" ht="25.5" customHeight="1" thickBot="1" thickTop="1">
      <c r="A94" s="128" t="str">
        <f>A3</f>
        <v>     Mes del 1 al 31 de mayo</v>
      </c>
      <c r="B94" s="129"/>
      <c r="C94" s="129"/>
      <c r="D94" s="130"/>
      <c r="E94" s="187" t="s">
        <v>0</v>
      </c>
      <c r="F94" s="131" t="str">
        <f>F3</f>
        <v>Acumulado al 31 de mayo</v>
      </c>
      <c r="G94" s="132"/>
      <c r="H94" s="132"/>
      <c r="I94" s="133"/>
    </row>
    <row r="95" spans="1:9" ht="25.5" customHeight="1" thickBot="1" thickTop="1">
      <c r="A95" s="134" t="s">
        <v>0</v>
      </c>
      <c r="B95" s="96" t="s">
        <v>0</v>
      </c>
      <c r="C95" s="97" t="s">
        <v>2</v>
      </c>
      <c r="D95" s="135"/>
      <c r="E95" s="96" t="s">
        <v>3</v>
      </c>
      <c r="F95" s="98" t="s">
        <v>0</v>
      </c>
      <c r="G95" s="96" t="s">
        <v>0</v>
      </c>
      <c r="H95" s="97" t="s">
        <v>2</v>
      </c>
      <c r="I95" s="99"/>
    </row>
    <row r="96" spans="1:9" ht="25.5" customHeight="1" thickBot="1" thickTop="1">
      <c r="A96" s="136">
        <v>2013</v>
      </c>
      <c r="B96" s="100">
        <v>2012</v>
      </c>
      <c r="C96" s="137" t="s">
        <v>4</v>
      </c>
      <c r="D96" s="121" t="s">
        <v>5</v>
      </c>
      <c r="E96" s="21"/>
      <c r="F96" s="136">
        <v>2013</v>
      </c>
      <c r="G96" s="100">
        <v>2012</v>
      </c>
      <c r="H96" s="101" t="s">
        <v>4</v>
      </c>
      <c r="I96" s="101" t="s">
        <v>5</v>
      </c>
    </row>
    <row r="97" spans="1:9" ht="25.5" customHeight="1" thickBot="1" thickTop="1">
      <c r="A97" s="221">
        <f>A98+A103</f>
        <v>412</v>
      </c>
      <c r="B97" s="222">
        <f>B98+B103</f>
        <v>552</v>
      </c>
      <c r="C97" s="223">
        <f>C98+C103</f>
        <v>-140</v>
      </c>
      <c r="D97" s="16">
        <f aca="true" t="shared" si="10" ref="D97:D106">C97/B97</f>
        <v>-0.2536231884057971</v>
      </c>
      <c r="E97" s="21" t="s">
        <v>6</v>
      </c>
      <c r="F97" s="223">
        <f>F98+F103</f>
        <v>2085</v>
      </c>
      <c r="G97" s="222">
        <f>G98+G103</f>
        <v>2355</v>
      </c>
      <c r="H97" s="224">
        <f>F97-G97</f>
        <v>-270</v>
      </c>
      <c r="I97" s="17">
        <f aca="true" t="shared" si="11" ref="I97:I106">H97/G97</f>
        <v>-0.11464968152866242</v>
      </c>
    </row>
    <row r="98" spans="1:9" ht="25.5" customHeight="1" thickBot="1" thickTop="1">
      <c r="A98" s="221">
        <f>SUM(A99:A102)</f>
        <v>87</v>
      </c>
      <c r="B98" s="222">
        <f>SUM(B99:B102)</f>
        <v>89</v>
      </c>
      <c r="C98" s="223">
        <f>SUM(C99:C102)</f>
        <v>-2</v>
      </c>
      <c r="D98" s="16">
        <f t="shared" si="10"/>
        <v>-0.02247191011235955</v>
      </c>
      <c r="E98" s="21" t="s">
        <v>7</v>
      </c>
      <c r="F98" s="223">
        <f>SUM(F99:F102)</f>
        <v>379</v>
      </c>
      <c r="G98" s="222">
        <f>SUM(G99:G102)</f>
        <v>407</v>
      </c>
      <c r="H98" s="222">
        <f>SUM(H99:H102)</f>
        <v>-28</v>
      </c>
      <c r="I98" s="17">
        <f t="shared" si="11"/>
        <v>-0.0687960687960688</v>
      </c>
    </row>
    <row r="99" spans="1:9" ht="25.5" customHeight="1" thickTop="1">
      <c r="A99" s="211">
        <v>8</v>
      </c>
      <c r="B99" s="212">
        <v>6</v>
      </c>
      <c r="C99" s="213">
        <f aca="true" t="shared" si="12" ref="C99:C106">A99-B99</f>
        <v>2</v>
      </c>
      <c r="D99" s="141">
        <f t="shared" si="10"/>
        <v>0.3333333333333333</v>
      </c>
      <c r="E99" s="19" t="s">
        <v>8</v>
      </c>
      <c r="F99" s="213">
        <v>39</v>
      </c>
      <c r="G99" s="212">
        <v>38</v>
      </c>
      <c r="H99" s="214">
        <f>F99-G99</f>
        <v>1</v>
      </c>
      <c r="I99" s="103">
        <f t="shared" si="11"/>
        <v>0.02631578947368421</v>
      </c>
    </row>
    <row r="100" spans="1:9" ht="25.5" customHeight="1">
      <c r="A100" s="211">
        <v>0</v>
      </c>
      <c r="B100" s="212">
        <v>0</v>
      </c>
      <c r="C100" s="213">
        <f t="shared" si="12"/>
        <v>0</v>
      </c>
      <c r="D100" s="141">
        <v>0</v>
      </c>
      <c r="E100" s="19" t="s">
        <v>9</v>
      </c>
      <c r="F100" s="213">
        <v>1</v>
      </c>
      <c r="G100" s="212">
        <v>1</v>
      </c>
      <c r="H100" s="214">
        <f>F100-G100</f>
        <v>0</v>
      </c>
      <c r="I100" s="15">
        <f t="shared" si="11"/>
        <v>0</v>
      </c>
    </row>
    <row r="101" spans="1:9" ht="25.5" customHeight="1">
      <c r="A101" s="211">
        <v>58</v>
      </c>
      <c r="B101" s="212">
        <v>55</v>
      </c>
      <c r="C101" s="213">
        <f t="shared" si="12"/>
        <v>3</v>
      </c>
      <c r="D101" s="141">
        <f t="shared" si="10"/>
        <v>0.05454545454545454</v>
      </c>
      <c r="E101" s="19" t="s">
        <v>10</v>
      </c>
      <c r="F101" s="213">
        <v>239</v>
      </c>
      <c r="G101" s="212">
        <v>249</v>
      </c>
      <c r="H101" s="214">
        <f>F101-G101</f>
        <v>-10</v>
      </c>
      <c r="I101" s="15">
        <f t="shared" si="11"/>
        <v>-0.040160642570281124</v>
      </c>
    </row>
    <row r="102" spans="1:9" ht="25.5" customHeight="1" thickBot="1">
      <c r="A102" s="211">
        <v>21</v>
      </c>
      <c r="B102" s="212">
        <v>28</v>
      </c>
      <c r="C102" s="213">
        <f t="shared" si="12"/>
        <v>-7</v>
      </c>
      <c r="D102" s="141">
        <f t="shared" si="10"/>
        <v>-0.25</v>
      </c>
      <c r="E102" s="19" t="s">
        <v>11</v>
      </c>
      <c r="F102" s="213">
        <v>100</v>
      </c>
      <c r="G102" s="212">
        <v>119</v>
      </c>
      <c r="H102" s="214">
        <f>F102-G102</f>
        <v>-19</v>
      </c>
      <c r="I102" s="15">
        <f t="shared" si="11"/>
        <v>-0.15966386554621848</v>
      </c>
    </row>
    <row r="103" spans="1:9" ht="25.5" customHeight="1" thickBot="1" thickTop="1">
      <c r="A103" s="220">
        <f>SUM(A104:A106)</f>
        <v>325</v>
      </c>
      <c r="B103" s="216">
        <f>SUM(B104:B106)</f>
        <v>463</v>
      </c>
      <c r="C103" s="217">
        <f t="shared" si="12"/>
        <v>-138</v>
      </c>
      <c r="D103" s="142">
        <f t="shared" si="10"/>
        <v>-0.2980561555075594</v>
      </c>
      <c r="E103" s="178" t="s">
        <v>12</v>
      </c>
      <c r="F103" s="217">
        <f>SUM(F104:F106)</f>
        <v>1706</v>
      </c>
      <c r="G103" s="216">
        <f>SUM(G104:G106)</f>
        <v>1948</v>
      </c>
      <c r="H103" s="218">
        <f>SUM(H104:H106)</f>
        <v>-242</v>
      </c>
      <c r="I103" s="18">
        <f t="shared" si="11"/>
        <v>-0.12422997946611909</v>
      </c>
    </row>
    <row r="104" spans="1:9" ht="25.5" customHeight="1" thickTop="1">
      <c r="A104" s="211">
        <v>102</v>
      </c>
      <c r="B104" s="212">
        <v>135</v>
      </c>
      <c r="C104" s="213">
        <f t="shared" si="12"/>
        <v>-33</v>
      </c>
      <c r="D104" s="141">
        <f t="shared" si="10"/>
        <v>-0.24444444444444444</v>
      </c>
      <c r="E104" s="19" t="s">
        <v>13</v>
      </c>
      <c r="F104" s="213">
        <v>508</v>
      </c>
      <c r="G104" s="212">
        <v>598</v>
      </c>
      <c r="H104" s="214">
        <f>F104-G104</f>
        <v>-90</v>
      </c>
      <c r="I104" s="15">
        <f t="shared" si="11"/>
        <v>-0.1505016722408027</v>
      </c>
    </row>
    <row r="105" spans="1:9" ht="25.5" customHeight="1">
      <c r="A105" s="211">
        <v>181</v>
      </c>
      <c r="B105" s="212">
        <v>294</v>
      </c>
      <c r="C105" s="213">
        <f t="shared" si="12"/>
        <v>-113</v>
      </c>
      <c r="D105" s="141">
        <f t="shared" si="10"/>
        <v>-0.3843537414965986</v>
      </c>
      <c r="E105" s="19" t="s">
        <v>14</v>
      </c>
      <c r="F105" s="213">
        <v>1000</v>
      </c>
      <c r="G105" s="212">
        <v>1163</v>
      </c>
      <c r="H105" s="214">
        <f>F105-G105</f>
        <v>-163</v>
      </c>
      <c r="I105" s="15">
        <f t="shared" si="11"/>
        <v>-0.14015477214101463</v>
      </c>
    </row>
    <row r="106" spans="1:9" ht="25.5" customHeight="1" thickBot="1">
      <c r="A106" s="221">
        <v>42</v>
      </c>
      <c r="B106" s="222">
        <v>34</v>
      </c>
      <c r="C106" s="223">
        <f t="shared" si="12"/>
        <v>8</v>
      </c>
      <c r="D106" s="16">
        <f t="shared" si="10"/>
        <v>0.23529411764705882</v>
      </c>
      <c r="E106" s="20" t="s">
        <v>15</v>
      </c>
      <c r="F106" s="223">
        <v>198</v>
      </c>
      <c r="G106" s="222">
        <v>187</v>
      </c>
      <c r="H106" s="224">
        <f>F106-G106</f>
        <v>11</v>
      </c>
      <c r="I106" s="17">
        <f t="shared" si="11"/>
        <v>0.058823529411764705</v>
      </c>
    </row>
    <row r="107" ht="13.5" thickTop="1"/>
    <row r="109" ht="13.5" thickBot="1"/>
    <row r="110" spans="1:9" ht="25.5" customHeight="1" thickTop="1">
      <c r="A110" s="140" t="s">
        <v>221</v>
      </c>
      <c r="B110" s="1"/>
      <c r="C110" s="1"/>
      <c r="D110" s="1"/>
      <c r="E110" s="138" t="s">
        <v>225</v>
      </c>
      <c r="F110" s="1"/>
      <c r="G110" s="1"/>
      <c r="H110" s="1"/>
      <c r="I110" s="124"/>
    </row>
    <row r="111" spans="1:9" ht="25.5" customHeight="1" thickBot="1">
      <c r="A111" s="186" t="s">
        <v>318</v>
      </c>
      <c r="G111" s="125" t="s">
        <v>0</v>
      </c>
      <c r="H111" s="126" t="s">
        <v>1</v>
      </c>
      <c r="I111" s="127"/>
    </row>
    <row r="112" spans="1:9" ht="25.5" customHeight="1" thickBot="1" thickTop="1">
      <c r="A112" s="128" t="str">
        <f>A3</f>
        <v>     Mes del 1 al 31 de mayo</v>
      </c>
      <c r="B112" s="129"/>
      <c r="C112" s="129"/>
      <c r="D112" s="130"/>
      <c r="E112" s="187" t="s">
        <v>0</v>
      </c>
      <c r="F112" s="131" t="str">
        <f>F3</f>
        <v>Acumulado al 31 de mayo</v>
      </c>
      <c r="G112" s="132"/>
      <c r="H112" s="132"/>
      <c r="I112" s="133"/>
    </row>
    <row r="113" spans="1:9" ht="25.5" customHeight="1" thickBot="1" thickTop="1">
      <c r="A113" s="134" t="s">
        <v>0</v>
      </c>
      <c r="B113" s="96" t="s">
        <v>0</v>
      </c>
      <c r="C113" s="97" t="s">
        <v>2</v>
      </c>
      <c r="D113" s="135"/>
      <c r="E113" s="96" t="s">
        <v>3</v>
      </c>
      <c r="F113" s="98" t="s">
        <v>0</v>
      </c>
      <c r="G113" s="96" t="s">
        <v>0</v>
      </c>
      <c r="H113" s="97" t="s">
        <v>2</v>
      </c>
      <c r="I113" s="99"/>
    </row>
    <row r="114" spans="1:9" ht="25.5" customHeight="1" thickBot="1" thickTop="1">
      <c r="A114" s="136">
        <v>2013</v>
      </c>
      <c r="B114" s="100">
        <v>2012</v>
      </c>
      <c r="C114" s="137" t="s">
        <v>4</v>
      </c>
      <c r="D114" s="121" t="s">
        <v>5</v>
      </c>
      <c r="E114" s="21"/>
      <c r="F114" s="136">
        <v>2013</v>
      </c>
      <c r="G114" s="100">
        <v>2012</v>
      </c>
      <c r="H114" s="101" t="s">
        <v>4</v>
      </c>
      <c r="I114" s="101" t="s">
        <v>5</v>
      </c>
    </row>
    <row r="115" spans="1:9" ht="25.5" customHeight="1" thickBot="1" thickTop="1">
      <c r="A115" s="221">
        <f>A116+A121</f>
        <v>1077</v>
      </c>
      <c r="B115" s="222">
        <f>B116+B121</f>
        <v>1031</v>
      </c>
      <c r="C115" s="223">
        <f>C116+C121</f>
        <v>46</v>
      </c>
      <c r="D115" s="16">
        <f aca="true" t="shared" si="13" ref="D115:D124">C115/B115</f>
        <v>0.0446168768186227</v>
      </c>
      <c r="E115" s="21" t="s">
        <v>6</v>
      </c>
      <c r="F115" s="223">
        <f>F116+F121</f>
        <v>5483</v>
      </c>
      <c r="G115" s="222">
        <f>G116+G121</f>
        <v>5029</v>
      </c>
      <c r="H115" s="224">
        <f>H116+H121</f>
        <v>454</v>
      </c>
      <c r="I115" s="17">
        <f aca="true" t="shared" si="14" ref="I115:I124">H115/G115</f>
        <v>0.09027639689799165</v>
      </c>
    </row>
    <row r="116" spans="1:9" ht="25.5" customHeight="1" thickBot="1" thickTop="1">
      <c r="A116" s="221">
        <f>SUM(A117:A120)</f>
        <v>176</v>
      </c>
      <c r="B116" s="222">
        <f>SUM(B117:B120)</f>
        <v>172</v>
      </c>
      <c r="C116" s="223">
        <f>SUM(C117:C120)</f>
        <v>4</v>
      </c>
      <c r="D116" s="16">
        <f t="shared" si="13"/>
        <v>0.023255813953488372</v>
      </c>
      <c r="E116" s="21" t="s">
        <v>7</v>
      </c>
      <c r="F116" s="223">
        <f>SUM(F117:F120)</f>
        <v>827</v>
      </c>
      <c r="G116" s="222">
        <f>SUM(G117:G120)</f>
        <v>843</v>
      </c>
      <c r="H116" s="224">
        <f>SUM(H117:H120)</f>
        <v>-16</v>
      </c>
      <c r="I116" s="17">
        <f t="shared" si="14"/>
        <v>-0.018979833926453145</v>
      </c>
    </row>
    <row r="117" spans="1:9" ht="25.5" customHeight="1" thickTop="1">
      <c r="A117" s="211">
        <v>14</v>
      </c>
      <c r="B117" s="212">
        <v>9</v>
      </c>
      <c r="C117" s="213">
        <f>A117-B117</f>
        <v>5</v>
      </c>
      <c r="D117" s="141">
        <f t="shared" si="13"/>
        <v>0.5555555555555556</v>
      </c>
      <c r="E117" s="19" t="s">
        <v>8</v>
      </c>
      <c r="F117" s="213">
        <v>62</v>
      </c>
      <c r="G117" s="212">
        <v>68</v>
      </c>
      <c r="H117" s="214">
        <f>F117-G117</f>
        <v>-6</v>
      </c>
      <c r="I117" s="15">
        <f t="shared" si="14"/>
        <v>-0.08823529411764706</v>
      </c>
    </row>
    <row r="118" spans="1:9" ht="25.5" customHeight="1">
      <c r="A118" s="211">
        <v>0</v>
      </c>
      <c r="B118" s="212">
        <v>0</v>
      </c>
      <c r="C118" s="213">
        <f>A118-B118</f>
        <v>0</v>
      </c>
      <c r="D118" s="141">
        <v>0</v>
      </c>
      <c r="E118" s="19" t="s">
        <v>9</v>
      </c>
      <c r="F118" s="213">
        <v>2</v>
      </c>
      <c r="G118" s="212">
        <v>2</v>
      </c>
      <c r="H118" s="214">
        <f>F118-G118</f>
        <v>0</v>
      </c>
      <c r="I118" s="15">
        <f t="shared" si="14"/>
        <v>0</v>
      </c>
    </row>
    <row r="119" spans="1:9" ht="25.5" customHeight="1">
      <c r="A119" s="211">
        <v>149</v>
      </c>
      <c r="B119" s="226">
        <v>134</v>
      </c>
      <c r="C119" s="213">
        <f>A119-B119</f>
        <v>15</v>
      </c>
      <c r="D119" s="141">
        <f t="shared" si="13"/>
        <v>0.11194029850746269</v>
      </c>
      <c r="E119" s="19" t="s">
        <v>10</v>
      </c>
      <c r="F119" s="213">
        <v>646</v>
      </c>
      <c r="G119" s="212">
        <v>634</v>
      </c>
      <c r="H119" s="214">
        <f>F119-G119</f>
        <v>12</v>
      </c>
      <c r="I119" s="15">
        <f t="shared" si="14"/>
        <v>0.01892744479495268</v>
      </c>
    </row>
    <row r="120" spans="1:9" ht="25.5" customHeight="1" thickBot="1">
      <c r="A120" s="211">
        <v>13</v>
      </c>
      <c r="B120" s="212">
        <v>29</v>
      </c>
      <c r="C120" s="213">
        <f>A120-B120</f>
        <v>-16</v>
      </c>
      <c r="D120" s="141">
        <f t="shared" si="13"/>
        <v>-0.5517241379310345</v>
      </c>
      <c r="E120" s="19" t="s">
        <v>11</v>
      </c>
      <c r="F120" s="213">
        <v>117</v>
      </c>
      <c r="G120" s="212">
        <v>139</v>
      </c>
      <c r="H120" s="214">
        <f>F120-G120</f>
        <v>-22</v>
      </c>
      <c r="I120" s="15">
        <f t="shared" si="14"/>
        <v>-0.15827338129496402</v>
      </c>
    </row>
    <row r="121" spans="1:9" ht="25.5" customHeight="1" thickBot="1" thickTop="1">
      <c r="A121" s="220">
        <f>SUM(A122:A124)</f>
        <v>901</v>
      </c>
      <c r="B121" s="216">
        <f>SUM(B122:B124)</f>
        <v>859</v>
      </c>
      <c r="C121" s="217">
        <f>SUM(C122:C124)</f>
        <v>42</v>
      </c>
      <c r="D121" s="142">
        <f t="shared" si="13"/>
        <v>0.048894062863795114</v>
      </c>
      <c r="E121" s="178" t="s">
        <v>12</v>
      </c>
      <c r="F121" s="217">
        <f>SUM(F122:F124)</f>
        <v>4656</v>
      </c>
      <c r="G121" s="216">
        <f>SUM(G122:G124)</f>
        <v>4186</v>
      </c>
      <c r="H121" s="218">
        <f>SUM(H122:H124)</f>
        <v>470</v>
      </c>
      <c r="I121" s="18">
        <f t="shared" si="14"/>
        <v>0.11227902532250358</v>
      </c>
    </row>
    <row r="122" spans="1:9" ht="25.5" customHeight="1" thickTop="1">
      <c r="A122" s="211">
        <v>178</v>
      </c>
      <c r="B122" s="212">
        <v>208</v>
      </c>
      <c r="C122" s="213">
        <f>A122-B122</f>
        <v>-30</v>
      </c>
      <c r="D122" s="141">
        <f t="shared" si="13"/>
        <v>-0.14423076923076922</v>
      </c>
      <c r="E122" s="19" t="s">
        <v>13</v>
      </c>
      <c r="F122" s="213">
        <v>991</v>
      </c>
      <c r="G122" s="212">
        <v>1037</v>
      </c>
      <c r="H122" s="214">
        <f>F122-G122</f>
        <v>-46</v>
      </c>
      <c r="I122" s="15">
        <f t="shared" si="14"/>
        <v>-0.044358727097396335</v>
      </c>
    </row>
    <row r="123" spans="1:9" ht="25.5" customHeight="1">
      <c r="A123" s="211">
        <v>545</v>
      </c>
      <c r="B123" s="212">
        <v>502</v>
      </c>
      <c r="C123" s="213">
        <f>A123-B123</f>
        <v>43</v>
      </c>
      <c r="D123" s="141">
        <f t="shared" si="13"/>
        <v>0.08565737051792828</v>
      </c>
      <c r="E123" s="19" t="s">
        <v>14</v>
      </c>
      <c r="F123" s="213">
        <v>2807</v>
      </c>
      <c r="G123" s="212">
        <v>2351</v>
      </c>
      <c r="H123" s="214">
        <f>F123-G123</f>
        <v>456</v>
      </c>
      <c r="I123" s="15">
        <f t="shared" si="14"/>
        <v>0.1939600170140366</v>
      </c>
    </row>
    <row r="124" spans="1:9" ht="25.5" customHeight="1" thickBot="1">
      <c r="A124" s="221">
        <v>178</v>
      </c>
      <c r="B124" s="222">
        <v>149</v>
      </c>
      <c r="C124" s="223">
        <f>A124-B124</f>
        <v>29</v>
      </c>
      <c r="D124" s="16">
        <f t="shared" si="13"/>
        <v>0.19463087248322147</v>
      </c>
      <c r="E124" s="20" t="s">
        <v>15</v>
      </c>
      <c r="F124" s="223">
        <v>858</v>
      </c>
      <c r="G124" s="222">
        <v>798</v>
      </c>
      <c r="H124" s="224">
        <f>F124-G124</f>
        <v>60</v>
      </c>
      <c r="I124" s="17">
        <f t="shared" si="14"/>
        <v>0.07518796992481203</v>
      </c>
    </row>
    <row r="125" spans="5:9" ht="14.25" thickTop="1">
      <c r="E125" s="7"/>
      <c r="F125" s="104"/>
      <c r="G125" s="104"/>
      <c r="H125" s="104"/>
      <c r="I125" s="105"/>
    </row>
    <row r="126" spans="6:8" ht="12.75">
      <c r="F126" s="8"/>
      <c r="G126" s="8"/>
      <c r="H126" s="8"/>
    </row>
    <row r="127" ht="13.5" thickBot="1"/>
    <row r="128" spans="1:9" ht="25.5" customHeight="1" thickTop="1">
      <c r="A128" s="140" t="s">
        <v>221</v>
      </c>
      <c r="B128" s="1"/>
      <c r="C128" s="1"/>
      <c r="D128" s="1"/>
      <c r="E128" s="138" t="s">
        <v>226</v>
      </c>
      <c r="F128" s="1"/>
      <c r="G128" s="1"/>
      <c r="H128" s="1"/>
      <c r="I128" s="124"/>
    </row>
    <row r="129" spans="1:9" ht="25.5" customHeight="1" thickBot="1">
      <c r="A129" s="186" t="s">
        <v>318</v>
      </c>
      <c r="G129" s="125" t="s">
        <v>0</v>
      </c>
      <c r="H129" s="126" t="s">
        <v>1</v>
      </c>
      <c r="I129" s="127"/>
    </row>
    <row r="130" spans="1:9" ht="25.5" customHeight="1" thickBot="1" thickTop="1">
      <c r="A130" s="128" t="str">
        <f>A3</f>
        <v>     Mes del 1 al 31 de mayo</v>
      </c>
      <c r="B130" s="129"/>
      <c r="C130" s="129"/>
      <c r="D130" s="130"/>
      <c r="E130" s="187" t="s">
        <v>0</v>
      </c>
      <c r="F130" s="131" t="str">
        <f>F3</f>
        <v>Acumulado al 31 de mayo</v>
      </c>
      <c r="G130" s="132"/>
      <c r="H130" s="132"/>
      <c r="I130" s="133"/>
    </row>
    <row r="131" spans="1:9" ht="25.5" customHeight="1" thickBot="1" thickTop="1">
      <c r="A131" s="134" t="s">
        <v>0</v>
      </c>
      <c r="B131" s="96" t="s">
        <v>0</v>
      </c>
      <c r="C131" s="97" t="s">
        <v>2</v>
      </c>
      <c r="D131" s="135"/>
      <c r="E131" s="96" t="s">
        <v>3</v>
      </c>
      <c r="F131" s="98" t="s">
        <v>0</v>
      </c>
      <c r="G131" s="96" t="s">
        <v>0</v>
      </c>
      <c r="H131" s="97" t="s">
        <v>2</v>
      </c>
      <c r="I131" s="99"/>
    </row>
    <row r="132" spans="1:9" ht="25.5" customHeight="1" thickBot="1" thickTop="1">
      <c r="A132" s="136">
        <v>2013</v>
      </c>
      <c r="B132" s="100">
        <v>2012</v>
      </c>
      <c r="C132" s="137" t="s">
        <v>4</v>
      </c>
      <c r="D132" s="121" t="s">
        <v>5</v>
      </c>
      <c r="E132" s="21"/>
      <c r="F132" s="136">
        <v>2013</v>
      </c>
      <c r="G132" s="100">
        <v>2012</v>
      </c>
      <c r="H132" s="101" t="s">
        <v>4</v>
      </c>
      <c r="I132" s="101" t="s">
        <v>5</v>
      </c>
    </row>
    <row r="133" spans="1:9" ht="25.5" customHeight="1" thickBot="1" thickTop="1">
      <c r="A133" s="222">
        <f>A134+A139</f>
        <v>412</v>
      </c>
      <c r="B133" s="222">
        <f>B134+B139</f>
        <v>436</v>
      </c>
      <c r="C133" s="223">
        <f>C134+C139</f>
        <v>-24</v>
      </c>
      <c r="D133" s="16">
        <f aca="true" t="shared" si="15" ref="D133:D142">C133/B133</f>
        <v>-0.05504587155963303</v>
      </c>
      <c r="E133" s="21" t="s">
        <v>6</v>
      </c>
      <c r="F133" s="223">
        <f>F134+F139</f>
        <v>2150</v>
      </c>
      <c r="G133" s="222">
        <f>G134+G139</f>
        <v>2181</v>
      </c>
      <c r="H133" s="216">
        <f>H134+H139</f>
        <v>-31</v>
      </c>
      <c r="I133" s="203">
        <f aca="true" t="shared" si="16" ref="I133:I142">H133/G133</f>
        <v>-0.014213663457129757</v>
      </c>
    </row>
    <row r="134" spans="1:9" ht="25.5" customHeight="1" thickBot="1" thickTop="1">
      <c r="A134" s="221">
        <f>SUM(A135:A138)</f>
        <v>72</v>
      </c>
      <c r="B134" s="222">
        <f>SUM(B135:B138)</f>
        <v>80</v>
      </c>
      <c r="C134" s="223">
        <f>SUM(C135:C138)</f>
        <v>-8</v>
      </c>
      <c r="D134" s="16">
        <f t="shared" si="15"/>
        <v>-0.1</v>
      </c>
      <c r="E134" s="21" t="s">
        <v>7</v>
      </c>
      <c r="F134" s="223">
        <f>SUM(F135:F138)</f>
        <v>362</v>
      </c>
      <c r="G134" s="222">
        <f>SUM(G135:G138)</f>
        <v>442</v>
      </c>
      <c r="H134" s="216">
        <f>SUM(H135:H138)</f>
        <v>-80</v>
      </c>
      <c r="I134" s="203">
        <f t="shared" si="16"/>
        <v>-0.18099547511312217</v>
      </c>
    </row>
    <row r="135" spans="1:9" ht="25.5" customHeight="1" thickTop="1">
      <c r="A135" s="211">
        <v>3</v>
      </c>
      <c r="B135" s="212">
        <v>5</v>
      </c>
      <c r="C135" s="213">
        <f>A135-B135</f>
        <v>-2</v>
      </c>
      <c r="D135" s="141">
        <f t="shared" si="15"/>
        <v>-0.4</v>
      </c>
      <c r="E135" s="19" t="s">
        <v>8</v>
      </c>
      <c r="F135" s="213">
        <v>38</v>
      </c>
      <c r="G135" s="212">
        <v>41</v>
      </c>
      <c r="H135" s="225">
        <f>F135-G135</f>
        <v>-3</v>
      </c>
      <c r="I135" s="103">
        <f t="shared" si="16"/>
        <v>-0.07317073170731707</v>
      </c>
    </row>
    <row r="136" spans="1:9" ht="25.5" customHeight="1">
      <c r="A136" s="211">
        <v>0</v>
      </c>
      <c r="B136" s="212">
        <v>0</v>
      </c>
      <c r="C136" s="213">
        <f>A136-B136</f>
        <v>0</v>
      </c>
      <c r="D136" s="141">
        <v>0</v>
      </c>
      <c r="E136" s="19" t="s">
        <v>9</v>
      </c>
      <c r="F136" s="213">
        <v>1</v>
      </c>
      <c r="G136" s="212">
        <v>0</v>
      </c>
      <c r="H136" s="212">
        <f>F136-G136</f>
        <v>1</v>
      </c>
      <c r="I136" s="22">
        <v>0</v>
      </c>
    </row>
    <row r="137" spans="1:9" ht="25.5" customHeight="1">
      <c r="A137" s="211">
        <v>54</v>
      </c>
      <c r="B137" s="212">
        <v>52</v>
      </c>
      <c r="C137" s="213">
        <f>A137-B137</f>
        <v>2</v>
      </c>
      <c r="D137" s="141">
        <f t="shared" si="15"/>
        <v>0.038461538461538464</v>
      </c>
      <c r="E137" s="19" t="s">
        <v>10</v>
      </c>
      <c r="F137" s="213">
        <v>207</v>
      </c>
      <c r="G137" s="212">
        <v>283</v>
      </c>
      <c r="H137" s="212">
        <f>F137-G137</f>
        <v>-76</v>
      </c>
      <c r="I137" s="22">
        <f t="shared" si="16"/>
        <v>-0.26855123674911663</v>
      </c>
    </row>
    <row r="138" spans="1:9" ht="25.5" customHeight="1" thickBot="1">
      <c r="A138" s="211">
        <v>15</v>
      </c>
      <c r="B138" s="212">
        <v>23</v>
      </c>
      <c r="C138" s="227">
        <f>A138-B138</f>
        <v>-8</v>
      </c>
      <c r="D138" s="141">
        <f t="shared" si="15"/>
        <v>-0.34782608695652173</v>
      </c>
      <c r="E138" s="19" t="s">
        <v>11</v>
      </c>
      <c r="F138" s="213">
        <v>116</v>
      </c>
      <c r="G138" s="212">
        <v>118</v>
      </c>
      <c r="H138" s="214">
        <f>F138-G138</f>
        <v>-2</v>
      </c>
      <c r="I138" s="15">
        <f t="shared" si="16"/>
        <v>-0.01694915254237288</v>
      </c>
    </row>
    <row r="139" spans="1:9" ht="25.5" customHeight="1" thickBot="1" thickTop="1">
      <c r="A139" s="216">
        <f>SUM(A140:A142)</f>
        <v>340</v>
      </c>
      <c r="B139" s="216">
        <f>SUM(B140:B142)</f>
        <v>356</v>
      </c>
      <c r="C139" s="217">
        <f>SUM(C140:C142)</f>
        <v>-16</v>
      </c>
      <c r="D139" s="142">
        <f t="shared" si="15"/>
        <v>-0.0449438202247191</v>
      </c>
      <c r="E139" s="178" t="s">
        <v>12</v>
      </c>
      <c r="F139" s="217">
        <f>SUM(F140:F142)</f>
        <v>1788</v>
      </c>
      <c r="G139" s="216">
        <f>SUM(G140:G142)</f>
        <v>1739</v>
      </c>
      <c r="H139" s="218">
        <f>SUM(H140:H142)</f>
        <v>49</v>
      </c>
      <c r="I139" s="18">
        <f t="shared" si="16"/>
        <v>0.02817711328349626</v>
      </c>
    </row>
    <row r="140" spans="1:9" ht="25.5" customHeight="1" thickTop="1">
      <c r="A140" s="211">
        <v>110</v>
      </c>
      <c r="B140" s="212">
        <v>102</v>
      </c>
      <c r="C140" s="213">
        <f>A140-B140</f>
        <v>8</v>
      </c>
      <c r="D140" s="141">
        <f t="shared" si="15"/>
        <v>0.0784313725490196</v>
      </c>
      <c r="E140" s="19" t="s">
        <v>13</v>
      </c>
      <c r="F140" s="213">
        <v>528</v>
      </c>
      <c r="G140" s="212">
        <v>492</v>
      </c>
      <c r="H140" s="214">
        <f>F140-G140</f>
        <v>36</v>
      </c>
      <c r="I140" s="15">
        <f t="shared" si="16"/>
        <v>0.07317073170731707</v>
      </c>
    </row>
    <row r="141" spans="1:9" ht="25.5" customHeight="1">
      <c r="A141" s="211">
        <v>195</v>
      </c>
      <c r="B141" s="212">
        <v>221</v>
      </c>
      <c r="C141" s="213">
        <f>A141-B141</f>
        <v>-26</v>
      </c>
      <c r="D141" s="141">
        <f t="shared" si="15"/>
        <v>-0.11764705882352941</v>
      </c>
      <c r="E141" s="19" t="s">
        <v>14</v>
      </c>
      <c r="F141" s="213">
        <v>1117</v>
      </c>
      <c r="G141" s="212">
        <v>1053</v>
      </c>
      <c r="H141" s="214">
        <f>F141-G141</f>
        <v>64</v>
      </c>
      <c r="I141" s="15">
        <f t="shared" si="16"/>
        <v>0.060778727445394115</v>
      </c>
    </row>
    <row r="142" spans="1:9" ht="25.5" customHeight="1" thickBot="1">
      <c r="A142" s="221">
        <v>35</v>
      </c>
      <c r="B142" s="222">
        <v>33</v>
      </c>
      <c r="C142" s="223">
        <f>A142-B142</f>
        <v>2</v>
      </c>
      <c r="D142" s="16">
        <f t="shared" si="15"/>
        <v>0.06060606060606061</v>
      </c>
      <c r="E142" s="20" t="s">
        <v>15</v>
      </c>
      <c r="F142" s="223">
        <v>143</v>
      </c>
      <c r="G142" s="222">
        <v>194</v>
      </c>
      <c r="H142" s="224">
        <f>F142-G142</f>
        <v>-51</v>
      </c>
      <c r="I142" s="17">
        <f t="shared" si="16"/>
        <v>-0.26288659793814434</v>
      </c>
    </row>
    <row r="143" ht="15" thickTop="1">
      <c r="B143" s="139"/>
    </row>
    <row r="145" ht="13.5" thickBot="1"/>
    <row r="146" spans="1:9" ht="25.5" customHeight="1" thickTop="1">
      <c r="A146" s="140" t="s">
        <v>221</v>
      </c>
      <c r="B146" s="1"/>
      <c r="C146" s="1"/>
      <c r="D146" s="1"/>
      <c r="E146" s="138" t="s">
        <v>227</v>
      </c>
      <c r="F146" s="1"/>
      <c r="G146" s="1"/>
      <c r="H146" s="1"/>
      <c r="I146" s="124"/>
    </row>
    <row r="147" spans="1:9" ht="25.5" customHeight="1" thickBot="1">
      <c r="A147" s="186" t="s">
        <v>318</v>
      </c>
      <c r="G147" s="125" t="s">
        <v>0</v>
      </c>
      <c r="H147" s="126" t="s">
        <v>1</v>
      </c>
      <c r="I147" s="127"/>
    </row>
    <row r="148" spans="1:9" ht="25.5" customHeight="1" thickBot="1" thickTop="1">
      <c r="A148" s="128" t="str">
        <f>A3</f>
        <v>     Mes del 1 al 31 de mayo</v>
      </c>
      <c r="B148" s="129"/>
      <c r="C148" s="129"/>
      <c r="D148" s="130"/>
      <c r="E148" s="187" t="s">
        <v>0</v>
      </c>
      <c r="F148" s="131" t="str">
        <f>F3</f>
        <v>Acumulado al 31 de mayo</v>
      </c>
      <c r="G148" s="132"/>
      <c r="H148" s="132"/>
      <c r="I148" s="133"/>
    </row>
    <row r="149" spans="1:9" ht="25.5" customHeight="1" thickBot="1" thickTop="1">
      <c r="A149" s="134" t="s">
        <v>0</v>
      </c>
      <c r="B149" s="96" t="s">
        <v>0</v>
      </c>
      <c r="C149" s="97" t="s">
        <v>2</v>
      </c>
      <c r="D149" s="135"/>
      <c r="E149" s="96" t="s">
        <v>3</v>
      </c>
      <c r="F149" s="98" t="s">
        <v>0</v>
      </c>
      <c r="G149" s="96" t="s">
        <v>0</v>
      </c>
      <c r="H149" s="97" t="s">
        <v>2</v>
      </c>
      <c r="I149" s="99"/>
    </row>
    <row r="150" spans="1:9" ht="25.5" customHeight="1" thickBot="1" thickTop="1">
      <c r="A150" s="136">
        <v>2013</v>
      </c>
      <c r="B150" s="100">
        <v>2012</v>
      </c>
      <c r="C150" s="137" t="s">
        <v>4</v>
      </c>
      <c r="D150" s="121" t="s">
        <v>5</v>
      </c>
      <c r="E150" s="21"/>
      <c r="F150" s="136">
        <v>2013</v>
      </c>
      <c r="G150" s="100">
        <v>2012</v>
      </c>
      <c r="H150" s="101" t="s">
        <v>4</v>
      </c>
      <c r="I150" s="101" t="s">
        <v>5</v>
      </c>
    </row>
    <row r="151" spans="1:9" ht="25.5" customHeight="1" thickBot="1" thickTop="1">
      <c r="A151" s="221">
        <f>A152+A157</f>
        <v>262</v>
      </c>
      <c r="B151" s="222">
        <f>B152+B157</f>
        <v>228</v>
      </c>
      <c r="C151" s="223">
        <f>C152+C157</f>
        <v>34</v>
      </c>
      <c r="D151" s="16">
        <f aca="true" t="shared" si="17" ref="D151:D160">C151/B151</f>
        <v>0.14912280701754385</v>
      </c>
      <c r="E151" s="21" t="s">
        <v>6</v>
      </c>
      <c r="F151" s="223">
        <f>F152+F157</f>
        <v>1246</v>
      </c>
      <c r="G151" s="222">
        <f>G152+G157</f>
        <v>1189</v>
      </c>
      <c r="H151" s="224">
        <f>H152+H157</f>
        <v>57</v>
      </c>
      <c r="I151" s="17">
        <f aca="true" t="shared" si="18" ref="I151:I160">H151/G151</f>
        <v>0.0479394449116905</v>
      </c>
    </row>
    <row r="152" spans="1:9" ht="25.5" customHeight="1" thickBot="1" thickTop="1">
      <c r="A152" s="221">
        <f>SUM(A153:A156)</f>
        <v>39</v>
      </c>
      <c r="B152" s="222">
        <f>SUM(B153:B156)</f>
        <v>35</v>
      </c>
      <c r="C152" s="223">
        <f>SUM(C153:C156)</f>
        <v>4</v>
      </c>
      <c r="D152" s="16">
        <f t="shared" si="17"/>
        <v>0.11428571428571428</v>
      </c>
      <c r="E152" s="21" t="s">
        <v>7</v>
      </c>
      <c r="F152" s="223">
        <f>SUM(F153:F156)</f>
        <v>153</v>
      </c>
      <c r="G152" s="222">
        <f>SUM(G153:G156)</f>
        <v>152</v>
      </c>
      <c r="H152" s="224">
        <f>SUM(H153:H156)</f>
        <v>1</v>
      </c>
      <c r="I152" s="17">
        <f t="shared" si="18"/>
        <v>0.006578947368421052</v>
      </c>
    </row>
    <row r="153" spans="1:9" ht="25.5" customHeight="1" thickTop="1">
      <c r="A153" s="211">
        <v>0</v>
      </c>
      <c r="B153" s="212">
        <v>1</v>
      </c>
      <c r="C153" s="225">
        <f>A153-B153</f>
        <v>-1</v>
      </c>
      <c r="D153" s="141">
        <f t="shared" si="17"/>
        <v>-1</v>
      </c>
      <c r="E153" s="19" t="s">
        <v>8</v>
      </c>
      <c r="F153" s="213">
        <v>12</v>
      </c>
      <c r="G153" s="212">
        <v>23</v>
      </c>
      <c r="H153" s="214">
        <f>F153-G153</f>
        <v>-11</v>
      </c>
      <c r="I153" s="15">
        <f t="shared" si="18"/>
        <v>-0.4782608695652174</v>
      </c>
    </row>
    <row r="154" spans="1:9" ht="25.5" customHeight="1">
      <c r="A154" s="211">
        <v>0</v>
      </c>
      <c r="B154" s="212">
        <v>0</v>
      </c>
      <c r="C154" s="212">
        <f>A154-B154</f>
        <v>0</v>
      </c>
      <c r="D154" s="141">
        <v>0</v>
      </c>
      <c r="E154" s="19" t="s">
        <v>9</v>
      </c>
      <c r="F154" s="213">
        <v>0</v>
      </c>
      <c r="G154" s="212">
        <v>1</v>
      </c>
      <c r="H154" s="214">
        <f>F154-G154</f>
        <v>-1</v>
      </c>
      <c r="I154" s="15">
        <f t="shared" si="18"/>
        <v>-1</v>
      </c>
    </row>
    <row r="155" spans="1:9" ht="25.5" customHeight="1">
      <c r="A155" s="211">
        <v>20</v>
      </c>
      <c r="B155" s="212">
        <v>13</v>
      </c>
      <c r="C155" s="212">
        <f>A155-B155</f>
        <v>7</v>
      </c>
      <c r="D155" s="141">
        <f t="shared" si="17"/>
        <v>0.5384615384615384</v>
      </c>
      <c r="E155" s="19" t="s">
        <v>10</v>
      </c>
      <c r="F155" s="213">
        <v>62</v>
      </c>
      <c r="G155" s="212">
        <v>66</v>
      </c>
      <c r="H155" s="214">
        <f>F155-G155</f>
        <v>-4</v>
      </c>
      <c r="I155" s="15">
        <f t="shared" si="18"/>
        <v>-0.06060606060606061</v>
      </c>
    </row>
    <row r="156" spans="1:9" ht="25.5" customHeight="1" thickBot="1">
      <c r="A156" s="211">
        <v>19</v>
      </c>
      <c r="B156" s="212">
        <v>21</v>
      </c>
      <c r="C156" s="213">
        <f>A156-B156</f>
        <v>-2</v>
      </c>
      <c r="D156" s="141">
        <f t="shared" si="17"/>
        <v>-0.09523809523809523</v>
      </c>
      <c r="E156" s="19" t="s">
        <v>11</v>
      </c>
      <c r="F156" s="213">
        <v>79</v>
      </c>
      <c r="G156" s="212">
        <v>62</v>
      </c>
      <c r="H156" s="214">
        <f>F156-G156</f>
        <v>17</v>
      </c>
      <c r="I156" s="15">
        <f t="shared" si="18"/>
        <v>0.27419354838709675</v>
      </c>
    </row>
    <row r="157" spans="1:9" ht="25.5" customHeight="1" thickBot="1" thickTop="1">
      <c r="A157" s="220">
        <f>SUM(A158:A160)</f>
        <v>223</v>
      </c>
      <c r="B157" s="216">
        <f>SUM(B158:B160)</f>
        <v>193</v>
      </c>
      <c r="C157" s="217">
        <f>SUM(C158:C160)</f>
        <v>30</v>
      </c>
      <c r="D157" s="142">
        <f t="shared" si="17"/>
        <v>0.15544041450777202</v>
      </c>
      <c r="E157" s="178" t="s">
        <v>12</v>
      </c>
      <c r="F157" s="217">
        <f>SUM(F158:F160)</f>
        <v>1093</v>
      </c>
      <c r="G157" s="216">
        <f>SUM(G158:G160)</f>
        <v>1037</v>
      </c>
      <c r="H157" s="218">
        <f>SUM(H158:H160)</f>
        <v>56</v>
      </c>
      <c r="I157" s="18">
        <f t="shared" si="18"/>
        <v>0.05400192864030858</v>
      </c>
    </row>
    <row r="158" spans="1:9" ht="25.5" customHeight="1" thickTop="1">
      <c r="A158" s="211">
        <v>64</v>
      </c>
      <c r="B158" s="212">
        <v>66</v>
      </c>
      <c r="C158" s="213">
        <f>A158-B158</f>
        <v>-2</v>
      </c>
      <c r="D158" s="141">
        <f t="shared" si="17"/>
        <v>-0.030303030303030304</v>
      </c>
      <c r="E158" s="19" t="s">
        <v>13</v>
      </c>
      <c r="F158" s="213">
        <v>318</v>
      </c>
      <c r="G158" s="212">
        <v>357</v>
      </c>
      <c r="H158" s="214">
        <f>F158-G158</f>
        <v>-39</v>
      </c>
      <c r="I158" s="15">
        <f t="shared" si="18"/>
        <v>-0.1092436974789916</v>
      </c>
    </row>
    <row r="159" spans="1:9" ht="25.5" customHeight="1">
      <c r="A159" s="211">
        <v>151</v>
      </c>
      <c r="B159" s="212">
        <v>119</v>
      </c>
      <c r="C159" s="213">
        <f>A159-B159</f>
        <v>32</v>
      </c>
      <c r="D159" s="194">
        <f t="shared" si="17"/>
        <v>0.2689075630252101</v>
      </c>
      <c r="E159" s="19" t="s">
        <v>14</v>
      </c>
      <c r="F159" s="213">
        <v>723</v>
      </c>
      <c r="G159" s="212">
        <v>635</v>
      </c>
      <c r="H159" s="214">
        <f>F159-G159</f>
        <v>88</v>
      </c>
      <c r="I159" s="15">
        <f t="shared" si="18"/>
        <v>0.13858267716535433</v>
      </c>
    </row>
    <row r="160" spans="1:9" ht="25.5" customHeight="1" thickBot="1">
      <c r="A160" s="221">
        <v>8</v>
      </c>
      <c r="B160" s="222">
        <v>8</v>
      </c>
      <c r="C160" s="223">
        <f>A160-B160</f>
        <v>0</v>
      </c>
      <c r="D160" s="16">
        <f t="shared" si="17"/>
        <v>0</v>
      </c>
      <c r="E160" s="20" t="s">
        <v>15</v>
      </c>
      <c r="F160" s="223">
        <v>52</v>
      </c>
      <c r="G160" s="222">
        <v>45</v>
      </c>
      <c r="H160" s="224">
        <f>F160-G160</f>
        <v>7</v>
      </c>
      <c r="I160" s="17">
        <f t="shared" si="18"/>
        <v>0.15555555555555556</v>
      </c>
    </row>
    <row r="161" ht="14.25" thickTop="1">
      <c r="E161" s="7"/>
    </row>
    <row r="163" ht="13.5" thickBot="1"/>
    <row r="164" spans="1:9" ht="25.5" customHeight="1" thickTop="1">
      <c r="A164" s="140" t="s">
        <v>221</v>
      </c>
      <c r="B164" s="1"/>
      <c r="C164" s="1"/>
      <c r="D164" s="1"/>
      <c r="E164" s="138" t="s">
        <v>228</v>
      </c>
      <c r="F164" s="1"/>
      <c r="G164" s="1"/>
      <c r="H164" s="1"/>
      <c r="I164" s="124"/>
    </row>
    <row r="165" spans="1:9" ht="25.5" customHeight="1" thickBot="1">
      <c r="A165" s="186" t="s">
        <v>318</v>
      </c>
      <c r="G165" s="125" t="s">
        <v>0</v>
      </c>
      <c r="H165" s="126" t="s">
        <v>1</v>
      </c>
      <c r="I165" s="127"/>
    </row>
    <row r="166" spans="1:9" ht="25.5" customHeight="1" thickBot="1" thickTop="1">
      <c r="A166" s="128" t="str">
        <f>A3</f>
        <v>     Mes del 1 al 31 de mayo</v>
      </c>
      <c r="B166" s="129"/>
      <c r="C166" s="129"/>
      <c r="D166" s="130"/>
      <c r="E166" s="187" t="s">
        <v>0</v>
      </c>
      <c r="F166" s="131" t="str">
        <f>F3</f>
        <v>Acumulado al 31 de mayo</v>
      </c>
      <c r="G166" s="132"/>
      <c r="H166" s="132"/>
      <c r="I166" s="133"/>
    </row>
    <row r="167" spans="1:9" ht="25.5" customHeight="1" thickBot="1" thickTop="1">
      <c r="A167" s="134" t="s">
        <v>0</v>
      </c>
      <c r="B167" s="96" t="s">
        <v>0</v>
      </c>
      <c r="C167" s="97" t="s">
        <v>2</v>
      </c>
      <c r="D167" s="135"/>
      <c r="E167" s="96" t="s">
        <v>3</v>
      </c>
      <c r="F167" s="98" t="s">
        <v>0</v>
      </c>
      <c r="G167" s="96" t="s">
        <v>0</v>
      </c>
      <c r="H167" s="97" t="s">
        <v>2</v>
      </c>
      <c r="I167" s="99"/>
    </row>
    <row r="168" spans="1:9" ht="25.5" customHeight="1" thickBot="1" thickTop="1">
      <c r="A168" s="136">
        <v>2013</v>
      </c>
      <c r="B168" s="100">
        <v>2012</v>
      </c>
      <c r="C168" s="137" t="s">
        <v>4</v>
      </c>
      <c r="D168" s="121" t="s">
        <v>5</v>
      </c>
      <c r="E168" s="21"/>
      <c r="F168" s="136">
        <v>2013</v>
      </c>
      <c r="G168" s="100">
        <v>2012</v>
      </c>
      <c r="H168" s="101" t="s">
        <v>4</v>
      </c>
      <c r="I168" s="101" t="s">
        <v>5</v>
      </c>
    </row>
    <row r="169" spans="1:9" ht="25.5" customHeight="1" thickBot="1" thickTop="1">
      <c r="A169" s="221">
        <f>A170+A175</f>
        <v>218</v>
      </c>
      <c r="B169" s="222">
        <f>B170+B175</f>
        <v>237</v>
      </c>
      <c r="C169" s="223">
        <f>C170+C175</f>
        <v>-19</v>
      </c>
      <c r="D169" s="16">
        <f aca="true" t="shared" si="19" ref="D169:D178">C169/B169</f>
        <v>-0.08016877637130802</v>
      </c>
      <c r="E169" s="21" t="s">
        <v>6</v>
      </c>
      <c r="F169" s="223">
        <f>F170+F175</f>
        <v>1105</v>
      </c>
      <c r="G169" s="222">
        <f>G170+G175</f>
        <v>1102</v>
      </c>
      <c r="H169" s="224">
        <f>H170+H175</f>
        <v>3</v>
      </c>
      <c r="I169" s="17">
        <f aca="true" t="shared" si="20" ref="I169:I178">H169/G169</f>
        <v>0.0027223230490018148</v>
      </c>
    </row>
    <row r="170" spans="1:9" ht="25.5" customHeight="1" thickBot="1" thickTop="1">
      <c r="A170" s="221">
        <f>SUM(A171:A174)</f>
        <v>23</v>
      </c>
      <c r="B170" s="222">
        <f>SUM(B171:B174)</f>
        <v>19</v>
      </c>
      <c r="C170" s="223">
        <f>SUM(C171:C174)</f>
        <v>4</v>
      </c>
      <c r="D170" s="16">
        <f t="shared" si="19"/>
        <v>0.21052631578947367</v>
      </c>
      <c r="E170" s="21" t="s">
        <v>7</v>
      </c>
      <c r="F170" s="223">
        <f>SUM(F171:F174)</f>
        <v>108</v>
      </c>
      <c r="G170" s="222">
        <f>SUM(G171:G174)</f>
        <v>95</v>
      </c>
      <c r="H170" s="224">
        <f>SUM(H171:H174)</f>
        <v>13</v>
      </c>
      <c r="I170" s="17">
        <f t="shared" si="20"/>
        <v>0.1368421052631579</v>
      </c>
    </row>
    <row r="171" spans="1:9" ht="25.5" customHeight="1" thickTop="1">
      <c r="A171" s="211">
        <v>3</v>
      </c>
      <c r="B171" s="212">
        <v>2</v>
      </c>
      <c r="C171" s="225">
        <f aca="true" t="shared" si="21" ref="C171:C178">A171-B171</f>
        <v>1</v>
      </c>
      <c r="D171" s="15">
        <f>C171/B171</f>
        <v>0.5</v>
      </c>
      <c r="E171" s="19" t="s">
        <v>8</v>
      </c>
      <c r="F171" s="213">
        <v>12</v>
      </c>
      <c r="G171" s="212">
        <v>6</v>
      </c>
      <c r="H171" s="225">
        <f>F171-G171</f>
        <v>6</v>
      </c>
      <c r="I171" s="103">
        <f>H171/G171</f>
        <v>1</v>
      </c>
    </row>
    <row r="172" spans="1:9" ht="25.5" customHeight="1">
      <c r="A172" s="211">
        <v>0</v>
      </c>
      <c r="B172" s="212">
        <v>0</v>
      </c>
      <c r="C172" s="212">
        <f t="shared" si="21"/>
        <v>0</v>
      </c>
      <c r="D172" s="15">
        <v>0</v>
      </c>
      <c r="E172" s="19" t="s">
        <v>9</v>
      </c>
      <c r="F172" s="213">
        <v>2</v>
      </c>
      <c r="G172" s="212">
        <v>0</v>
      </c>
      <c r="H172" s="214">
        <f>F172-G172</f>
        <v>2</v>
      </c>
      <c r="I172" s="15">
        <v>0</v>
      </c>
    </row>
    <row r="173" spans="1:9" ht="25.5" customHeight="1">
      <c r="A173" s="211">
        <v>11</v>
      </c>
      <c r="B173" s="212">
        <v>9</v>
      </c>
      <c r="C173" s="212">
        <f>A173-B173</f>
        <v>2</v>
      </c>
      <c r="D173" s="15">
        <f>C173/B173</f>
        <v>0.2222222222222222</v>
      </c>
      <c r="E173" s="19" t="s">
        <v>10</v>
      </c>
      <c r="F173" s="213">
        <v>60</v>
      </c>
      <c r="G173" s="212">
        <v>52</v>
      </c>
      <c r="H173" s="214">
        <f>F173-G173</f>
        <v>8</v>
      </c>
      <c r="I173" s="15">
        <f t="shared" si="20"/>
        <v>0.15384615384615385</v>
      </c>
    </row>
    <row r="174" spans="1:9" ht="25.5" customHeight="1" thickBot="1">
      <c r="A174" s="211">
        <v>9</v>
      </c>
      <c r="B174" s="212">
        <v>8</v>
      </c>
      <c r="C174" s="213">
        <f t="shared" si="21"/>
        <v>1</v>
      </c>
      <c r="D174" s="141">
        <f t="shared" si="19"/>
        <v>0.125</v>
      </c>
      <c r="E174" s="19" t="s">
        <v>11</v>
      </c>
      <c r="F174" s="213">
        <v>34</v>
      </c>
      <c r="G174" s="212">
        <v>37</v>
      </c>
      <c r="H174" s="214">
        <f>F174-G174</f>
        <v>-3</v>
      </c>
      <c r="I174" s="15">
        <f t="shared" si="20"/>
        <v>-0.08108108108108109</v>
      </c>
    </row>
    <row r="175" spans="1:9" ht="25.5" customHeight="1" thickBot="1" thickTop="1">
      <c r="A175" s="220">
        <f>SUM(A176:A178)</f>
        <v>195</v>
      </c>
      <c r="B175" s="220">
        <f>SUM(B176:B178)</f>
        <v>218</v>
      </c>
      <c r="C175" s="220">
        <f>SUM(C176:C178)</f>
        <v>-23</v>
      </c>
      <c r="D175" s="142">
        <f t="shared" si="19"/>
        <v>-0.10550458715596331</v>
      </c>
      <c r="E175" s="178" t="s">
        <v>12</v>
      </c>
      <c r="F175" s="217">
        <f>SUM(F176:F178)</f>
        <v>997</v>
      </c>
      <c r="G175" s="216">
        <f>SUM(G176:G178)</f>
        <v>1007</v>
      </c>
      <c r="H175" s="218">
        <f>SUM(H176:H178)</f>
        <v>-10</v>
      </c>
      <c r="I175" s="18">
        <f t="shared" si="20"/>
        <v>-0.009930486593843098</v>
      </c>
    </row>
    <row r="176" spans="1:9" ht="25.5" customHeight="1" thickTop="1">
      <c r="A176" s="211">
        <v>103</v>
      </c>
      <c r="B176" s="212">
        <v>104</v>
      </c>
      <c r="C176" s="213">
        <f t="shared" si="21"/>
        <v>-1</v>
      </c>
      <c r="D176" s="141">
        <f t="shared" si="19"/>
        <v>-0.009615384615384616</v>
      </c>
      <c r="E176" s="19" t="s">
        <v>13</v>
      </c>
      <c r="F176" s="213">
        <v>473</v>
      </c>
      <c r="G176" s="212">
        <v>451</v>
      </c>
      <c r="H176" s="214">
        <f>F176-G176</f>
        <v>22</v>
      </c>
      <c r="I176" s="15">
        <f t="shared" si="20"/>
        <v>0.04878048780487805</v>
      </c>
    </row>
    <row r="177" spans="1:9" ht="25.5" customHeight="1">
      <c r="A177" s="211">
        <v>82</v>
      </c>
      <c r="B177" s="212">
        <v>105</v>
      </c>
      <c r="C177" s="213">
        <f t="shared" si="21"/>
        <v>-23</v>
      </c>
      <c r="D177" s="141">
        <f t="shared" si="19"/>
        <v>-0.21904761904761905</v>
      </c>
      <c r="E177" s="19" t="s">
        <v>14</v>
      </c>
      <c r="F177" s="213">
        <v>490</v>
      </c>
      <c r="G177" s="212">
        <v>516</v>
      </c>
      <c r="H177" s="214">
        <f>F177-G177</f>
        <v>-26</v>
      </c>
      <c r="I177" s="15">
        <f t="shared" si="20"/>
        <v>-0.050387596899224806</v>
      </c>
    </row>
    <row r="178" spans="1:9" ht="25.5" customHeight="1" thickBot="1">
      <c r="A178" s="221">
        <v>10</v>
      </c>
      <c r="B178" s="222">
        <v>9</v>
      </c>
      <c r="C178" s="223">
        <f t="shared" si="21"/>
        <v>1</v>
      </c>
      <c r="D178" s="16">
        <f t="shared" si="19"/>
        <v>0.1111111111111111</v>
      </c>
      <c r="E178" s="20" t="s">
        <v>15</v>
      </c>
      <c r="F178" s="223">
        <v>34</v>
      </c>
      <c r="G178" s="222">
        <v>40</v>
      </c>
      <c r="H178" s="224">
        <f>F178-G178</f>
        <v>-6</v>
      </c>
      <c r="I178" s="17">
        <f t="shared" si="20"/>
        <v>-0.15</v>
      </c>
    </row>
    <row r="179" spans="1:6" ht="15" thickTop="1">
      <c r="A179" s="1"/>
      <c r="B179" s="139"/>
      <c r="E179" s="7"/>
      <c r="F179" t="s">
        <v>0</v>
      </c>
    </row>
    <row r="180" spans="1:2" ht="12.75">
      <c r="A180" s="8"/>
      <c r="B180" s="8"/>
    </row>
    <row r="181" ht="13.5" thickBot="1"/>
    <row r="182" spans="1:9" ht="25.5" customHeight="1" thickTop="1">
      <c r="A182" s="140" t="s">
        <v>221</v>
      </c>
      <c r="B182" s="1"/>
      <c r="C182" s="1"/>
      <c r="D182" s="1"/>
      <c r="E182" s="138" t="s">
        <v>229</v>
      </c>
      <c r="F182" s="1"/>
      <c r="G182" s="1"/>
      <c r="H182" s="1"/>
      <c r="I182" s="124"/>
    </row>
    <row r="183" spans="1:9" ht="25.5" customHeight="1" thickBot="1">
      <c r="A183" s="186" t="s">
        <v>318</v>
      </c>
      <c r="G183" s="125" t="s">
        <v>0</v>
      </c>
      <c r="H183" s="126" t="s">
        <v>1</v>
      </c>
      <c r="I183" s="127"/>
    </row>
    <row r="184" spans="1:9" ht="25.5" customHeight="1" thickBot="1" thickTop="1">
      <c r="A184" s="128" t="str">
        <f>A3</f>
        <v>     Mes del 1 al 31 de mayo</v>
      </c>
      <c r="B184" s="129"/>
      <c r="C184" s="129"/>
      <c r="D184" s="130"/>
      <c r="E184" s="187" t="s">
        <v>0</v>
      </c>
      <c r="F184" s="131" t="str">
        <f>F3</f>
        <v>Acumulado al 31 de mayo</v>
      </c>
      <c r="G184" s="132"/>
      <c r="H184" s="132"/>
      <c r="I184" s="133"/>
    </row>
    <row r="185" spans="1:9" ht="25.5" customHeight="1" thickBot="1" thickTop="1">
      <c r="A185" s="134" t="s">
        <v>0</v>
      </c>
      <c r="B185" s="96" t="s">
        <v>0</v>
      </c>
      <c r="C185" s="97" t="s">
        <v>2</v>
      </c>
      <c r="D185" s="135"/>
      <c r="E185" s="96" t="s">
        <v>3</v>
      </c>
      <c r="F185" s="98" t="s">
        <v>0</v>
      </c>
      <c r="G185" s="96" t="s">
        <v>0</v>
      </c>
      <c r="H185" s="97" t="s">
        <v>2</v>
      </c>
      <c r="I185" s="99"/>
    </row>
    <row r="186" spans="1:9" ht="25.5" customHeight="1" thickBot="1" thickTop="1">
      <c r="A186" s="136">
        <v>2013</v>
      </c>
      <c r="B186" s="100">
        <v>2012</v>
      </c>
      <c r="C186" s="137" t="s">
        <v>4</v>
      </c>
      <c r="D186" s="121" t="s">
        <v>5</v>
      </c>
      <c r="E186" s="21"/>
      <c r="F186" s="136">
        <v>2013</v>
      </c>
      <c r="G186" s="100">
        <v>2012</v>
      </c>
      <c r="H186" s="101" t="s">
        <v>4</v>
      </c>
      <c r="I186" s="101" t="s">
        <v>5</v>
      </c>
    </row>
    <row r="187" spans="1:9" ht="25.5" customHeight="1" thickBot="1" thickTop="1">
      <c r="A187" s="221">
        <f>A188+A193</f>
        <v>82</v>
      </c>
      <c r="B187" s="222">
        <f>B188+B193</f>
        <v>120</v>
      </c>
      <c r="C187" s="223">
        <f>C188+C193</f>
        <v>-38</v>
      </c>
      <c r="D187" s="16">
        <f aca="true" t="shared" si="22" ref="D187:D195">C187/B187</f>
        <v>-0.31666666666666665</v>
      </c>
      <c r="E187" s="21" t="s">
        <v>6</v>
      </c>
      <c r="F187" s="223">
        <f>F188+F193</f>
        <v>490</v>
      </c>
      <c r="G187" s="222">
        <f>G188+G193</f>
        <v>563</v>
      </c>
      <c r="H187" s="224">
        <f>H188+H193</f>
        <v>-73</v>
      </c>
      <c r="I187" s="17">
        <f aca="true" t="shared" si="23" ref="I187:I196">H187/G187</f>
        <v>-0.12966252220248667</v>
      </c>
    </row>
    <row r="188" spans="1:9" ht="25.5" customHeight="1" thickBot="1" thickTop="1">
      <c r="A188" s="221">
        <f>SUM(A189:A192)</f>
        <v>7</v>
      </c>
      <c r="B188" s="222">
        <f>SUM(B189:B192)</f>
        <v>7</v>
      </c>
      <c r="C188" s="223">
        <f>SUM(C189:C192)</f>
        <v>0</v>
      </c>
      <c r="D188" s="16">
        <f t="shared" si="22"/>
        <v>0</v>
      </c>
      <c r="E188" s="21" t="s">
        <v>7</v>
      </c>
      <c r="F188" s="223">
        <f>SUM(F189:F192)</f>
        <v>40</v>
      </c>
      <c r="G188" s="222">
        <f>SUM(G189:G192)</f>
        <v>34</v>
      </c>
      <c r="H188" s="224">
        <f>SUM(H189:H192)</f>
        <v>6</v>
      </c>
      <c r="I188" s="17">
        <f t="shared" si="23"/>
        <v>0.17647058823529413</v>
      </c>
    </row>
    <row r="189" spans="1:9" ht="25.5" customHeight="1" thickTop="1">
      <c r="A189" s="211">
        <v>0</v>
      </c>
      <c r="B189" s="212">
        <v>1</v>
      </c>
      <c r="C189" s="214">
        <f>A189-B189</f>
        <v>-1</v>
      </c>
      <c r="D189" s="15">
        <f t="shared" si="22"/>
        <v>-1</v>
      </c>
      <c r="E189" s="19" t="s">
        <v>8</v>
      </c>
      <c r="F189" s="213">
        <v>1</v>
      </c>
      <c r="G189" s="212">
        <v>1</v>
      </c>
      <c r="H189" s="214">
        <f>F189-G189</f>
        <v>0</v>
      </c>
      <c r="I189" s="15">
        <f t="shared" si="23"/>
        <v>0</v>
      </c>
    </row>
    <row r="190" spans="1:9" ht="25.5" customHeight="1">
      <c r="A190" s="211">
        <v>0</v>
      </c>
      <c r="B190" s="212">
        <v>0</v>
      </c>
      <c r="C190" s="214">
        <f>A190-B190</f>
        <v>0</v>
      </c>
      <c r="D190" s="15">
        <v>0</v>
      </c>
      <c r="E190" s="19" t="s">
        <v>9</v>
      </c>
      <c r="F190" s="213">
        <v>0</v>
      </c>
      <c r="G190" s="212">
        <v>0</v>
      </c>
      <c r="H190" s="214">
        <f>F190-G190</f>
        <v>0</v>
      </c>
      <c r="I190" s="15">
        <v>0</v>
      </c>
    </row>
    <row r="191" spans="1:9" ht="25.5" customHeight="1">
      <c r="A191" s="211">
        <v>1</v>
      </c>
      <c r="B191" s="212">
        <v>3</v>
      </c>
      <c r="C191" s="214">
        <f>A191-B191</f>
        <v>-2</v>
      </c>
      <c r="D191" s="15">
        <f>C191/B191</f>
        <v>-0.6666666666666666</v>
      </c>
      <c r="E191" s="19" t="s">
        <v>10</v>
      </c>
      <c r="F191" s="213">
        <v>16</v>
      </c>
      <c r="G191" s="212">
        <v>12</v>
      </c>
      <c r="H191" s="214">
        <f>F191-G191</f>
        <v>4</v>
      </c>
      <c r="I191" s="15">
        <f t="shared" si="23"/>
        <v>0.3333333333333333</v>
      </c>
    </row>
    <row r="192" spans="1:9" ht="25.5" customHeight="1" thickBot="1">
      <c r="A192" s="211">
        <v>6</v>
      </c>
      <c r="B192" s="212">
        <v>3</v>
      </c>
      <c r="C192" s="214">
        <f>A192-B192</f>
        <v>3</v>
      </c>
      <c r="D192" s="15">
        <f>C192/B192</f>
        <v>1</v>
      </c>
      <c r="E192" s="19" t="s">
        <v>11</v>
      </c>
      <c r="F192" s="213">
        <v>23</v>
      </c>
      <c r="G192" s="212">
        <v>21</v>
      </c>
      <c r="H192" s="214">
        <f>F192-G192</f>
        <v>2</v>
      </c>
      <c r="I192" s="15">
        <f t="shared" si="23"/>
        <v>0.09523809523809523</v>
      </c>
    </row>
    <row r="193" spans="1:9" ht="25.5" customHeight="1" thickBot="1" thickTop="1">
      <c r="A193" s="220">
        <f>SUM(A194:A196)</f>
        <v>75</v>
      </c>
      <c r="B193" s="216">
        <f>SUM(B194:B196)</f>
        <v>113</v>
      </c>
      <c r="C193" s="217">
        <f>SUM(C194:C196)</f>
        <v>-38</v>
      </c>
      <c r="D193" s="142">
        <f t="shared" si="22"/>
        <v>-0.336283185840708</v>
      </c>
      <c r="E193" s="178" t="s">
        <v>12</v>
      </c>
      <c r="F193" s="217">
        <f>SUM(F194:F196)</f>
        <v>450</v>
      </c>
      <c r="G193" s="216">
        <f>SUM(G194:G196)</f>
        <v>529</v>
      </c>
      <c r="H193" s="218">
        <f>SUM(H194:H196)</f>
        <v>-79</v>
      </c>
      <c r="I193" s="18">
        <f t="shared" si="23"/>
        <v>-0.14933837429111532</v>
      </c>
    </row>
    <row r="194" spans="1:9" ht="25.5" customHeight="1" thickTop="1">
      <c r="A194" s="211">
        <v>29</v>
      </c>
      <c r="B194" s="212">
        <v>44</v>
      </c>
      <c r="C194" s="213">
        <f>A194-B194</f>
        <v>-15</v>
      </c>
      <c r="D194" s="141">
        <f t="shared" si="22"/>
        <v>-0.3409090909090909</v>
      </c>
      <c r="E194" s="19" t="s">
        <v>13</v>
      </c>
      <c r="F194" s="213">
        <v>179</v>
      </c>
      <c r="G194" s="212">
        <v>196</v>
      </c>
      <c r="H194" s="214">
        <f>F194-G194</f>
        <v>-17</v>
      </c>
      <c r="I194" s="15">
        <f t="shared" si="23"/>
        <v>-0.08673469387755102</v>
      </c>
    </row>
    <row r="195" spans="1:9" ht="25.5" customHeight="1">
      <c r="A195" s="211">
        <v>44</v>
      </c>
      <c r="B195" s="212">
        <v>69</v>
      </c>
      <c r="C195" s="212">
        <f>A195-B195</f>
        <v>-25</v>
      </c>
      <c r="D195" s="22">
        <f t="shared" si="22"/>
        <v>-0.36231884057971014</v>
      </c>
      <c r="E195" s="19" t="s">
        <v>14</v>
      </c>
      <c r="F195" s="213">
        <v>261</v>
      </c>
      <c r="G195" s="212">
        <v>326</v>
      </c>
      <c r="H195" s="214">
        <f>F195-G195</f>
        <v>-65</v>
      </c>
      <c r="I195" s="15">
        <f t="shared" si="23"/>
        <v>-0.19938650306748465</v>
      </c>
    </row>
    <row r="196" spans="1:9" ht="25.5" customHeight="1" thickBot="1">
      <c r="A196" s="221">
        <v>2</v>
      </c>
      <c r="B196" s="222">
        <v>0</v>
      </c>
      <c r="C196" s="222">
        <f>A196-B196</f>
        <v>2</v>
      </c>
      <c r="D196" s="191">
        <v>0</v>
      </c>
      <c r="E196" s="20" t="s">
        <v>15</v>
      </c>
      <c r="F196" s="223">
        <v>10</v>
      </c>
      <c r="G196" s="222">
        <v>7</v>
      </c>
      <c r="H196" s="224">
        <f>F196-G196</f>
        <v>3</v>
      </c>
      <c r="I196" s="17">
        <f t="shared" si="23"/>
        <v>0.42857142857142855</v>
      </c>
    </row>
    <row r="197" ht="24.75" customHeight="1" thickTop="1">
      <c r="G197" s="139"/>
    </row>
    <row r="198" ht="13.5" thickBot="1"/>
    <row r="199" spans="1:9" ht="25.5" customHeight="1" thickTop="1">
      <c r="A199" s="140" t="s">
        <v>221</v>
      </c>
      <c r="B199" s="1"/>
      <c r="C199" s="1"/>
      <c r="D199" s="1"/>
      <c r="E199" s="138" t="s">
        <v>230</v>
      </c>
      <c r="F199" s="1"/>
      <c r="G199" s="1"/>
      <c r="H199" s="1"/>
      <c r="I199" s="124"/>
    </row>
    <row r="200" spans="1:9" ht="25.5" customHeight="1" thickBot="1">
      <c r="A200" s="186" t="s">
        <v>318</v>
      </c>
      <c r="G200" s="125" t="s">
        <v>0</v>
      </c>
      <c r="H200" s="126" t="s">
        <v>1</v>
      </c>
      <c r="I200" s="127"/>
    </row>
    <row r="201" spans="1:9" ht="25.5" customHeight="1" thickBot="1" thickTop="1">
      <c r="A201" s="128" t="str">
        <f>A3</f>
        <v>     Mes del 1 al 31 de mayo</v>
      </c>
      <c r="B201" s="129"/>
      <c r="C201" s="129"/>
      <c r="D201" s="130"/>
      <c r="E201" s="187" t="s">
        <v>0</v>
      </c>
      <c r="F201" s="131" t="str">
        <f>F3</f>
        <v>Acumulado al 31 de mayo</v>
      </c>
      <c r="G201" s="132"/>
      <c r="H201" s="132"/>
      <c r="I201" s="133"/>
    </row>
    <row r="202" spans="1:9" ht="25.5" customHeight="1" thickBot="1" thickTop="1">
      <c r="A202" s="134" t="s">
        <v>0</v>
      </c>
      <c r="B202" s="96" t="s">
        <v>0</v>
      </c>
      <c r="C202" s="97" t="s">
        <v>2</v>
      </c>
      <c r="D202" s="135"/>
      <c r="E202" s="96" t="s">
        <v>3</v>
      </c>
      <c r="F202" s="98" t="s">
        <v>0</v>
      </c>
      <c r="G202" s="96" t="s">
        <v>0</v>
      </c>
      <c r="H202" s="97" t="s">
        <v>2</v>
      </c>
      <c r="I202" s="99"/>
    </row>
    <row r="203" spans="1:9" ht="25.5" customHeight="1" thickBot="1" thickTop="1">
      <c r="A203" s="136">
        <v>2013</v>
      </c>
      <c r="B203" s="100">
        <v>2012</v>
      </c>
      <c r="C203" s="137" t="s">
        <v>4</v>
      </c>
      <c r="D203" s="121" t="s">
        <v>5</v>
      </c>
      <c r="E203" s="21"/>
      <c r="F203" s="136">
        <v>2013</v>
      </c>
      <c r="G203" s="100">
        <v>2012</v>
      </c>
      <c r="H203" s="101" t="s">
        <v>4</v>
      </c>
      <c r="I203" s="101" t="s">
        <v>5</v>
      </c>
    </row>
    <row r="204" spans="1:9" ht="25.5" customHeight="1" thickBot="1" thickTop="1">
      <c r="A204" s="221">
        <f>A205+A210</f>
        <v>139</v>
      </c>
      <c r="B204" s="222">
        <f>B205+B210</f>
        <v>155</v>
      </c>
      <c r="C204" s="216">
        <f>C205+C210</f>
        <v>-16</v>
      </c>
      <c r="D204" s="16">
        <f aca="true" t="shared" si="24" ref="D204:D213">C204/B204</f>
        <v>-0.1032258064516129</v>
      </c>
      <c r="E204" s="21" t="s">
        <v>6</v>
      </c>
      <c r="F204" s="223">
        <f>F205+F210</f>
        <v>740</v>
      </c>
      <c r="G204" s="222">
        <f>G205+G210</f>
        <v>804</v>
      </c>
      <c r="H204" s="224">
        <f>H205+H210</f>
        <v>-64</v>
      </c>
      <c r="I204" s="17">
        <f aca="true" t="shared" si="25" ref="I204:I213">H204/G204</f>
        <v>-0.07960199004975124</v>
      </c>
    </row>
    <row r="205" spans="1:9" ht="25.5" customHeight="1" thickBot="1" thickTop="1">
      <c r="A205" s="221">
        <f>SUM(A206:A209)</f>
        <v>27</v>
      </c>
      <c r="B205" s="222">
        <f>SUM(B206:B209)</f>
        <v>45</v>
      </c>
      <c r="C205" s="222">
        <f>SUM(C206:C209)</f>
        <v>-18</v>
      </c>
      <c r="D205" s="16">
        <f t="shared" si="24"/>
        <v>-0.4</v>
      </c>
      <c r="E205" s="21" t="s">
        <v>7</v>
      </c>
      <c r="F205" s="223">
        <f>SUM(F206:F209)</f>
        <v>140</v>
      </c>
      <c r="G205" s="222">
        <f>SUM(G206:G209)</f>
        <v>184</v>
      </c>
      <c r="H205" s="224">
        <f>SUM(H206:H209)</f>
        <v>-44</v>
      </c>
      <c r="I205" s="17">
        <f t="shared" si="25"/>
        <v>-0.2391304347826087</v>
      </c>
    </row>
    <row r="206" spans="1:9" ht="25.5" customHeight="1" thickTop="1">
      <c r="A206" s="211">
        <v>6</v>
      </c>
      <c r="B206" s="212">
        <v>6</v>
      </c>
      <c r="C206" s="225">
        <f>A206-B206</f>
        <v>0</v>
      </c>
      <c r="D206" s="141">
        <f t="shared" si="24"/>
        <v>0</v>
      </c>
      <c r="E206" s="19" t="s">
        <v>8</v>
      </c>
      <c r="F206" s="213">
        <v>22</v>
      </c>
      <c r="G206" s="212">
        <v>26</v>
      </c>
      <c r="H206" s="225">
        <f>F206-G206</f>
        <v>-4</v>
      </c>
      <c r="I206" s="15">
        <f t="shared" si="25"/>
        <v>-0.15384615384615385</v>
      </c>
    </row>
    <row r="207" spans="1:9" ht="25.5" customHeight="1">
      <c r="A207" s="211">
        <v>0</v>
      </c>
      <c r="B207" s="212">
        <v>0</v>
      </c>
      <c r="C207" s="213">
        <f>A207-B207</f>
        <v>0</v>
      </c>
      <c r="D207" s="141">
        <v>0</v>
      </c>
      <c r="E207" s="19" t="s">
        <v>9</v>
      </c>
      <c r="F207" s="213">
        <v>0</v>
      </c>
      <c r="G207" s="212">
        <v>0</v>
      </c>
      <c r="H207" s="212">
        <f>F207-G207</f>
        <v>0</v>
      </c>
      <c r="I207" s="15">
        <v>0</v>
      </c>
    </row>
    <row r="208" spans="1:9" ht="25.5" customHeight="1">
      <c r="A208" s="211">
        <v>8</v>
      </c>
      <c r="B208" s="212">
        <v>18</v>
      </c>
      <c r="C208" s="213">
        <f>A208-B208</f>
        <v>-10</v>
      </c>
      <c r="D208" s="141">
        <f t="shared" si="24"/>
        <v>-0.5555555555555556</v>
      </c>
      <c r="E208" s="19" t="s">
        <v>10</v>
      </c>
      <c r="F208" s="213">
        <v>59</v>
      </c>
      <c r="G208" s="212">
        <v>53</v>
      </c>
      <c r="H208" s="212">
        <f>F208-G208</f>
        <v>6</v>
      </c>
      <c r="I208" s="15">
        <f t="shared" si="25"/>
        <v>0.11320754716981132</v>
      </c>
    </row>
    <row r="209" spans="1:9" ht="25.5" customHeight="1" thickBot="1">
      <c r="A209" s="211">
        <v>13</v>
      </c>
      <c r="B209" s="212">
        <v>21</v>
      </c>
      <c r="C209" s="213">
        <f>A209-B209</f>
        <v>-8</v>
      </c>
      <c r="D209" s="141">
        <f t="shared" si="24"/>
        <v>-0.38095238095238093</v>
      </c>
      <c r="E209" s="19" t="s">
        <v>11</v>
      </c>
      <c r="F209" s="213">
        <v>59</v>
      </c>
      <c r="G209" s="212">
        <v>105</v>
      </c>
      <c r="H209" s="212">
        <f>F209-G209</f>
        <v>-46</v>
      </c>
      <c r="I209" s="15">
        <f t="shared" si="25"/>
        <v>-0.4380952380952381</v>
      </c>
    </row>
    <row r="210" spans="1:9" ht="25.5" customHeight="1" thickBot="1" thickTop="1">
      <c r="A210" s="220">
        <f>SUM(A211:A213)</f>
        <v>112</v>
      </c>
      <c r="B210" s="216">
        <f>SUM(B211:B213)</f>
        <v>110</v>
      </c>
      <c r="C210" s="217">
        <f>SUM(C211:C213)</f>
        <v>2</v>
      </c>
      <c r="D210" s="142">
        <f t="shared" si="24"/>
        <v>0.01818181818181818</v>
      </c>
      <c r="E210" s="178" t="s">
        <v>12</v>
      </c>
      <c r="F210" s="217">
        <f>SUM(F211:F213)</f>
        <v>600</v>
      </c>
      <c r="G210" s="216">
        <f>SUM(G211:G213)</f>
        <v>620</v>
      </c>
      <c r="H210" s="216">
        <f>SUM(H211:H213)</f>
        <v>-20</v>
      </c>
      <c r="I210" s="18">
        <f t="shared" si="25"/>
        <v>-0.03225806451612903</v>
      </c>
    </row>
    <row r="211" spans="1:9" ht="25.5" customHeight="1" thickTop="1">
      <c r="A211" s="211">
        <v>48</v>
      </c>
      <c r="B211" s="212">
        <v>44</v>
      </c>
      <c r="C211" s="213">
        <f>A211-B211</f>
        <v>4</v>
      </c>
      <c r="D211" s="141">
        <f t="shared" si="24"/>
        <v>0.09090909090909091</v>
      </c>
      <c r="E211" s="19" t="s">
        <v>13</v>
      </c>
      <c r="F211" s="213">
        <v>249</v>
      </c>
      <c r="G211" s="212">
        <v>287</v>
      </c>
      <c r="H211" s="212">
        <f>F211-G211</f>
        <v>-38</v>
      </c>
      <c r="I211" s="15">
        <f t="shared" si="25"/>
        <v>-0.13240418118466898</v>
      </c>
    </row>
    <row r="212" spans="1:9" ht="25.5" customHeight="1">
      <c r="A212" s="211">
        <v>61</v>
      </c>
      <c r="B212" s="212">
        <v>58</v>
      </c>
      <c r="C212" s="213">
        <f>A212-B212</f>
        <v>3</v>
      </c>
      <c r="D212" s="141">
        <f t="shared" si="24"/>
        <v>0.05172413793103448</v>
      </c>
      <c r="E212" s="19" t="s">
        <v>14</v>
      </c>
      <c r="F212" s="213">
        <v>334</v>
      </c>
      <c r="G212" s="212">
        <v>279</v>
      </c>
      <c r="H212" s="212">
        <f>F212-G212</f>
        <v>55</v>
      </c>
      <c r="I212" s="15">
        <f t="shared" si="25"/>
        <v>0.1971326164874552</v>
      </c>
    </row>
    <row r="213" spans="1:9" ht="25.5" customHeight="1" thickBot="1">
      <c r="A213" s="221">
        <v>3</v>
      </c>
      <c r="B213" s="222">
        <v>8</v>
      </c>
      <c r="C213" s="223">
        <f>A213-B213</f>
        <v>-5</v>
      </c>
      <c r="D213" s="16">
        <f t="shared" si="24"/>
        <v>-0.625</v>
      </c>
      <c r="E213" s="20" t="s">
        <v>15</v>
      </c>
      <c r="F213" s="223">
        <v>17</v>
      </c>
      <c r="G213" s="222">
        <v>54</v>
      </c>
      <c r="H213" s="222">
        <f>F213-G213</f>
        <v>-37</v>
      </c>
      <c r="I213" s="17">
        <f t="shared" si="25"/>
        <v>-0.6851851851851852</v>
      </c>
    </row>
    <row r="214" ht="13.5" thickTop="1"/>
    <row r="216" ht="13.5" thickBot="1"/>
    <row r="217" spans="1:9" ht="25.5" customHeight="1" thickTop="1">
      <c r="A217" s="140" t="s">
        <v>221</v>
      </c>
      <c r="B217" s="1"/>
      <c r="C217" s="1"/>
      <c r="D217" s="1"/>
      <c r="E217" s="138" t="s">
        <v>231</v>
      </c>
      <c r="F217" s="1"/>
      <c r="G217" s="1"/>
      <c r="H217" s="1"/>
      <c r="I217" s="124"/>
    </row>
    <row r="218" spans="1:9" ht="25.5" customHeight="1" thickBot="1">
      <c r="A218" s="186" t="s">
        <v>318</v>
      </c>
      <c r="G218" s="125" t="s">
        <v>0</v>
      </c>
      <c r="H218" s="126" t="s">
        <v>1</v>
      </c>
      <c r="I218" s="127"/>
    </row>
    <row r="219" spans="1:9" ht="25.5" customHeight="1" thickBot="1" thickTop="1">
      <c r="A219" s="128" t="str">
        <f>A3</f>
        <v>     Mes del 1 al 31 de mayo</v>
      </c>
      <c r="B219" s="129"/>
      <c r="C219" s="129"/>
      <c r="D219" s="130"/>
      <c r="E219" s="187" t="s">
        <v>0</v>
      </c>
      <c r="F219" s="131" t="str">
        <f>F3</f>
        <v>Acumulado al 31 de mayo</v>
      </c>
      <c r="G219" s="132"/>
      <c r="H219" s="132"/>
      <c r="I219" s="133"/>
    </row>
    <row r="220" spans="1:9" ht="25.5" customHeight="1" thickBot="1" thickTop="1">
      <c r="A220" s="134" t="s">
        <v>0</v>
      </c>
      <c r="B220" s="96" t="s">
        <v>0</v>
      </c>
      <c r="C220" s="97" t="s">
        <v>2</v>
      </c>
      <c r="D220" s="135"/>
      <c r="E220" s="96" t="s">
        <v>3</v>
      </c>
      <c r="F220" s="98" t="s">
        <v>0</v>
      </c>
      <c r="G220" s="96" t="s">
        <v>0</v>
      </c>
      <c r="H220" s="97" t="s">
        <v>2</v>
      </c>
      <c r="I220" s="99"/>
    </row>
    <row r="221" spans="1:9" ht="25.5" customHeight="1" thickBot="1" thickTop="1">
      <c r="A221" s="136">
        <v>2013</v>
      </c>
      <c r="B221" s="100">
        <v>2012</v>
      </c>
      <c r="C221" s="137" t="s">
        <v>4</v>
      </c>
      <c r="D221" s="121" t="s">
        <v>5</v>
      </c>
      <c r="E221" s="21"/>
      <c r="F221" s="136">
        <v>2013</v>
      </c>
      <c r="G221" s="100">
        <v>2012</v>
      </c>
      <c r="H221" s="101" t="s">
        <v>4</v>
      </c>
      <c r="I221" s="101" t="s">
        <v>5</v>
      </c>
    </row>
    <row r="222" spans="1:9" ht="25.5" customHeight="1" thickBot="1" thickTop="1">
      <c r="A222" s="221">
        <f>A223+A228</f>
        <v>193</v>
      </c>
      <c r="B222" s="222">
        <f>B223+B228</f>
        <v>148</v>
      </c>
      <c r="C222" s="216">
        <f>C223+C228</f>
        <v>45</v>
      </c>
      <c r="D222" s="16">
        <f aca="true" t="shared" si="26" ref="D222:D231">C222/B222</f>
        <v>0.30405405405405406</v>
      </c>
      <c r="E222" s="21" t="s">
        <v>6</v>
      </c>
      <c r="F222" s="223">
        <f>F223+F228</f>
        <v>853</v>
      </c>
      <c r="G222" s="222">
        <f>G223+G228</f>
        <v>806</v>
      </c>
      <c r="H222" s="216">
        <f>H223+H228</f>
        <v>47</v>
      </c>
      <c r="I222" s="17">
        <f aca="true" t="shared" si="27" ref="I222:I231">H222/G222</f>
        <v>0.05831265508684864</v>
      </c>
    </row>
    <row r="223" spans="1:9" ht="25.5" customHeight="1" thickBot="1" thickTop="1">
      <c r="A223" s="221">
        <f>SUM(A224:A227)</f>
        <v>34</v>
      </c>
      <c r="B223" s="222">
        <f>SUM(B224:B227)</f>
        <v>23</v>
      </c>
      <c r="C223" s="222">
        <f>SUM(C224:C227)</f>
        <v>11</v>
      </c>
      <c r="D223" s="16">
        <f t="shared" si="26"/>
        <v>0.4782608695652174</v>
      </c>
      <c r="E223" s="21" t="s">
        <v>7</v>
      </c>
      <c r="F223" s="223">
        <f>SUM(F224:F227)</f>
        <v>120</v>
      </c>
      <c r="G223" s="222">
        <f>SUM(G224:G227)</f>
        <v>128</v>
      </c>
      <c r="H223" s="224">
        <f>SUM(H224:H227)</f>
        <v>-8</v>
      </c>
      <c r="I223" s="17">
        <f t="shared" si="27"/>
        <v>-0.0625</v>
      </c>
    </row>
    <row r="224" spans="1:9" ht="25.5" customHeight="1" thickTop="1">
      <c r="A224" s="211">
        <v>4</v>
      </c>
      <c r="B224" s="212">
        <v>1</v>
      </c>
      <c r="C224" s="213">
        <f>A224-B224</f>
        <v>3</v>
      </c>
      <c r="D224" s="22">
        <f>C224/B224</f>
        <v>3</v>
      </c>
      <c r="E224" s="19" t="s">
        <v>8</v>
      </c>
      <c r="F224" s="213">
        <v>8</v>
      </c>
      <c r="G224" s="212">
        <v>4</v>
      </c>
      <c r="H224" s="214">
        <f>F224-G224</f>
        <v>4</v>
      </c>
      <c r="I224" s="15">
        <f t="shared" si="27"/>
        <v>1</v>
      </c>
    </row>
    <row r="225" spans="1:9" ht="25.5" customHeight="1">
      <c r="A225" s="211">
        <v>0</v>
      </c>
      <c r="B225" s="212">
        <v>0</v>
      </c>
      <c r="C225" s="213">
        <f>A225-B225</f>
        <v>0</v>
      </c>
      <c r="D225" s="22">
        <v>0</v>
      </c>
      <c r="E225" s="19" t="s">
        <v>9</v>
      </c>
      <c r="F225" s="213">
        <v>0</v>
      </c>
      <c r="G225" s="212">
        <v>0</v>
      </c>
      <c r="H225" s="214">
        <f>F225-G225</f>
        <v>0</v>
      </c>
      <c r="I225" s="15">
        <v>0</v>
      </c>
    </row>
    <row r="226" spans="1:9" ht="25.5" customHeight="1">
      <c r="A226" s="211">
        <v>22</v>
      </c>
      <c r="B226" s="212">
        <v>9</v>
      </c>
      <c r="C226" s="213">
        <f>A226-B226</f>
        <v>13</v>
      </c>
      <c r="D226" s="22">
        <f>C226/B226</f>
        <v>1.4444444444444444</v>
      </c>
      <c r="E226" s="19" t="s">
        <v>10</v>
      </c>
      <c r="F226" s="213">
        <v>56</v>
      </c>
      <c r="G226" s="212">
        <v>49</v>
      </c>
      <c r="H226" s="214">
        <f>F226-G226</f>
        <v>7</v>
      </c>
      <c r="I226" s="15">
        <f t="shared" si="27"/>
        <v>0.14285714285714285</v>
      </c>
    </row>
    <row r="227" spans="1:9" ht="25.5" customHeight="1" thickBot="1">
      <c r="A227" s="211">
        <v>8</v>
      </c>
      <c r="B227" s="212">
        <v>13</v>
      </c>
      <c r="C227" s="223">
        <f>A227-B227</f>
        <v>-5</v>
      </c>
      <c r="D227" s="191">
        <f>C227/B227</f>
        <v>-0.38461538461538464</v>
      </c>
      <c r="E227" s="19" t="s">
        <v>11</v>
      </c>
      <c r="F227" s="213">
        <v>56</v>
      </c>
      <c r="G227" s="212">
        <v>75</v>
      </c>
      <c r="H227" s="214">
        <f>F227-G227</f>
        <v>-19</v>
      </c>
      <c r="I227" s="15">
        <f t="shared" si="27"/>
        <v>-0.25333333333333335</v>
      </c>
    </row>
    <row r="228" spans="1:9" ht="25.5" customHeight="1" thickBot="1" thickTop="1">
      <c r="A228" s="220">
        <f>SUM(A229:A231)</f>
        <v>159</v>
      </c>
      <c r="B228" s="216">
        <f>SUM(B229:B231)</f>
        <v>125</v>
      </c>
      <c r="C228" s="217">
        <f>SUM(C229:C231)</f>
        <v>34</v>
      </c>
      <c r="D228" s="142">
        <f t="shared" si="26"/>
        <v>0.272</v>
      </c>
      <c r="E228" s="178" t="s">
        <v>12</v>
      </c>
      <c r="F228" s="217">
        <f>SUM(F229:F231)</f>
        <v>733</v>
      </c>
      <c r="G228" s="216">
        <f>SUM(G229:G231)</f>
        <v>678</v>
      </c>
      <c r="H228" s="218">
        <f>SUM(H229:H231)</f>
        <v>55</v>
      </c>
      <c r="I228" s="18">
        <f t="shared" si="27"/>
        <v>0.08112094395280237</v>
      </c>
    </row>
    <row r="229" spans="1:9" ht="25.5" customHeight="1" thickTop="1">
      <c r="A229" s="211">
        <v>50</v>
      </c>
      <c r="B229" s="212">
        <v>47</v>
      </c>
      <c r="C229" s="213">
        <f>A229-B229</f>
        <v>3</v>
      </c>
      <c r="D229" s="141">
        <f t="shared" si="26"/>
        <v>0.06382978723404255</v>
      </c>
      <c r="E229" s="19" t="s">
        <v>13</v>
      </c>
      <c r="F229" s="213">
        <v>238</v>
      </c>
      <c r="G229" s="212">
        <v>256</v>
      </c>
      <c r="H229" s="214">
        <f>F229-G229</f>
        <v>-18</v>
      </c>
      <c r="I229" s="15">
        <f t="shared" si="27"/>
        <v>-0.0703125</v>
      </c>
    </row>
    <row r="230" spans="1:9" ht="25.5" customHeight="1">
      <c r="A230" s="211">
        <v>90</v>
      </c>
      <c r="B230" s="212">
        <v>72</v>
      </c>
      <c r="C230" s="213">
        <f>A230-B230</f>
        <v>18</v>
      </c>
      <c r="D230" s="141">
        <f t="shared" si="26"/>
        <v>0.25</v>
      </c>
      <c r="E230" s="19" t="s">
        <v>14</v>
      </c>
      <c r="F230" s="213">
        <v>423</v>
      </c>
      <c r="G230" s="212">
        <v>357</v>
      </c>
      <c r="H230" s="214">
        <f>F230-G230</f>
        <v>66</v>
      </c>
      <c r="I230" s="15">
        <f t="shared" si="27"/>
        <v>0.18487394957983194</v>
      </c>
    </row>
    <row r="231" spans="1:9" ht="25.5" customHeight="1" thickBot="1">
      <c r="A231" s="221">
        <v>19</v>
      </c>
      <c r="B231" s="222">
        <v>6</v>
      </c>
      <c r="C231" s="222">
        <f>A231-B231</f>
        <v>13</v>
      </c>
      <c r="D231" s="16">
        <f t="shared" si="26"/>
        <v>2.1666666666666665</v>
      </c>
      <c r="E231" s="20" t="s">
        <v>15</v>
      </c>
      <c r="F231" s="223">
        <v>72</v>
      </c>
      <c r="G231" s="222">
        <v>65</v>
      </c>
      <c r="H231" s="224">
        <f>F231-G231</f>
        <v>7</v>
      </c>
      <c r="I231" s="17">
        <f t="shared" si="27"/>
        <v>0.1076923076923077</v>
      </c>
    </row>
    <row r="232" ht="13.5" thickTop="1"/>
    <row r="234" ht="14.25" customHeight="1" thickBot="1"/>
    <row r="235" spans="1:9" ht="25.5" customHeight="1" thickTop="1">
      <c r="A235" s="140" t="s">
        <v>221</v>
      </c>
      <c r="B235" s="1"/>
      <c r="C235" s="1"/>
      <c r="D235" s="1"/>
      <c r="E235" s="138" t="s">
        <v>16</v>
      </c>
      <c r="F235" s="1"/>
      <c r="G235" s="1"/>
      <c r="H235" s="1"/>
      <c r="I235" s="124"/>
    </row>
    <row r="236" spans="1:9" ht="25.5" customHeight="1" thickBot="1">
      <c r="A236" s="186" t="s">
        <v>318</v>
      </c>
      <c r="G236" s="125" t="s">
        <v>0</v>
      </c>
      <c r="H236" s="126" t="s">
        <v>1</v>
      </c>
      <c r="I236" s="127"/>
    </row>
    <row r="237" spans="1:9" ht="25.5" customHeight="1" thickBot="1" thickTop="1">
      <c r="A237" s="128" t="str">
        <f>A3</f>
        <v>     Mes del 1 al 31 de mayo</v>
      </c>
      <c r="B237" s="129"/>
      <c r="C237" s="129"/>
      <c r="D237" s="130"/>
      <c r="E237" s="187" t="s">
        <v>0</v>
      </c>
      <c r="F237" s="131" t="str">
        <f>F3</f>
        <v>Acumulado al 31 de mayo</v>
      </c>
      <c r="G237" s="132"/>
      <c r="H237" s="132"/>
      <c r="I237" s="133"/>
    </row>
    <row r="238" spans="1:9" ht="25.5" customHeight="1" thickBot="1" thickTop="1">
      <c r="A238" s="134" t="s">
        <v>0</v>
      </c>
      <c r="B238" s="96" t="s">
        <v>0</v>
      </c>
      <c r="C238" s="97" t="s">
        <v>2</v>
      </c>
      <c r="D238" s="135"/>
      <c r="E238" s="96" t="s">
        <v>3</v>
      </c>
      <c r="F238" s="98" t="s">
        <v>0</v>
      </c>
      <c r="G238" s="96" t="s">
        <v>0</v>
      </c>
      <c r="H238" s="97" t="s">
        <v>2</v>
      </c>
      <c r="I238" s="99"/>
    </row>
    <row r="239" spans="1:9" ht="25.5" customHeight="1" thickBot="1" thickTop="1">
      <c r="A239" s="136">
        <v>2013</v>
      </c>
      <c r="B239" s="100">
        <v>2012</v>
      </c>
      <c r="C239" s="137" t="s">
        <v>4</v>
      </c>
      <c r="D239" s="121" t="s">
        <v>5</v>
      </c>
      <c r="E239" s="21"/>
      <c r="F239" s="136">
        <v>2013</v>
      </c>
      <c r="G239" s="100">
        <v>2012</v>
      </c>
      <c r="H239" s="101" t="s">
        <v>4</v>
      </c>
      <c r="I239" s="101" t="s">
        <v>5</v>
      </c>
    </row>
    <row r="240" spans="1:9" ht="25.5" customHeight="1" thickBot="1" thickTop="1">
      <c r="A240" s="221">
        <f>A241+A246</f>
        <v>4833</v>
      </c>
      <c r="B240" s="222">
        <f>B241+B246</f>
        <v>5185</v>
      </c>
      <c r="C240" s="223">
        <f>C241+C246</f>
        <v>-352</v>
      </c>
      <c r="D240" s="16">
        <f aca="true" t="shared" si="28" ref="D240:D249">C240/B240</f>
        <v>-0.06788813886210222</v>
      </c>
      <c r="E240" s="21" t="s">
        <v>6</v>
      </c>
      <c r="F240" s="223">
        <f>F241+F246</f>
        <v>24197</v>
      </c>
      <c r="G240" s="222">
        <f>G241+G246</f>
        <v>24882</v>
      </c>
      <c r="H240" s="224">
        <f>H241+H246</f>
        <v>-685</v>
      </c>
      <c r="I240" s="17">
        <f aca="true" t="shared" si="29" ref="I240:I249">H240/G240</f>
        <v>-0.02752994132304477</v>
      </c>
    </row>
    <row r="241" spans="1:9" ht="25.5" customHeight="1" thickBot="1" thickTop="1">
      <c r="A241" s="221">
        <f>SUM(A242:A245)</f>
        <v>790</v>
      </c>
      <c r="B241" s="222">
        <f>SUM(B242:B245)</f>
        <v>798</v>
      </c>
      <c r="C241" s="223">
        <f>SUM(C242:C245)</f>
        <v>-8</v>
      </c>
      <c r="D241" s="16">
        <f t="shared" si="28"/>
        <v>-0.010025062656641603</v>
      </c>
      <c r="E241" s="21" t="s">
        <v>7</v>
      </c>
      <c r="F241" s="223">
        <f>SUM(F242:F245)</f>
        <v>3788</v>
      </c>
      <c r="G241" s="222">
        <f>SUM(G242:G245)</f>
        <v>4098</v>
      </c>
      <c r="H241" s="224">
        <f>SUM(H242:H245)</f>
        <v>-310</v>
      </c>
      <c r="I241" s="17">
        <f t="shared" si="29"/>
        <v>-0.07564665690580771</v>
      </c>
    </row>
    <row r="242" spans="1:9" ht="25.5" customHeight="1" thickTop="1">
      <c r="A242" s="211">
        <f aca="true" t="shared" si="30" ref="A242:B245">SUM(A8+A26+A45+A63+A81+A99+A117+A135+A153+A171+A189+A206+A224)</f>
        <v>73</v>
      </c>
      <c r="B242" s="211">
        <f t="shared" si="30"/>
        <v>69</v>
      </c>
      <c r="C242" s="225">
        <f>A242-B242</f>
        <v>4</v>
      </c>
      <c r="D242" s="141">
        <f t="shared" si="28"/>
        <v>0.057971014492753624</v>
      </c>
      <c r="E242" s="19" t="s">
        <v>8</v>
      </c>
      <c r="F242" s="211">
        <f aca="true" t="shared" si="31" ref="F242:G245">SUM(F8+F26+F45+F63+F81+F99+F117+F135+F153+F171+F189+F206+F224)</f>
        <v>356</v>
      </c>
      <c r="G242" s="211">
        <f t="shared" si="31"/>
        <v>382</v>
      </c>
      <c r="H242" s="225">
        <f>F242-G242</f>
        <v>-26</v>
      </c>
      <c r="I242" s="15">
        <f t="shared" si="29"/>
        <v>-0.06806282722513089</v>
      </c>
    </row>
    <row r="243" spans="1:9" ht="25.5" customHeight="1">
      <c r="A243" s="212">
        <f t="shared" si="30"/>
        <v>0</v>
      </c>
      <c r="B243" s="212">
        <f t="shared" si="30"/>
        <v>3</v>
      </c>
      <c r="C243" s="213">
        <f>A243-B243</f>
        <v>-3</v>
      </c>
      <c r="D243" s="141">
        <f t="shared" si="28"/>
        <v>-1</v>
      </c>
      <c r="E243" s="19" t="s">
        <v>9</v>
      </c>
      <c r="F243" s="212">
        <f t="shared" si="31"/>
        <v>9</v>
      </c>
      <c r="G243" s="212">
        <f t="shared" si="31"/>
        <v>13</v>
      </c>
      <c r="H243" s="214">
        <f>F243-G243</f>
        <v>-4</v>
      </c>
      <c r="I243" s="15">
        <f t="shared" si="29"/>
        <v>-0.3076923076923077</v>
      </c>
    </row>
    <row r="244" spans="1:9" ht="25.5" customHeight="1">
      <c r="A244" s="212">
        <f t="shared" si="30"/>
        <v>544</v>
      </c>
      <c r="B244" s="212">
        <f t="shared" si="30"/>
        <v>496</v>
      </c>
      <c r="C244" s="213">
        <f>A244-B244</f>
        <v>48</v>
      </c>
      <c r="D244" s="141">
        <f t="shared" si="28"/>
        <v>0.0967741935483871</v>
      </c>
      <c r="E244" s="19" t="s">
        <v>10</v>
      </c>
      <c r="F244" s="212">
        <f t="shared" si="31"/>
        <v>2473</v>
      </c>
      <c r="G244" s="212">
        <f t="shared" si="31"/>
        <v>2586</v>
      </c>
      <c r="H244" s="214">
        <f>F244-G244</f>
        <v>-113</v>
      </c>
      <c r="I244" s="15">
        <f t="shared" si="29"/>
        <v>-0.04369682907965971</v>
      </c>
    </row>
    <row r="245" spans="1:9" ht="25.5" customHeight="1" thickBot="1">
      <c r="A245" s="222">
        <f t="shared" si="30"/>
        <v>173</v>
      </c>
      <c r="B245" s="222">
        <f t="shared" si="30"/>
        <v>230</v>
      </c>
      <c r="C245" s="213">
        <f>A245-B245</f>
        <v>-57</v>
      </c>
      <c r="D245" s="141">
        <f t="shared" si="28"/>
        <v>-0.24782608695652175</v>
      </c>
      <c r="E245" s="19" t="s">
        <v>11</v>
      </c>
      <c r="F245" s="222">
        <f t="shared" si="31"/>
        <v>950</v>
      </c>
      <c r="G245" s="222">
        <f t="shared" si="31"/>
        <v>1117</v>
      </c>
      <c r="H245" s="214">
        <f>F245-G245</f>
        <v>-167</v>
      </c>
      <c r="I245" s="15">
        <f t="shared" si="29"/>
        <v>-0.1495076096687556</v>
      </c>
    </row>
    <row r="246" spans="1:9" ht="25.5" customHeight="1" thickBot="1" thickTop="1">
      <c r="A246" s="220">
        <f>SUM(A247:A249)</f>
        <v>4043</v>
      </c>
      <c r="B246" s="216">
        <f>SUM(B247:B249)</f>
        <v>4387</v>
      </c>
      <c r="C246" s="217">
        <f>SUM(C247:C249)</f>
        <v>-344</v>
      </c>
      <c r="D246" s="142">
        <f t="shared" si="28"/>
        <v>-0.07841349441531799</v>
      </c>
      <c r="E246" s="178" t="s">
        <v>12</v>
      </c>
      <c r="F246" s="217">
        <f>SUM(F247:F249)</f>
        <v>20409</v>
      </c>
      <c r="G246" s="216">
        <f>SUM(G247:G249)</f>
        <v>20784</v>
      </c>
      <c r="H246" s="218">
        <f>SUM(H247:H249)</f>
        <v>-375</v>
      </c>
      <c r="I246" s="18">
        <f t="shared" si="29"/>
        <v>-0.01804272517321016</v>
      </c>
    </row>
    <row r="247" spans="1:9" ht="25.5" customHeight="1" thickTop="1">
      <c r="A247" s="212">
        <f aca="true" t="shared" si="32" ref="A247:B249">SUM(A13+A31+A50+A68+A86+A104+A122+A140+A158+A176+A194+A211+A229)</f>
        <v>1128</v>
      </c>
      <c r="B247" s="212">
        <f t="shared" si="32"/>
        <v>1280</v>
      </c>
      <c r="C247" s="213">
        <f>A247-B247</f>
        <v>-152</v>
      </c>
      <c r="D247" s="141">
        <f t="shared" si="28"/>
        <v>-0.11875</v>
      </c>
      <c r="E247" s="19" t="s">
        <v>13</v>
      </c>
      <c r="F247" s="212">
        <f aca="true" t="shared" si="33" ref="F247:G249">SUM(F13+F31+F50+F68+F86+F104+F122+F140+F158+F176+F194+F211+F229)</f>
        <v>5750</v>
      </c>
      <c r="G247" s="212">
        <f t="shared" si="33"/>
        <v>6308</v>
      </c>
      <c r="H247" s="214">
        <f>F247-G247</f>
        <v>-558</v>
      </c>
      <c r="I247" s="15">
        <f t="shared" si="29"/>
        <v>-0.08845909955611922</v>
      </c>
    </row>
    <row r="248" spans="1:9" ht="25.5" customHeight="1">
      <c r="A248" s="212">
        <f t="shared" si="32"/>
        <v>2412</v>
      </c>
      <c r="B248" s="212">
        <f t="shared" si="32"/>
        <v>2659</v>
      </c>
      <c r="C248" s="213">
        <f>A248-B248</f>
        <v>-247</v>
      </c>
      <c r="D248" s="141">
        <f t="shared" si="28"/>
        <v>-0.09289206468597216</v>
      </c>
      <c r="E248" s="19" t="s">
        <v>14</v>
      </c>
      <c r="F248" s="212">
        <f t="shared" si="33"/>
        <v>12354</v>
      </c>
      <c r="G248" s="212">
        <f t="shared" si="33"/>
        <v>12020</v>
      </c>
      <c r="H248" s="214">
        <f>F248-G248</f>
        <v>334</v>
      </c>
      <c r="I248" s="15">
        <f t="shared" si="29"/>
        <v>0.02778702163061564</v>
      </c>
    </row>
    <row r="249" spans="1:9" ht="25.5" customHeight="1" thickBot="1">
      <c r="A249" s="222">
        <f t="shared" si="32"/>
        <v>503</v>
      </c>
      <c r="B249" s="222">
        <f t="shared" si="32"/>
        <v>448</v>
      </c>
      <c r="C249" s="223">
        <f>A249-B249</f>
        <v>55</v>
      </c>
      <c r="D249" s="16">
        <f t="shared" si="28"/>
        <v>0.12276785714285714</v>
      </c>
      <c r="E249" s="20" t="s">
        <v>15</v>
      </c>
      <c r="F249" s="222">
        <f t="shared" si="33"/>
        <v>2305</v>
      </c>
      <c r="G249" s="222">
        <f t="shared" si="33"/>
        <v>2456</v>
      </c>
      <c r="H249" s="224">
        <f>F249-G249</f>
        <v>-151</v>
      </c>
      <c r="I249" s="17">
        <f t="shared" si="29"/>
        <v>-0.061482084690553745</v>
      </c>
    </row>
    <row r="250" spans="1:9" ht="14.25" thickTop="1">
      <c r="A250" s="117"/>
      <c r="B250" s="117"/>
      <c r="C250" s="117"/>
      <c r="D250" s="118"/>
      <c r="E250" s="119"/>
      <c r="F250" s="117"/>
      <c r="G250" s="117"/>
      <c r="H250" s="117"/>
      <c r="I250" s="118"/>
    </row>
    <row r="325" ht="12.75">
      <c r="A325" s="8"/>
    </row>
    <row r="451" spans="1:5" ht="13.5">
      <c r="A451" s="117"/>
      <c r="B451" s="117"/>
      <c r="C451" s="117"/>
      <c r="D451" s="118"/>
      <c r="E451" s="119"/>
    </row>
    <row r="452" ht="12.75">
      <c r="F452" s="9"/>
    </row>
    <row r="453" ht="12.75">
      <c r="F453" s="9"/>
    </row>
    <row r="454" spans="6:9" ht="12.75">
      <c r="F454" s="8"/>
      <c r="G454" s="8"/>
      <c r="H454" s="13"/>
      <c r="I454" s="13"/>
    </row>
    <row r="455" spans="6:9" ht="13.5">
      <c r="F455" s="10"/>
      <c r="G455" s="12"/>
      <c r="H455" s="11"/>
      <c r="I455" s="11"/>
    </row>
    <row r="456" spans="6:9" ht="12.75">
      <c r="F456" s="10"/>
      <c r="G456" s="12"/>
      <c r="H456" s="8"/>
      <c r="I456" s="8"/>
    </row>
    <row r="457" spans="6:9" ht="12.75">
      <c r="F457" s="10"/>
      <c r="G457" s="12"/>
      <c r="H457" s="8"/>
      <c r="I457" s="8"/>
    </row>
    <row r="458" spans="6:9" ht="12.75">
      <c r="F458" s="10"/>
      <c r="G458" s="12"/>
      <c r="H458" s="14"/>
      <c r="I458" s="14"/>
    </row>
    <row r="459" spans="6:9" ht="13.5">
      <c r="F459" s="10"/>
      <c r="G459" s="12"/>
      <c r="H459" s="11"/>
      <c r="I459" s="11"/>
    </row>
    <row r="460" spans="6:9" ht="13.5">
      <c r="F460" s="10"/>
      <c r="G460" s="12"/>
      <c r="H460" s="11"/>
      <c r="I460" s="11"/>
    </row>
    <row r="461" spans="6:9" ht="12.75">
      <c r="F461" s="10"/>
      <c r="G461" s="12"/>
      <c r="H461" s="8"/>
      <c r="I461" s="8"/>
    </row>
    <row r="462" spans="6:9" ht="12.75">
      <c r="F462" s="10"/>
      <c r="G462" s="12"/>
      <c r="H462" s="14"/>
      <c r="I462" s="14"/>
    </row>
    <row r="463" spans="6:9" ht="13.5">
      <c r="F463" s="10"/>
      <c r="G463" s="12"/>
      <c r="H463" s="11"/>
      <c r="I463" s="11"/>
    </row>
    <row r="464" spans="6:9" ht="13.5">
      <c r="F464" s="10"/>
      <c r="G464" s="12"/>
      <c r="H464" s="11"/>
      <c r="I464" s="11"/>
    </row>
    <row r="465" spans="6:9" ht="12.75">
      <c r="F465" s="10"/>
      <c r="G465" s="12"/>
      <c r="H465" s="8"/>
      <c r="I465" s="8"/>
    </row>
    <row r="466" spans="6:9" ht="12.75">
      <c r="F466" s="10"/>
      <c r="G466" s="12"/>
      <c r="H466" s="14"/>
      <c r="I466" s="14"/>
    </row>
    <row r="467" spans="6:9" ht="13.5">
      <c r="F467" s="10"/>
      <c r="G467" s="12"/>
      <c r="H467" s="11"/>
      <c r="I467" s="11"/>
    </row>
    <row r="468" spans="6:9" ht="13.5">
      <c r="F468" s="10"/>
      <c r="G468" s="12"/>
      <c r="H468" s="11"/>
      <c r="I468" s="11"/>
    </row>
    <row r="469" spans="6:9" ht="12.75">
      <c r="F469" s="10"/>
      <c r="G469" s="12"/>
      <c r="H469" s="8"/>
      <c r="I469" s="8"/>
    </row>
    <row r="470" spans="6:9" ht="12.75">
      <c r="F470" s="10"/>
      <c r="G470" s="12"/>
      <c r="H470" s="14"/>
      <c r="I470" s="14"/>
    </row>
    <row r="471" spans="6:9" ht="13.5">
      <c r="F471" s="10"/>
      <c r="G471" s="12"/>
      <c r="H471" s="11"/>
      <c r="I471" s="11"/>
    </row>
    <row r="472" spans="6:9" ht="13.5">
      <c r="F472" s="10"/>
      <c r="G472" s="12"/>
      <c r="H472" s="11"/>
      <c r="I472" s="11"/>
    </row>
    <row r="473" spans="6:9" ht="12.75">
      <c r="F473" s="10"/>
      <c r="G473" s="12"/>
      <c r="H473" s="8"/>
      <c r="I473" s="8"/>
    </row>
    <row r="474" spans="6:9" ht="12.75">
      <c r="F474" s="10"/>
      <c r="G474" s="12"/>
      <c r="H474" s="14"/>
      <c r="I474" s="14"/>
    </row>
    <row r="475" spans="6:9" ht="13.5">
      <c r="F475" s="10"/>
      <c r="G475" s="12"/>
      <c r="H475" s="11"/>
      <c r="I475" s="11"/>
    </row>
    <row r="476" spans="6:9" ht="13.5">
      <c r="F476" s="10"/>
      <c r="G476" s="12"/>
      <c r="H476" s="11"/>
      <c r="I476" s="11"/>
    </row>
    <row r="477" spans="6:9" ht="12.75">
      <c r="F477" s="10"/>
      <c r="G477" s="12"/>
      <c r="H477" s="8"/>
      <c r="I477" s="8"/>
    </row>
    <row r="478" spans="6:9" ht="12.75">
      <c r="F478" s="10"/>
      <c r="G478" s="12"/>
      <c r="H478" s="14"/>
      <c r="I478" s="14"/>
    </row>
    <row r="479" spans="6:9" ht="13.5">
      <c r="F479" s="10"/>
      <c r="G479" s="12"/>
      <c r="H479" s="11"/>
      <c r="I479" s="11"/>
    </row>
    <row r="480" spans="6:9" ht="13.5">
      <c r="F480" s="10"/>
      <c r="G480" s="12"/>
      <c r="H480" s="11"/>
      <c r="I480" s="11"/>
    </row>
    <row r="481" spans="6:9" ht="12.75">
      <c r="F481" s="10"/>
      <c r="G481" s="12"/>
      <c r="H481" s="8"/>
      <c r="I481" s="8"/>
    </row>
    <row r="482" spans="6:9" ht="12.75">
      <c r="F482" s="10"/>
      <c r="G482" s="12"/>
      <c r="H482" s="14"/>
      <c r="I482" s="14"/>
    </row>
    <row r="483" spans="6:9" ht="13.5">
      <c r="F483" s="10"/>
      <c r="G483" s="12"/>
      <c r="H483" s="11"/>
      <c r="I483" s="11"/>
    </row>
    <row r="484" spans="6:9" ht="13.5">
      <c r="F484" s="10"/>
      <c r="G484" s="12"/>
      <c r="H484" s="11"/>
      <c r="I484" s="11"/>
    </row>
    <row r="485" spans="6:9" ht="12.75">
      <c r="F485" s="10"/>
      <c r="G485" s="12"/>
      <c r="H485" s="8"/>
      <c r="I485" s="8"/>
    </row>
    <row r="486" spans="6:9" ht="12.75">
      <c r="F486" s="10"/>
      <c r="G486" s="12"/>
      <c r="H486" s="14"/>
      <c r="I486" s="14"/>
    </row>
    <row r="487" spans="6:9" ht="12.75">
      <c r="F487" s="8"/>
      <c r="G487" s="8"/>
      <c r="H487" s="8"/>
      <c r="I487" s="8"/>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V482"/>
  <sheetViews>
    <sheetView zoomScale="83" zoomScaleNormal="83" zoomScalePageLayoutView="0" workbookViewId="0" topLeftCell="A1">
      <selection activeCell="A1" sqref="A1"/>
    </sheetView>
  </sheetViews>
  <sheetFormatPr defaultColWidth="9.140625" defaultRowHeight="12.75"/>
  <sheetData>
    <row r="1" spans="1:19" ht="13.5" thickBot="1">
      <c r="A1" s="147"/>
      <c r="B1" s="113"/>
      <c r="C1" s="23" t="s">
        <v>17</v>
      </c>
      <c r="D1" s="24" t="s">
        <v>18</v>
      </c>
      <c r="E1" s="23" t="s">
        <v>19</v>
      </c>
      <c r="F1" s="24" t="s">
        <v>20</v>
      </c>
      <c r="G1" s="23" t="s">
        <v>21</v>
      </c>
      <c r="H1" s="24" t="s">
        <v>22</v>
      </c>
      <c r="I1" s="23" t="s">
        <v>23</v>
      </c>
      <c r="J1" s="24" t="s">
        <v>24</v>
      </c>
      <c r="K1" s="23" t="s">
        <v>25</v>
      </c>
      <c r="L1" s="24" t="s">
        <v>26</v>
      </c>
      <c r="M1" s="23" t="s">
        <v>27</v>
      </c>
      <c r="N1" s="23" t="s">
        <v>28</v>
      </c>
      <c r="O1" s="24" t="s">
        <v>29</v>
      </c>
      <c r="P1" s="25"/>
      <c r="Q1" s="25"/>
      <c r="R1" s="25"/>
      <c r="S1" s="25" t="s">
        <v>30</v>
      </c>
    </row>
    <row r="2" spans="1:19" ht="12.75">
      <c r="A2" s="148"/>
      <c r="B2" s="114">
        <v>2013</v>
      </c>
      <c r="C2" s="26">
        <f aca="true" t="shared" si="0" ref="C2:C33">S38</f>
        <v>4286</v>
      </c>
      <c r="D2" s="26">
        <f aca="true" t="shared" si="1" ref="D2:D33">S72</f>
        <v>1725</v>
      </c>
      <c r="E2" s="26">
        <f aca="true" t="shared" si="2" ref="E2:E33">S106</f>
        <v>1753</v>
      </c>
      <c r="F2" s="26">
        <f aca="true" t="shared" si="3" ref="F2:F33">S141</f>
        <v>939</v>
      </c>
      <c r="G2" s="26">
        <f aca="true" t="shared" si="4" ref="G2:G33">S175</f>
        <v>1342</v>
      </c>
      <c r="H2" s="26">
        <f aca="true" t="shared" si="5" ref="H2:H33">S209</f>
        <v>2085</v>
      </c>
      <c r="I2" s="26">
        <f aca="true" t="shared" si="6" ref="I2:I33">S243</f>
        <v>5483</v>
      </c>
      <c r="J2" s="26">
        <f aca="true" t="shared" si="7" ref="J2:J33">S277</f>
        <v>2150</v>
      </c>
      <c r="K2" s="26">
        <f aca="true" t="shared" si="8" ref="K2:K33">S312</f>
        <v>1246</v>
      </c>
      <c r="L2" s="26">
        <f aca="true" t="shared" si="9" ref="L2:L33">S346</f>
        <v>1105</v>
      </c>
      <c r="M2" s="26">
        <f aca="true" t="shared" si="10" ref="M2:M33">S381</f>
        <v>490</v>
      </c>
      <c r="N2" s="26">
        <f aca="true" t="shared" si="11" ref="N2:N33">S416</f>
        <v>740</v>
      </c>
      <c r="O2" s="27">
        <f>O6+O10+O14+O18+O22+O26+O30</f>
        <v>853</v>
      </c>
      <c r="P2" s="28"/>
      <c r="Q2" s="28"/>
      <c r="R2" s="28"/>
      <c r="S2" s="26">
        <f>C2+D2+E2+F2+G2+H2+I2+J2+K2+L2+M2+N2+O2</f>
        <v>24197</v>
      </c>
    </row>
    <row r="3" spans="1:19" ht="12.75">
      <c r="A3" s="195" t="s">
        <v>40</v>
      </c>
      <c r="B3" s="114">
        <v>2012</v>
      </c>
      <c r="C3" s="26">
        <f t="shared" si="0"/>
        <v>4666</v>
      </c>
      <c r="D3" s="26">
        <f t="shared" si="1"/>
        <v>1519</v>
      </c>
      <c r="E3" s="26">
        <f t="shared" si="2"/>
        <v>1761</v>
      </c>
      <c r="F3" s="26">
        <f t="shared" si="3"/>
        <v>1249</v>
      </c>
      <c r="G3" s="26">
        <f t="shared" si="4"/>
        <v>1658</v>
      </c>
      <c r="H3" s="26">
        <f t="shared" si="5"/>
        <v>2355</v>
      </c>
      <c r="I3" s="26">
        <f t="shared" si="6"/>
        <v>5029</v>
      </c>
      <c r="J3" s="26">
        <f t="shared" si="7"/>
        <v>2181</v>
      </c>
      <c r="K3" s="26">
        <f t="shared" si="8"/>
        <v>1189</v>
      </c>
      <c r="L3" s="26">
        <f t="shared" si="9"/>
        <v>1102</v>
      </c>
      <c r="M3" s="26">
        <f t="shared" si="10"/>
        <v>563</v>
      </c>
      <c r="N3" s="26">
        <f t="shared" si="11"/>
        <v>804</v>
      </c>
      <c r="O3" s="27">
        <f>O7+O11+O15+O19+O23+O27+O31</f>
        <v>806</v>
      </c>
      <c r="P3" s="28"/>
      <c r="Q3" s="28"/>
      <c r="R3" s="28"/>
      <c r="S3" s="26">
        <f>C3+D3+E3+F3+G3+H3+I3+J3+K3+L3+M3+N3+O3</f>
        <v>24882</v>
      </c>
    </row>
    <row r="4" spans="1:19" ht="12.75">
      <c r="A4" s="148"/>
      <c r="B4" s="115" t="s">
        <v>214</v>
      </c>
      <c r="C4" s="26">
        <f t="shared" si="0"/>
        <v>-380</v>
      </c>
      <c r="D4" s="26">
        <f t="shared" si="1"/>
        <v>206</v>
      </c>
      <c r="E4" s="26">
        <f t="shared" si="2"/>
        <v>-8</v>
      </c>
      <c r="F4" s="26">
        <f t="shared" si="3"/>
        <v>-310</v>
      </c>
      <c r="G4" s="26">
        <f t="shared" si="4"/>
        <v>-316</v>
      </c>
      <c r="H4" s="26">
        <f t="shared" si="5"/>
        <v>-270</v>
      </c>
      <c r="I4" s="26">
        <f t="shared" si="6"/>
        <v>248</v>
      </c>
      <c r="J4" s="26">
        <f t="shared" si="7"/>
        <v>-31</v>
      </c>
      <c r="K4" s="26">
        <f t="shared" si="8"/>
        <v>57</v>
      </c>
      <c r="L4" s="26">
        <f t="shared" si="9"/>
        <v>3</v>
      </c>
      <c r="M4" s="26">
        <f t="shared" si="10"/>
        <v>-73</v>
      </c>
      <c r="N4" s="26">
        <f t="shared" si="11"/>
        <v>-64</v>
      </c>
      <c r="O4" s="27">
        <f>O2-O3</f>
        <v>47</v>
      </c>
      <c r="P4" s="28"/>
      <c r="Q4" s="28"/>
      <c r="R4" s="28"/>
      <c r="S4" s="26">
        <f>S2-S3</f>
        <v>-685</v>
      </c>
    </row>
    <row r="5" spans="1:19" ht="13.5" thickBot="1">
      <c r="A5" s="149"/>
      <c r="B5" s="116" t="s">
        <v>5</v>
      </c>
      <c r="C5" s="29">
        <f t="shared" si="0"/>
        <v>-0.08144020574367766</v>
      </c>
      <c r="D5" s="29">
        <f t="shared" si="1"/>
        <v>0.13561553653719552</v>
      </c>
      <c r="E5" s="29">
        <f t="shared" si="2"/>
        <v>-0.004542873367404884</v>
      </c>
      <c r="F5" s="29">
        <f t="shared" si="3"/>
        <v>-0.24819855884707767</v>
      </c>
      <c r="G5" s="29">
        <f t="shared" si="4"/>
        <v>-0.19059107358262967</v>
      </c>
      <c r="H5" s="29">
        <f t="shared" si="5"/>
        <v>-0.11464968152866242</v>
      </c>
      <c r="I5" s="29">
        <f t="shared" si="6"/>
        <v>0.049313978922250944</v>
      </c>
      <c r="J5" s="29">
        <f t="shared" si="7"/>
        <v>-0.014213663457129757</v>
      </c>
      <c r="K5" s="29">
        <f t="shared" si="8"/>
        <v>0.0479394449116905</v>
      </c>
      <c r="L5" s="29">
        <f t="shared" si="9"/>
        <v>0.0027223230490018148</v>
      </c>
      <c r="M5" s="29">
        <f t="shared" si="10"/>
        <v>-0.12966252220248667</v>
      </c>
      <c r="N5" s="29">
        <f t="shared" si="11"/>
        <v>-0.07960199004975124</v>
      </c>
      <c r="O5" s="30">
        <f>O4/O3</f>
        <v>0.05831265508684864</v>
      </c>
      <c r="P5" s="31"/>
      <c r="Q5" s="31"/>
      <c r="R5" s="31"/>
      <c r="S5" s="29">
        <f>S4/S3</f>
        <v>-0.02752994132304477</v>
      </c>
    </row>
    <row r="6" spans="1:19" ht="12.75">
      <c r="A6" s="148"/>
      <c r="B6" s="114">
        <v>2013</v>
      </c>
      <c r="C6" s="26">
        <f>S42</f>
        <v>66</v>
      </c>
      <c r="D6" s="26">
        <f t="shared" si="1"/>
        <v>21</v>
      </c>
      <c r="E6" s="26">
        <f t="shared" si="2"/>
        <v>37</v>
      </c>
      <c r="F6" s="26">
        <f t="shared" si="3"/>
        <v>16</v>
      </c>
      <c r="G6" s="26">
        <f t="shared" si="4"/>
        <v>22</v>
      </c>
      <c r="H6" s="26">
        <f t="shared" si="5"/>
        <v>39</v>
      </c>
      <c r="I6" s="26">
        <f t="shared" si="6"/>
        <v>62</v>
      </c>
      <c r="J6" s="26">
        <f t="shared" si="7"/>
        <v>38</v>
      </c>
      <c r="K6" s="26">
        <f t="shared" si="8"/>
        <v>12</v>
      </c>
      <c r="L6" s="26">
        <f t="shared" si="9"/>
        <v>12</v>
      </c>
      <c r="M6" s="26">
        <f t="shared" si="10"/>
        <v>1</v>
      </c>
      <c r="N6" s="26">
        <f t="shared" si="11"/>
        <v>22</v>
      </c>
      <c r="O6" s="27">
        <f>S455</f>
        <v>8</v>
      </c>
      <c r="P6" s="28"/>
      <c r="Q6" s="28"/>
      <c r="R6" s="28"/>
      <c r="S6" s="26">
        <f>C6+D6+E6+F6+G6+H6+I6+J6+K6+L6+M6+N6+O6</f>
        <v>356</v>
      </c>
    </row>
    <row r="7" spans="1:19" ht="12.75">
      <c r="A7" s="150" t="s">
        <v>265</v>
      </c>
      <c r="B7" s="114">
        <v>2012</v>
      </c>
      <c r="C7" s="26">
        <f t="shared" si="0"/>
        <v>80</v>
      </c>
      <c r="D7" s="26">
        <f t="shared" si="1"/>
        <v>22</v>
      </c>
      <c r="E7" s="26">
        <f t="shared" si="2"/>
        <v>38</v>
      </c>
      <c r="F7" s="26">
        <f t="shared" si="3"/>
        <v>16</v>
      </c>
      <c r="G7" s="26">
        <f t="shared" si="4"/>
        <v>19</v>
      </c>
      <c r="H7" s="26">
        <f t="shared" si="5"/>
        <v>38</v>
      </c>
      <c r="I7" s="26">
        <f t="shared" si="6"/>
        <v>68</v>
      </c>
      <c r="J7" s="26">
        <f t="shared" si="7"/>
        <v>41</v>
      </c>
      <c r="K7" s="26">
        <f t="shared" si="8"/>
        <v>23</v>
      </c>
      <c r="L7" s="26">
        <f t="shared" si="9"/>
        <v>6</v>
      </c>
      <c r="M7" s="26">
        <f t="shared" si="10"/>
        <v>1</v>
      </c>
      <c r="N7" s="26">
        <f t="shared" si="11"/>
        <v>26</v>
      </c>
      <c r="O7" s="27">
        <f>S456</f>
        <v>4</v>
      </c>
      <c r="P7" s="28"/>
      <c r="Q7" s="28"/>
      <c r="R7" s="28"/>
      <c r="S7" s="26">
        <f>C7+D7+E7+F7+G7+H7+I7+J7+K7+L7+M7+N7+O7</f>
        <v>382</v>
      </c>
    </row>
    <row r="8" spans="1:19" ht="12.75">
      <c r="A8" s="151" t="s">
        <v>266</v>
      </c>
      <c r="B8" s="115" t="s">
        <v>214</v>
      </c>
      <c r="C8" s="26">
        <f t="shared" si="0"/>
        <v>-14</v>
      </c>
      <c r="D8" s="26">
        <f t="shared" si="1"/>
        <v>-1</v>
      </c>
      <c r="E8" s="26">
        <f t="shared" si="2"/>
        <v>-1</v>
      </c>
      <c r="F8" s="26">
        <f t="shared" si="3"/>
        <v>0</v>
      </c>
      <c r="G8" s="26">
        <f t="shared" si="4"/>
        <v>3</v>
      </c>
      <c r="H8" s="26">
        <f t="shared" si="5"/>
        <v>1</v>
      </c>
      <c r="I8" s="26">
        <f t="shared" si="6"/>
        <v>-6</v>
      </c>
      <c r="J8" s="26">
        <f t="shared" si="7"/>
        <v>-3</v>
      </c>
      <c r="K8" s="26">
        <f t="shared" si="8"/>
        <v>-11</v>
      </c>
      <c r="L8" s="26">
        <f t="shared" si="9"/>
        <v>6</v>
      </c>
      <c r="M8" s="26">
        <f t="shared" si="10"/>
        <v>0</v>
      </c>
      <c r="N8" s="26">
        <f t="shared" si="11"/>
        <v>-4</v>
      </c>
      <c r="O8" s="27">
        <f>O6-O7</f>
        <v>4</v>
      </c>
      <c r="P8" s="28"/>
      <c r="Q8" s="28"/>
      <c r="R8" s="28"/>
      <c r="S8" s="26">
        <f>S6-S7</f>
        <v>-26</v>
      </c>
    </row>
    <row r="9" spans="1:19" ht="13.5" thickBot="1">
      <c r="A9" s="152"/>
      <c r="B9" s="116" t="s">
        <v>5</v>
      </c>
      <c r="C9" s="29">
        <f t="shared" si="0"/>
        <v>-0.175</v>
      </c>
      <c r="D9" s="29">
        <f t="shared" si="1"/>
        <v>-0.045454545454545456</v>
      </c>
      <c r="E9" s="29">
        <f t="shared" si="2"/>
        <v>-0.02631578947368421</v>
      </c>
      <c r="F9" s="29">
        <f t="shared" si="3"/>
        <v>0</v>
      </c>
      <c r="G9" s="29">
        <f t="shared" si="4"/>
        <v>0.15789473684210525</v>
      </c>
      <c r="H9" s="29">
        <f t="shared" si="5"/>
        <v>0.02631578947368421</v>
      </c>
      <c r="I9" s="29">
        <f t="shared" si="6"/>
        <v>-0.08823529411764706</v>
      </c>
      <c r="J9" s="29">
        <f t="shared" si="7"/>
        <v>-0.07317073170731707</v>
      </c>
      <c r="K9" s="29">
        <f t="shared" si="8"/>
        <v>-0.4782608695652174</v>
      </c>
      <c r="L9" s="29">
        <f t="shared" si="9"/>
        <v>1</v>
      </c>
      <c r="M9" s="29">
        <f>S388</f>
        <v>0</v>
      </c>
      <c r="N9" s="29">
        <f t="shared" si="11"/>
        <v>-0.15384615384615385</v>
      </c>
      <c r="O9" s="29">
        <f aca="true" t="shared" si="12" ref="O9:O33">S458</f>
        <v>1</v>
      </c>
      <c r="P9" s="31"/>
      <c r="Q9" s="31"/>
      <c r="R9" s="31"/>
      <c r="S9" s="29">
        <f>S8/S7</f>
        <v>-0.06806282722513089</v>
      </c>
    </row>
    <row r="10" spans="1:19" ht="12.75">
      <c r="A10" s="153"/>
      <c r="B10" s="114">
        <v>2013</v>
      </c>
      <c r="C10" s="26">
        <f t="shared" si="0"/>
        <v>0</v>
      </c>
      <c r="D10" s="26">
        <f t="shared" si="1"/>
        <v>0</v>
      </c>
      <c r="E10" s="26">
        <f t="shared" si="2"/>
        <v>1</v>
      </c>
      <c r="F10" s="26">
        <f t="shared" si="3"/>
        <v>2</v>
      </c>
      <c r="G10" s="26">
        <f t="shared" si="4"/>
        <v>0</v>
      </c>
      <c r="H10" s="26">
        <f t="shared" si="5"/>
        <v>1</v>
      </c>
      <c r="I10" s="26">
        <f t="shared" si="6"/>
        <v>2</v>
      </c>
      <c r="J10" s="26">
        <f t="shared" si="7"/>
        <v>1</v>
      </c>
      <c r="K10" s="26">
        <f t="shared" si="8"/>
        <v>0</v>
      </c>
      <c r="L10" s="26">
        <f t="shared" si="9"/>
        <v>2</v>
      </c>
      <c r="M10" s="26">
        <f t="shared" si="10"/>
        <v>0</v>
      </c>
      <c r="N10" s="26">
        <f t="shared" si="11"/>
        <v>0</v>
      </c>
      <c r="O10" s="27">
        <f t="shared" si="12"/>
        <v>0</v>
      </c>
      <c r="P10" s="28"/>
      <c r="Q10" s="28"/>
      <c r="R10" s="28"/>
      <c r="S10" s="26">
        <f>C10+D10+E10+F10+G10+H10+I10+J10+K10+L10+M10+N10+O10</f>
        <v>9</v>
      </c>
    </row>
    <row r="11" spans="1:19" ht="12.75">
      <c r="A11" s="151" t="s">
        <v>267</v>
      </c>
      <c r="B11" s="114">
        <v>2012</v>
      </c>
      <c r="C11" s="26">
        <f t="shared" si="0"/>
        <v>3</v>
      </c>
      <c r="D11" s="26">
        <f t="shared" si="1"/>
        <v>1</v>
      </c>
      <c r="E11" s="26">
        <f t="shared" si="2"/>
        <v>5</v>
      </c>
      <c r="F11" s="26">
        <f t="shared" si="3"/>
        <v>0</v>
      </c>
      <c r="G11" s="26">
        <f t="shared" si="4"/>
        <v>0</v>
      </c>
      <c r="H11" s="26">
        <f t="shared" si="5"/>
        <v>1</v>
      </c>
      <c r="I11" s="26">
        <f t="shared" si="6"/>
        <v>2</v>
      </c>
      <c r="J11" s="26">
        <f t="shared" si="7"/>
        <v>0</v>
      </c>
      <c r="K11" s="26">
        <f t="shared" si="8"/>
        <v>1</v>
      </c>
      <c r="L11" s="26">
        <f t="shared" si="9"/>
        <v>0</v>
      </c>
      <c r="M11" s="26">
        <f t="shared" si="10"/>
        <v>0</v>
      </c>
      <c r="N11" s="26">
        <f t="shared" si="11"/>
        <v>0</v>
      </c>
      <c r="O11" s="27">
        <f t="shared" si="12"/>
        <v>0</v>
      </c>
      <c r="P11" s="28"/>
      <c r="Q11" s="28"/>
      <c r="R11" s="28"/>
      <c r="S11" s="26">
        <f>C11+D11+E11+F11+G11+H11+I11+J11+K11+L11+M11+N11+O11</f>
        <v>13</v>
      </c>
    </row>
    <row r="12" spans="1:19" ht="12.75">
      <c r="A12" s="151" t="s">
        <v>268</v>
      </c>
      <c r="B12" s="115" t="s">
        <v>214</v>
      </c>
      <c r="C12" s="26">
        <f t="shared" si="0"/>
        <v>-3</v>
      </c>
      <c r="D12" s="26">
        <f t="shared" si="1"/>
        <v>-1</v>
      </c>
      <c r="E12" s="26">
        <f t="shared" si="2"/>
        <v>-4</v>
      </c>
      <c r="F12" s="26">
        <f t="shared" si="3"/>
        <v>2</v>
      </c>
      <c r="G12" s="26">
        <f t="shared" si="4"/>
        <v>0</v>
      </c>
      <c r="H12" s="26">
        <f t="shared" si="5"/>
        <v>0</v>
      </c>
      <c r="I12" s="26">
        <f t="shared" si="6"/>
        <v>0</v>
      </c>
      <c r="J12" s="26">
        <f t="shared" si="7"/>
        <v>1</v>
      </c>
      <c r="K12" s="26">
        <f t="shared" si="8"/>
        <v>-1</v>
      </c>
      <c r="L12" s="26">
        <f t="shared" si="9"/>
        <v>2</v>
      </c>
      <c r="M12" s="26">
        <f t="shared" si="10"/>
        <v>0</v>
      </c>
      <c r="N12" s="26">
        <f t="shared" si="11"/>
        <v>0</v>
      </c>
      <c r="O12" s="27">
        <f t="shared" si="12"/>
        <v>0</v>
      </c>
      <c r="P12" s="28"/>
      <c r="Q12" s="28"/>
      <c r="R12" s="28"/>
      <c r="S12" s="26">
        <f>S10-S11</f>
        <v>-4</v>
      </c>
    </row>
    <row r="13" spans="1:19" ht="13.5" thickBot="1">
      <c r="A13" s="152"/>
      <c r="B13" s="116" t="s">
        <v>5</v>
      </c>
      <c r="C13" s="29">
        <f t="shared" si="0"/>
        <v>-1</v>
      </c>
      <c r="D13" s="29">
        <f>S83</f>
        <v>-1</v>
      </c>
      <c r="E13" s="29">
        <f t="shared" si="2"/>
        <v>-0.8</v>
      </c>
      <c r="F13" s="29">
        <f>S152</f>
        <v>0</v>
      </c>
      <c r="G13" s="29">
        <f>S186</f>
        <v>0</v>
      </c>
      <c r="H13" s="29">
        <f t="shared" si="5"/>
        <v>0</v>
      </c>
      <c r="I13" s="29">
        <f t="shared" si="6"/>
        <v>0</v>
      </c>
      <c r="J13" s="29">
        <f>S288</f>
        <v>0</v>
      </c>
      <c r="K13" s="29">
        <f t="shared" si="8"/>
        <v>-1</v>
      </c>
      <c r="L13" s="29">
        <f>S357</f>
        <v>0</v>
      </c>
      <c r="M13" s="29">
        <f>S392</f>
        <v>0</v>
      </c>
      <c r="N13" s="29">
        <f t="shared" si="11"/>
        <v>0</v>
      </c>
      <c r="O13" s="29">
        <f t="shared" si="12"/>
        <v>0</v>
      </c>
      <c r="P13" s="31"/>
      <c r="Q13" s="31"/>
      <c r="R13" s="31"/>
      <c r="S13" s="29">
        <f>S12/S11</f>
        <v>-0.3076923076923077</v>
      </c>
    </row>
    <row r="14" spans="1:19" ht="12.75">
      <c r="A14" s="153"/>
      <c r="B14" s="114">
        <v>2013</v>
      </c>
      <c r="C14" s="26">
        <f t="shared" si="0"/>
        <v>660</v>
      </c>
      <c r="D14" s="26">
        <f t="shared" si="1"/>
        <v>115</v>
      </c>
      <c r="E14" s="26">
        <f t="shared" si="2"/>
        <v>162</v>
      </c>
      <c r="F14" s="26">
        <f t="shared" si="3"/>
        <v>108</v>
      </c>
      <c r="G14" s="26">
        <f t="shared" si="4"/>
        <v>83</v>
      </c>
      <c r="H14" s="26">
        <f t="shared" si="5"/>
        <v>239</v>
      </c>
      <c r="I14" s="26">
        <f t="shared" si="6"/>
        <v>646</v>
      </c>
      <c r="J14" s="26">
        <f t="shared" si="7"/>
        <v>207</v>
      </c>
      <c r="K14" s="26">
        <f t="shared" si="8"/>
        <v>62</v>
      </c>
      <c r="L14" s="26">
        <f t="shared" si="9"/>
        <v>60</v>
      </c>
      <c r="M14" s="26">
        <f t="shared" si="10"/>
        <v>16</v>
      </c>
      <c r="N14" s="26">
        <f t="shared" si="11"/>
        <v>59</v>
      </c>
      <c r="O14" s="27">
        <f t="shared" si="12"/>
        <v>56</v>
      </c>
      <c r="P14" s="28"/>
      <c r="Q14" s="28"/>
      <c r="R14" s="28"/>
      <c r="S14" s="26">
        <f>C14+D14+E14+F14+G14+H14+I14+J14+K14+L14+M14+N14+O14</f>
        <v>2473</v>
      </c>
    </row>
    <row r="15" spans="1:19" ht="12.75">
      <c r="A15" s="151" t="s">
        <v>144</v>
      </c>
      <c r="B15" s="114">
        <v>2012</v>
      </c>
      <c r="C15" s="26">
        <f t="shared" si="0"/>
        <v>715</v>
      </c>
      <c r="D15" s="26">
        <f t="shared" si="1"/>
        <v>133</v>
      </c>
      <c r="E15" s="26">
        <f t="shared" si="2"/>
        <v>138</v>
      </c>
      <c r="F15" s="26">
        <f t="shared" si="3"/>
        <v>118</v>
      </c>
      <c r="G15" s="26">
        <f t="shared" si="4"/>
        <v>84</v>
      </c>
      <c r="H15" s="26">
        <f t="shared" si="5"/>
        <v>249</v>
      </c>
      <c r="I15" s="26">
        <f t="shared" si="6"/>
        <v>634</v>
      </c>
      <c r="J15" s="26">
        <f t="shared" si="7"/>
        <v>283</v>
      </c>
      <c r="K15" s="26">
        <f t="shared" si="8"/>
        <v>66</v>
      </c>
      <c r="L15" s="26">
        <f t="shared" si="9"/>
        <v>52</v>
      </c>
      <c r="M15" s="26">
        <f t="shared" si="10"/>
        <v>12</v>
      </c>
      <c r="N15" s="26">
        <f t="shared" si="11"/>
        <v>53</v>
      </c>
      <c r="O15" s="27">
        <f t="shared" si="12"/>
        <v>49</v>
      </c>
      <c r="P15" s="28"/>
      <c r="Q15" s="28"/>
      <c r="R15" s="28"/>
      <c r="S15" s="26">
        <f>C15+D15+E15+F15+G15+H15+I15+J15+K15+L15+M15+N15+O15</f>
        <v>2586</v>
      </c>
    </row>
    <row r="16" spans="1:19" ht="12.75">
      <c r="A16" s="153"/>
      <c r="B16" s="115" t="s">
        <v>214</v>
      </c>
      <c r="C16" s="26">
        <f t="shared" si="0"/>
        <v>-55</v>
      </c>
      <c r="D16" s="26">
        <f t="shared" si="1"/>
        <v>-18</v>
      </c>
      <c r="E16" s="26">
        <f t="shared" si="2"/>
        <v>24</v>
      </c>
      <c r="F16" s="26">
        <f t="shared" si="3"/>
        <v>-10</v>
      </c>
      <c r="G16" s="26">
        <f t="shared" si="4"/>
        <v>-1</v>
      </c>
      <c r="H16" s="26">
        <f t="shared" si="5"/>
        <v>-10</v>
      </c>
      <c r="I16" s="32">
        <f t="shared" si="6"/>
        <v>12</v>
      </c>
      <c r="J16" s="26">
        <f t="shared" si="7"/>
        <v>-76</v>
      </c>
      <c r="K16" s="26">
        <f t="shared" si="8"/>
        <v>-4</v>
      </c>
      <c r="L16" s="26">
        <f t="shared" si="9"/>
        <v>8</v>
      </c>
      <c r="M16" s="26">
        <f t="shared" si="10"/>
        <v>4</v>
      </c>
      <c r="N16" s="26">
        <f t="shared" si="11"/>
        <v>6</v>
      </c>
      <c r="O16" s="27">
        <f t="shared" si="12"/>
        <v>7</v>
      </c>
      <c r="P16" s="28"/>
      <c r="Q16" s="28"/>
      <c r="R16" s="28"/>
      <c r="S16" s="26">
        <f>S14-S15</f>
        <v>-113</v>
      </c>
    </row>
    <row r="17" spans="1:19" ht="13.5" thickBot="1">
      <c r="A17" s="152"/>
      <c r="B17" s="116" t="s">
        <v>5</v>
      </c>
      <c r="C17" s="29">
        <f t="shared" si="0"/>
        <v>-0.07692307692307693</v>
      </c>
      <c r="D17" s="29">
        <f t="shared" si="1"/>
        <v>-0.13533834586466165</v>
      </c>
      <c r="E17" s="29">
        <f t="shared" si="2"/>
        <v>0.17391304347826086</v>
      </c>
      <c r="F17" s="29">
        <f t="shared" si="3"/>
        <v>-0.0847457627118644</v>
      </c>
      <c r="G17" s="29">
        <f t="shared" si="4"/>
        <v>-0.011904761904761904</v>
      </c>
      <c r="H17" s="29">
        <f t="shared" si="5"/>
        <v>-0.040160642570281124</v>
      </c>
      <c r="I17" s="29">
        <f t="shared" si="6"/>
        <v>0.01892744479495268</v>
      </c>
      <c r="J17" s="29">
        <f t="shared" si="7"/>
        <v>-0.26855123674911663</v>
      </c>
      <c r="K17" s="29">
        <f t="shared" si="8"/>
        <v>-0.06060606060606061</v>
      </c>
      <c r="L17" s="29">
        <f t="shared" si="9"/>
        <v>0.15384615384615385</v>
      </c>
      <c r="M17" s="29">
        <f t="shared" si="10"/>
        <v>0.3333333333333333</v>
      </c>
      <c r="N17" s="29">
        <f t="shared" si="11"/>
        <v>0.11320754716981132</v>
      </c>
      <c r="O17" s="30">
        <f t="shared" si="12"/>
        <v>0.14285714285714285</v>
      </c>
      <c r="P17" s="31"/>
      <c r="Q17" s="31"/>
      <c r="R17" s="31"/>
      <c r="S17" s="29">
        <f>S16/S15</f>
        <v>-0.04369682907965971</v>
      </c>
    </row>
    <row r="18" spans="1:19" ht="12.75">
      <c r="A18" s="153"/>
      <c r="B18" s="114">
        <v>2013</v>
      </c>
      <c r="C18" s="26">
        <f t="shared" si="0"/>
        <v>129</v>
      </c>
      <c r="D18" s="26">
        <f t="shared" si="1"/>
        <v>50</v>
      </c>
      <c r="E18" s="26">
        <f t="shared" si="2"/>
        <v>69</v>
      </c>
      <c r="F18" s="26">
        <f t="shared" si="3"/>
        <v>35</v>
      </c>
      <c r="G18" s="26">
        <f t="shared" si="4"/>
        <v>83</v>
      </c>
      <c r="H18" s="26">
        <f t="shared" si="5"/>
        <v>100</v>
      </c>
      <c r="I18" s="26">
        <f t="shared" si="6"/>
        <v>117</v>
      </c>
      <c r="J18" s="26">
        <f t="shared" si="7"/>
        <v>116</v>
      </c>
      <c r="K18" s="26">
        <f t="shared" si="8"/>
        <v>79</v>
      </c>
      <c r="L18" s="26">
        <f t="shared" si="9"/>
        <v>34</v>
      </c>
      <c r="M18" s="26">
        <f t="shared" si="10"/>
        <v>23</v>
      </c>
      <c r="N18" s="26">
        <f t="shared" si="11"/>
        <v>59</v>
      </c>
      <c r="O18" s="27">
        <f t="shared" si="12"/>
        <v>56</v>
      </c>
      <c r="P18" s="28"/>
      <c r="Q18" s="28"/>
      <c r="R18" s="28"/>
      <c r="S18" s="26">
        <f>C18+D18+E18+F18+G18+H18+I18+J18+K18+L18+M18+N18+O18</f>
        <v>950</v>
      </c>
    </row>
    <row r="19" spans="1:19" ht="12.75">
      <c r="A19" s="151" t="s">
        <v>269</v>
      </c>
      <c r="B19" s="114">
        <v>2012</v>
      </c>
      <c r="C19" s="26">
        <f t="shared" si="0"/>
        <v>139</v>
      </c>
      <c r="D19" s="26">
        <f t="shared" si="1"/>
        <v>50</v>
      </c>
      <c r="E19" s="26">
        <f t="shared" si="2"/>
        <v>108</v>
      </c>
      <c r="F19" s="26">
        <f t="shared" si="3"/>
        <v>84</v>
      </c>
      <c r="G19" s="26">
        <f t="shared" si="4"/>
        <v>60</v>
      </c>
      <c r="H19" s="26">
        <f t="shared" si="5"/>
        <v>119</v>
      </c>
      <c r="I19" s="26">
        <f t="shared" si="6"/>
        <v>139</v>
      </c>
      <c r="J19" s="26">
        <f t="shared" si="7"/>
        <v>118</v>
      </c>
      <c r="K19" s="26">
        <f t="shared" si="8"/>
        <v>62</v>
      </c>
      <c r="L19" s="26">
        <f t="shared" si="9"/>
        <v>37</v>
      </c>
      <c r="M19" s="26">
        <f t="shared" si="10"/>
        <v>21</v>
      </c>
      <c r="N19" s="26">
        <f t="shared" si="11"/>
        <v>105</v>
      </c>
      <c r="O19" s="27">
        <f t="shared" si="12"/>
        <v>75</v>
      </c>
      <c r="P19" s="28"/>
      <c r="Q19" s="28"/>
      <c r="R19" s="28"/>
      <c r="S19" s="26">
        <f>C19+D19+E19+F19+G19+H19+I19+J19+K19+L19+M19+N19+O19</f>
        <v>1117</v>
      </c>
    </row>
    <row r="20" spans="1:19" ht="12.75">
      <c r="A20" s="151" t="s">
        <v>270</v>
      </c>
      <c r="B20" s="115" t="s">
        <v>214</v>
      </c>
      <c r="C20" s="26">
        <f t="shared" si="0"/>
        <v>-10</v>
      </c>
      <c r="D20" s="26">
        <f t="shared" si="1"/>
        <v>0</v>
      </c>
      <c r="E20" s="26">
        <f t="shared" si="2"/>
        <v>-39</v>
      </c>
      <c r="F20" s="26">
        <f t="shared" si="3"/>
        <v>-49</v>
      </c>
      <c r="G20" s="26">
        <f t="shared" si="4"/>
        <v>23</v>
      </c>
      <c r="H20" s="26">
        <f t="shared" si="5"/>
        <v>-19</v>
      </c>
      <c r="I20" s="32">
        <f t="shared" si="6"/>
        <v>-22</v>
      </c>
      <c r="J20" s="26">
        <f t="shared" si="7"/>
        <v>-2</v>
      </c>
      <c r="K20" s="26">
        <f t="shared" si="8"/>
        <v>17</v>
      </c>
      <c r="L20" s="26">
        <f t="shared" si="9"/>
        <v>-3</v>
      </c>
      <c r="M20" s="26">
        <f t="shared" si="10"/>
        <v>2</v>
      </c>
      <c r="N20" s="26">
        <f t="shared" si="11"/>
        <v>-46</v>
      </c>
      <c r="O20" s="27">
        <f t="shared" si="12"/>
        <v>-19</v>
      </c>
      <c r="P20" s="28"/>
      <c r="Q20" s="28"/>
      <c r="R20" s="28"/>
      <c r="S20" s="26">
        <f>S18-S19</f>
        <v>-167</v>
      </c>
    </row>
    <row r="21" spans="1:19" ht="13.5" thickBot="1">
      <c r="A21" s="152"/>
      <c r="B21" s="116" t="s">
        <v>5</v>
      </c>
      <c r="C21" s="29">
        <f t="shared" si="0"/>
        <v>-0.07194244604316546</v>
      </c>
      <c r="D21" s="29">
        <f t="shared" si="1"/>
        <v>0</v>
      </c>
      <c r="E21" s="29">
        <f t="shared" si="2"/>
        <v>-0.3611111111111111</v>
      </c>
      <c r="F21" s="29">
        <f t="shared" si="3"/>
        <v>-0.5833333333333334</v>
      </c>
      <c r="G21" s="29">
        <f t="shared" si="4"/>
        <v>0.38333333333333336</v>
      </c>
      <c r="H21" s="29">
        <f t="shared" si="5"/>
        <v>-0.15966386554621848</v>
      </c>
      <c r="I21" s="29">
        <f t="shared" si="6"/>
        <v>-0.15827338129496402</v>
      </c>
      <c r="J21" s="29">
        <f t="shared" si="7"/>
        <v>-0.01694915254237288</v>
      </c>
      <c r="K21" s="29">
        <f t="shared" si="8"/>
        <v>0.27419354838709675</v>
      </c>
      <c r="L21" s="29">
        <f t="shared" si="9"/>
        <v>-0.08108108108108109</v>
      </c>
      <c r="M21" s="29">
        <f t="shared" si="10"/>
        <v>0.09523809523809523</v>
      </c>
      <c r="N21" s="29">
        <f t="shared" si="11"/>
        <v>-0.4380952380952381</v>
      </c>
      <c r="O21" s="30">
        <f t="shared" si="12"/>
        <v>-0.25333333333333335</v>
      </c>
      <c r="P21" s="31"/>
      <c r="Q21" s="31"/>
      <c r="R21" s="31"/>
      <c r="S21" s="29">
        <f>S20/S19</f>
        <v>-0.1495076096687556</v>
      </c>
    </row>
    <row r="22" spans="1:19" ht="12.75">
      <c r="A22" s="153"/>
      <c r="B22" s="114">
        <v>2013</v>
      </c>
      <c r="C22" s="26">
        <f t="shared" si="0"/>
        <v>575</v>
      </c>
      <c r="D22" s="26">
        <f t="shared" si="1"/>
        <v>541</v>
      </c>
      <c r="E22" s="26">
        <f t="shared" si="2"/>
        <v>392</v>
      </c>
      <c r="F22" s="26">
        <f t="shared" si="3"/>
        <v>309</v>
      </c>
      <c r="G22" s="26">
        <f t="shared" si="4"/>
        <v>449</v>
      </c>
      <c r="H22" s="26">
        <f t="shared" si="5"/>
        <v>508</v>
      </c>
      <c r="I22" s="26">
        <f t="shared" si="6"/>
        <v>991</v>
      </c>
      <c r="J22" s="26">
        <f t="shared" si="7"/>
        <v>528</v>
      </c>
      <c r="K22" s="26">
        <f t="shared" si="8"/>
        <v>318</v>
      </c>
      <c r="L22" s="26">
        <f t="shared" si="9"/>
        <v>473</v>
      </c>
      <c r="M22" s="26">
        <f t="shared" si="10"/>
        <v>179</v>
      </c>
      <c r="N22" s="26">
        <f t="shared" si="11"/>
        <v>249</v>
      </c>
      <c r="O22" s="27">
        <f t="shared" si="12"/>
        <v>238</v>
      </c>
      <c r="P22" s="28"/>
      <c r="Q22" s="28"/>
      <c r="R22" s="28"/>
      <c r="S22" s="26">
        <f>C22+D22+E22+F22+G22+H22+I22+J22+K22+L22+M22+N22+O22</f>
        <v>5750</v>
      </c>
    </row>
    <row r="23" spans="1:19" ht="12.75">
      <c r="A23" s="150" t="s">
        <v>271</v>
      </c>
      <c r="B23" s="114">
        <v>2012</v>
      </c>
      <c r="C23" s="26">
        <f t="shared" si="0"/>
        <v>645</v>
      </c>
      <c r="D23" s="26">
        <f t="shared" si="1"/>
        <v>592</v>
      </c>
      <c r="E23" s="26">
        <f t="shared" si="2"/>
        <v>416</v>
      </c>
      <c r="F23" s="26">
        <f t="shared" si="3"/>
        <v>415</v>
      </c>
      <c r="G23" s="26">
        <f t="shared" si="4"/>
        <v>566</v>
      </c>
      <c r="H23" s="26">
        <f t="shared" si="5"/>
        <v>598</v>
      </c>
      <c r="I23" s="26">
        <f t="shared" si="6"/>
        <v>1037</v>
      </c>
      <c r="J23" s="26">
        <f t="shared" si="7"/>
        <v>492</v>
      </c>
      <c r="K23" s="26">
        <f t="shared" si="8"/>
        <v>357</v>
      </c>
      <c r="L23" s="26">
        <f t="shared" si="9"/>
        <v>451</v>
      </c>
      <c r="M23" s="26">
        <f t="shared" si="10"/>
        <v>196</v>
      </c>
      <c r="N23" s="26">
        <f t="shared" si="11"/>
        <v>287</v>
      </c>
      <c r="O23" s="27">
        <f t="shared" si="12"/>
        <v>256</v>
      </c>
      <c r="P23" s="28"/>
      <c r="Q23" s="28"/>
      <c r="R23" s="28"/>
      <c r="S23" s="26">
        <f>C23+D23+E23+F23+G23+H23+I23+J23+K23+L23+M23+N23+O23</f>
        <v>6308</v>
      </c>
    </row>
    <row r="24" spans="1:19" ht="12.75">
      <c r="A24" s="153"/>
      <c r="B24" s="115" t="s">
        <v>214</v>
      </c>
      <c r="C24" s="26">
        <f t="shared" si="0"/>
        <v>-70</v>
      </c>
      <c r="D24" s="26">
        <f t="shared" si="1"/>
        <v>-51</v>
      </c>
      <c r="E24" s="26">
        <f t="shared" si="2"/>
        <v>-24</v>
      </c>
      <c r="F24" s="26">
        <f t="shared" si="3"/>
        <v>-106</v>
      </c>
      <c r="G24" s="26">
        <f t="shared" si="4"/>
        <v>-117</v>
      </c>
      <c r="H24" s="26">
        <f t="shared" si="5"/>
        <v>-90</v>
      </c>
      <c r="I24" s="32">
        <f t="shared" si="6"/>
        <v>-46</v>
      </c>
      <c r="J24" s="26">
        <f t="shared" si="7"/>
        <v>36</v>
      </c>
      <c r="K24" s="26">
        <f t="shared" si="8"/>
        <v>-39</v>
      </c>
      <c r="L24" s="26">
        <f t="shared" si="9"/>
        <v>22</v>
      </c>
      <c r="M24" s="26">
        <f t="shared" si="10"/>
        <v>-17</v>
      </c>
      <c r="N24" s="26">
        <f t="shared" si="11"/>
        <v>-38</v>
      </c>
      <c r="O24" s="27">
        <f t="shared" si="12"/>
        <v>-18</v>
      </c>
      <c r="P24" s="28"/>
      <c r="Q24" s="28"/>
      <c r="R24" s="28"/>
      <c r="S24" s="26">
        <f>S22-S23</f>
        <v>-558</v>
      </c>
    </row>
    <row r="25" spans="1:19" ht="13.5" thickBot="1">
      <c r="A25" s="152"/>
      <c r="B25" s="116" t="s">
        <v>5</v>
      </c>
      <c r="C25" s="29">
        <f t="shared" si="0"/>
        <v>-0.10852713178294573</v>
      </c>
      <c r="D25" s="29">
        <f t="shared" si="1"/>
        <v>-0.08614864864864864</v>
      </c>
      <c r="E25" s="29">
        <f t="shared" si="2"/>
        <v>-0.057692307692307696</v>
      </c>
      <c r="F25" s="29">
        <f t="shared" si="3"/>
        <v>-0.25542168674698795</v>
      </c>
      <c r="G25" s="29">
        <f t="shared" si="4"/>
        <v>-0.2067137809187279</v>
      </c>
      <c r="H25" s="29">
        <f t="shared" si="5"/>
        <v>-0.1505016722408027</v>
      </c>
      <c r="I25" s="29">
        <f t="shared" si="6"/>
        <v>-0.044358727097396335</v>
      </c>
      <c r="J25" s="29">
        <f t="shared" si="7"/>
        <v>0.07317073170731707</v>
      </c>
      <c r="K25" s="29">
        <f t="shared" si="8"/>
        <v>-0.1092436974789916</v>
      </c>
      <c r="L25" s="29">
        <f t="shared" si="9"/>
        <v>0.04878048780487805</v>
      </c>
      <c r="M25" s="29">
        <f t="shared" si="10"/>
        <v>-0.08673469387755102</v>
      </c>
      <c r="N25" s="29">
        <f t="shared" si="11"/>
        <v>-0.13240418118466898</v>
      </c>
      <c r="O25" s="30">
        <f t="shared" si="12"/>
        <v>-0.0703125</v>
      </c>
      <c r="P25" s="31"/>
      <c r="Q25" s="31"/>
      <c r="R25" s="31"/>
      <c r="S25" s="29">
        <f>S24/S23</f>
        <v>-0.08845909955611922</v>
      </c>
    </row>
    <row r="26" spans="1:19" ht="12.75">
      <c r="A26" s="153"/>
      <c r="B26" s="114">
        <v>2013</v>
      </c>
      <c r="C26" s="26">
        <f t="shared" si="0"/>
        <v>2299</v>
      </c>
      <c r="D26" s="26">
        <f t="shared" si="1"/>
        <v>809</v>
      </c>
      <c r="E26" s="26">
        <f t="shared" si="2"/>
        <v>1012</v>
      </c>
      <c r="F26" s="26">
        <f t="shared" si="3"/>
        <v>440</v>
      </c>
      <c r="G26" s="26">
        <f t="shared" si="4"/>
        <v>639</v>
      </c>
      <c r="H26" s="26">
        <f t="shared" si="5"/>
        <v>1000</v>
      </c>
      <c r="I26" s="26">
        <f t="shared" si="6"/>
        <v>2807</v>
      </c>
      <c r="J26" s="26">
        <f t="shared" si="7"/>
        <v>1117</v>
      </c>
      <c r="K26" s="26">
        <f t="shared" si="8"/>
        <v>723</v>
      </c>
      <c r="L26" s="26">
        <f t="shared" si="9"/>
        <v>490</v>
      </c>
      <c r="M26" s="26">
        <f t="shared" si="10"/>
        <v>261</v>
      </c>
      <c r="N26" s="26">
        <f t="shared" si="11"/>
        <v>334</v>
      </c>
      <c r="O26" s="27">
        <f t="shared" si="12"/>
        <v>423</v>
      </c>
      <c r="P26" s="28"/>
      <c r="Q26" s="28"/>
      <c r="R26" s="28"/>
      <c r="S26" s="26">
        <f>C26+D26+E26+F26+G26+H26+I26+J26+K26+L26+M26+N26+O26</f>
        <v>12354</v>
      </c>
    </row>
    <row r="27" spans="1:19" ht="12.75">
      <c r="A27" s="151" t="s">
        <v>272</v>
      </c>
      <c r="B27" s="114">
        <v>2012</v>
      </c>
      <c r="C27" s="26">
        <f t="shared" si="0"/>
        <v>2398</v>
      </c>
      <c r="D27" s="26">
        <f t="shared" si="1"/>
        <v>513</v>
      </c>
      <c r="E27" s="26">
        <f t="shared" si="2"/>
        <v>989</v>
      </c>
      <c r="F27" s="26">
        <f t="shared" si="3"/>
        <v>572</v>
      </c>
      <c r="G27" s="26">
        <f t="shared" si="4"/>
        <v>868</v>
      </c>
      <c r="H27" s="26">
        <f t="shared" si="5"/>
        <v>1163</v>
      </c>
      <c r="I27" s="26">
        <f t="shared" si="6"/>
        <v>2351</v>
      </c>
      <c r="J27" s="26">
        <f t="shared" si="7"/>
        <v>1053</v>
      </c>
      <c r="K27" s="26">
        <f t="shared" si="8"/>
        <v>635</v>
      </c>
      <c r="L27" s="26">
        <f t="shared" si="9"/>
        <v>516</v>
      </c>
      <c r="M27" s="26">
        <f t="shared" si="10"/>
        <v>326</v>
      </c>
      <c r="N27" s="26">
        <f t="shared" si="11"/>
        <v>279</v>
      </c>
      <c r="O27" s="27">
        <f t="shared" si="12"/>
        <v>357</v>
      </c>
      <c r="P27" s="28"/>
      <c r="Q27" s="28"/>
      <c r="R27" s="28"/>
      <c r="S27" s="26">
        <f>C27+D27+E27+F27+G27+H27+I27+J27+K27+L27+M27+N27+O27</f>
        <v>12020</v>
      </c>
    </row>
    <row r="28" spans="1:19" ht="12.75">
      <c r="A28" s="151" t="s">
        <v>273</v>
      </c>
      <c r="B28" s="115" t="s">
        <v>214</v>
      </c>
      <c r="C28" s="26">
        <f t="shared" si="0"/>
        <v>-99</v>
      </c>
      <c r="D28" s="26">
        <f t="shared" si="1"/>
        <v>296</v>
      </c>
      <c r="E28" s="26">
        <f t="shared" si="2"/>
        <v>23</v>
      </c>
      <c r="F28" s="26">
        <f t="shared" si="3"/>
        <v>-132</v>
      </c>
      <c r="G28" s="26">
        <f t="shared" si="4"/>
        <v>-229</v>
      </c>
      <c r="H28" s="26">
        <f t="shared" si="5"/>
        <v>-163</v>
      </c>
      <c r="I28" s="32">
        <f t="shared" si="6"/>
        <v>456</v>
      </c>
      <c r="J28" s="26">
        <f t="shared" si="7"/>
        <v>64</v>
      </c>
      <c r="K28" s="26">
        <f t="shared" si="8"/>
        <v>88</v>
      </c>
      <c r="L28" s="26">
        <f t="shared" si="9"/>
        <v>-26</v>
      </c>
      <c r="M28" s="26">
        <f t="shared" si="10"/>
        <v>-65</v>
      </c>
      <c r="N28" s="26">
        <f t="shared" si="11"/>
        <v>55</v>
      </c>
      <c r="O28" s="27">
        <f t="shared" si="12"/>
        <v>66</v>
      </c>
      <c r="P28" s="28"/>
      <c r="Q28" s="28"/>
      <c r="R28" s="28"/>
      <c r="S28" s="26">
        <f>S26-S27</f>
        <v>334</v>
      </c>
    </row>
    <row r="29" spans="1:19" ht="13.5" thickBot="1">
      <c r="A29" s="152"/>
      <c r="B29" s="116" t="s">
        <v>5</v>
      </c>
      <c r="C29" s="29">
        <f t="shared" si="0"/>
        <v>-0.04128440366972477</v>
      </c>
      <c r="D29" s="29">
        <f t="shared" si="1"/>
        <v>0.5769980506822612</v>
      </c>
      <c r="E29" s="29">
        <f t="shared" si="2"/>
        <v>0.023255813953488372</v>
      </c>
      <c r="F29" s="29">
        <f t="shared" si="3"/>
        <v>-0.23076923076923078</v>
      </c>
      <c r="G29" s="29">
        <f t="shared" si="4"/>
        <v>-0.2638248847926267</v>
      </c>
      <c r="H29" s="29">
        <f t="shared" si="5"/>
        <v>-0.14015477214101463</v>
      </c>
      <c r="I29" s="29">
        <f t="shared" si="6"/>
        <v>0.1939600170140366</v>
      </c>
      <c r="J29" s="29">
        <f t="shared" si="7"/>
        <v>0.060778727445394115</v>
      </c>
      <c r="K29" s="29">
        <f t="shared" si="8"/>
        <v>0.13858267716535433</v>
      </c>
      <c r="L29" s="29">
        <f t="shared" si="9"/>
        <v>-0.050387596899224806</v>
      </c>
      <c r="M29" s="29">
        <f t="shared" si="10"/>
        <v>-0.19938650306748465</v>
      </c>
      <c r="N29" s="29">
        <f t="shared" si="11"/>
        <v>0.1971326164874552</v>
      </c>
      <c r="O29" s="30">
        <f t="shared" si="12"/>
        <v>0.18487394957983194</v>
      </c>
      <c r="P29" s="31"/>
      <c r="Q29" s="31"/>
      <c r="R29" s="31"/>
      <c r="S29" s="29">
        <f>S28/S27</f>
        <v>0.02778702163061564</v>
      </c>
    </row>
    <row r="30" spans="1:19" ht="12.75">
      <c r="A30" s="153"/>
      <c r="B30" s="114">
        <v>2013</v>
      </c>
      <c r="C30" s="26">
        <f t="shared" si="0"/>
        <v>557</v>
      </c>
      <c r="D30" s="26">
        <f t="shared" si="1"/>
        <v>189</v>
      </c>
      <c r="E30" s="26">
        <f t="shared" si="2"/>
        <v>80</v>
      </c>
      <c r="F30" s="26">
        <f t="shared" si="3"/>
        <v>29</v>
      </c>
      <c r="G30" s="26">
        <f t="shared" si="4"/>
        <v>66</v>
      </c>
      <c r="H30" s="26">
        <f t="shared" si="5"/>
        <v>198</v>
      </c>
      <c r="I30" s="26">
        <f t="shared" si="6"/>
        <v>858</v>
      </c>
      <c r="J30" s="26">
        <f t="shared" si="7"/>
        <v>143</v>
      </c>
      <c r="K30" s="26">
        <f t="shared" si="8"/>
        <v>52</v>
      </c>
      <c r="L30" s="26">
        <f t="shared" si="9"/>
        <v>34</v>
      </c>
      <c r="M30" s="26">
        <f t="shared" si="10"/>
        <v>10</v>
      </c>
      <c r="N30" s="26">
        <f t="shared" si="11"/>
        <v>17</v>
      </c>
      <c r="O30" s="27">
        <f t="shared" si="12"/>
        <v>72</v>
      </c>
      <c r="P30" s="28"/>
      <c r="Q30" s="28"/>
      <c r="R30" s="28"/>
      <c r="S30" s="26">
        <f>C30+D30+E30+F30+G30+H30+I30+J30+K30+L30+M30+N30+O30</f>
        <v>2305</v>
      </c>
    </row>
    <row r="31" spans="1:19" ht="12.75">
      <c r="A31" s="150" t="s">
        <v>274</v>
      </c>
      <c r="B31" s="114">
        <v>2012</v>
      </c>
      <c r="C31" s="26">
        <f t="shared" si="0"/>
        <v>686</v>
      </c>
      <c r="D31" s="26">
        <f t="shared" si="1"/>
        <v>208</v>
      </c>
      <c r="E31" s="26">
        <f t="shared" si="2"/>
        <v>67</v>
      </c>
      <c r="F31" s="26">
        <f t="shared" si="3"/>
        <v>44</v>
      </c>
      <c r="G31" s="26">
        <f t="shared" si="4"/>
        <v>61</v>
      </c>
      <c r="H31" s="26">
        <f t="shared" si="5"/>
        <v>187</v>
      </c>
      <c r="I31" s="26">
        <f t="shared" si="6"/>
        <v>798</v>
      </c>
      <c r="J31" s="26">
        <f t="shared" si="7"/>
        <v>194</v>
      </c>
      <c r="K31" s="26">
        <f t="shared" si="8"/>
        <v>45</v>
      </c>
      <c r="L31" s="26">
        <f t="shared" si="9"/>
        <v>40</v>
      </c>
      <c r="M31" s="26">
        <f t="shared" si="10"/>
        <v>7</v>
      </c>
      <c r="N31" s="26">
        <f t="shared" si="11"/>
        <v>54</v>
      </c>
      <c r="O31" s="27">
        <f t="shared" si="12"/>
        <v>65</v>
      </c>
      <c r="P31" s="28"/>
      <c r="Q31" s="28"/>
      <c r="R31" s="28"/>
      <c r="S31" s="26">
        <f>C31+D31+E31+F31+G31+H31+I31+J31+K31+L31+M31+N31+O31</f>
        <v>2456</v>
      </c>
    </row>
    <row r="32" spans="1:19" ht="12.75">
      <c r="A32" s="151" t="s">
        <v>275</v>
      </c>
      <c r="B32" s="115" t="s">
        <v>214</v>
      </c>
      <c r="C32" s="26">
        <f t="shared" si="0"/>
        <v>-129</v>
      </c>
      <c r="D32" s="26">
        <f t="shared" si="1"/>
        <v>-19</v>
      </c>
      <c r="E32" s="26">
        <f t="shared" si="2"/>
        <v>13</v>
      </c>
      <c r="F32" s="26">
        <f t="shared" si="3"/>
        <v>-15</v>
      </c>
      <c r="G32" s="26">
        <f t="shared" si="4"/>
        <v>5</v>
      </c>
      <c r="H32" s="26">
        <f t="shared" si="5"/>
        <v>11</v>
      </c>
      <c r="I32" s="26">
        <f t="shared" si="6"/>
        <v>60</v>
      </c>
      <c r="J32" s="26">
        <f t="shared" si="7"/>
        <v>-51</v>
      </c>
      <c r="K32" s="26">
        <f t="shared" si="8"/>
        <v>7</v>
      </c>
      <c r="L32" s="26">
        <f t="shared" si="9"/>
        <v>-6</v>
      </c>
      <c r="M32" s="26">
        <f t="shared" si="10"/>
        <v>3</v>
      </c>
      <c r="N32" s="26">
        <f t="shared" si="11"/>
        <v>-37</v>
      </c>
      <c r="O32" s="27">
        <f t="shared" si="12"/>
        <v>7</v>
      </c>
      <c r="P32" s="28"/>
      <c r="Q32" s="28"/>
      <c r="R32" s="28"/>
      <c r="S32" s="26">
        <f>S30-S31</f>
        <v>-151</v>
      </c>
    </row>
    <row r="33" spans="1:19" ht="13.5" thickBot="1">
      <c r="A33" s="152"/>
      <c r="B33" s="116" t="s">
        <v>5</v>
      </c>
      <c r="C33" s="29">
        <f t="shared" si="0"/>
        <v>-0.1880466472303207</v>
      </c>
      <c r="D33" s="29">
        <f t="shared" si="1"/>
        <v>-0.09134615384615384</v>
      </c>
      <c r="E33" s="29">
        <f t="shared" si="2"/>
        <v>0.19402985074626866</v>
      </c>
      <c r="F33" s="29">
        <f t="shared" si="3"/>
        <v>-0.3409090909090909</v>
      </c>
      <c r="G33" s="29">
        <f t="shared" si="4"/>
        <v>0.08196721311475409</v>
      </c>
      <c r="H33" s="29">
        <f t="shared" si="5"/>
        <v>0.058823529411764705</v>
      </c>
      <c r="I33" s="29">
        <f t="shared" si="6"/>
        <v>0.07518796992481203</v>
      </c>
      <c r="J33" s="29">
        <f t="shared" si="7"/>
        <v>-0.26288659793814434</v>
      </c>
      <c r="K33" s="29">
        <f t="shared" si="8"/>
        <v>0.15555555555555556</v>
      </c>
      <c r="L33" s="29">
        <f t="shared" si="9"/>
        <v>-0.15</v>
      </c>
      <c r="M33" s="29">
        <f t="shared" si="10"/>
        <v>0.42857142857142855</v>
      </c>
      <c r="N33" s="29">
        <f t="shared" si="11"/>
        <v>-0.6851851851851852</v>
      </c>
      <c r="O33" s="30">
        <f t="shared" si="12"/>
        <v>0.1076923076923077</v>
      </c>
      <c r="P33" s="31"/>
      <c r="Q33" s="31"/>
      <c r="R33" s="31"/>
      <c r="S33" s="29">
        <f>S32/S31</f>
        <v>-0.061482084690553745</v>
      </c>
    </row>
    <row r="34" spans="1:19" ht="12.75">
      <c r="A34" s="204"/>
      <c r="B34" s="205"/>
      <c r="C34" s="206"/>
      <c r="D34" s="206"/>
      <c r="E34" s="206"/>
      <c r="F34" s="206"/>
      <c r="G34" s="206"/>
      <c r="H34" s="206"/>
      <c r="I34" s="206"/>
      <c r="J34" s="206"/>
      <c r="K34" s="206"/>
      <c r="L34" s="206"/>
      <c r="M34" s="206"/>
      <c r="N34" s="206"/>
      <c r="O34" s="206"/>
      <c r="P34" s="206"/>
      <c r="Q34" s="206"/>
      <c r="R34" s="206"/>
      <c r="S34" s="206"/>
    </row>
    <row r="35" spans="1:19" ht="12.75">
      <c r="A35" s="33"/>
      <c r="B35" s="33"/>
      <c r="C35" s="33"/>
      <c r="D35" s="33"/>
      <c r="E35" s="33"/>
      <c r="F35" s="33"/>
      <c r="G35" s="33"/>
      <c r="H35" s="33"/>
      <c r="I35" s="33"/>
      <c r="J35" s="33"/>
      <c r="K35" s="33"/>
      <c r="L35" s="33"/>
      <c r="M35" s="33"/>
      <c r="N35" s="33"/>
      <c r="O35" s="33"/>
      <c r="P35" s="33"/>
      <c r="Q35" s="33"/>
      <c r="R35" s="33"/>
      <c r="S35" s="207" t="s">
        <v>0</v>
      </c>
    </row>
    <row r="36" spans="1:19" ht="13.5" thickBot="1">
      <c r="A36" s="179" t="s">
        <v>305</v>
      </c>
      <c r="B36" s="33"/>
      <c r="C36" s="33"/>
      <c r="D36" s="33"/>
      <c r="E36" s="33"/>
      <c r="F36" s="33"/>
      <c r="G36" s="33"/>
      <c r="H36" s="33"/>
      <c r="I36" s="33"/>
      <c r="J36" s="33"/>
      <c r="K36" s="33"/>
      <c r="L36" s="33"/>
      <c r="M36" s="33"/>
      <c r="N36" s="33"/>
      <c r="O36" s="33"/>
      <c r="P36" s="33"/>
      <c r="Q36" s="33"/>
      <c r="R36" s="33"/>
      <c r="S36" s="34" t="s">
        <v>0</v>
      </c>
    </row>
    <row r="37" spans="1:19" ht="21" thickBot="1">
      <c r="A37" s="154"/>
      <c r="B37" s="113"/>
      <c r="C37" s="35" t="s">
        <v>31</v>
      </c>
      <c r="D37" s="36" t="s">
        <v>32</v>
      </c>
      <c r="E37" s="35" t="s">
        <v>33</v>
      </c>
      <c r="F37" s="37" t="s">
        <v>34</v>
      </c>
      <c r="G37" s="35" t="s">
        <v>35</v>
      </c>
      <c r="H37" s="36" t="s">
        <v>36</v>
      </c>
      <c r="I37" s="38" t="s">
        <v>37</v>
      </c>
      <c r="J37" s="36" t="s">
        <v>38</v>
      </c>
      <c r="K37" s="38" t="s">
        <v>319</v>
      </c>
      <c r="L37" s="37" t="s">
        <v>39</v>
      </c>
      <c r="M37" s="38" t="s">
        <v>320</v>
      </c>
      <c r="N37" s="39"/>
      <c r="O37" s="40"/>
      <c r="P37" s="40"/>
      <c r="Q37" s="40"/>
      <c r="R37" s="41"/>
      <c r="S37" s="40" t="s">
        <v>40</v>
      </c>
    </row>
    <row r="38" spans="1:19" ht="12.75">
      <c r="A38" s="155"/>
      <c r="B38" s="114">
        <v>2013</v>
      </c>
      <c r="C38" s="28">
        <f aca="true" t="shared" si="13" ref="C38:M39">C42+C46+C50+C54+C58+C62+C66</f>
        <v>298</v>
      </c>
      <c r="D38" s="28">
        <f t="shared" si="13"/>
        <v>592</v>
      </c>
      <c r="E38" s="28">
        <f t="shared" si="13"/>
        <v>398</v>
      </c>
      <c r="F38" s="28">
        <f t="shared" si="13"/>
        <v>269</v>
      </c>
      <c r="G38" s="28">
        <f t="shared" si="13"/>
        <v>545</v>
      </c>
      <c r="H38" s="28">
        <f t="shared" si="13"/>
        <v>258</v>
      </c>
      <c r="I38" s="28">
        <f t="shared" si="13"/>
        <v>253</v>
      </c>
      <c r="J38" s="28">
        <f t="shared" si="13"/>
        <v>257</v>
      </c>
      <c r="K38" s="28">
        <f t="shared" si="13"/>
        <v>369</v>
      </c>
      <c r="L38" s="28">
        <f t="shared" si="13"/>
        <v>582</v>
      </c>
      <c r="M38" s="28">
        <f t="shared" si="13"/>
        <v>465</v>
      </c>
      <c r="N38" s="28"/>
      <c r="O38" s="28"/>
      <c r="P38" s="28"/>
      <c r="Q38" s="28"/>
      <c r="R38" s="42"/>
      <c r="S38" s="28">
        <f>C38+D38+E38+F38+G38+H38+I38+J38+K38+L38+M38+N38</f>
        <v>4286</v>
      </c>
    </row>
    <row r="39" spans="1:19" ht="12.75">
      <c r="A39" s="196" t="s">
        <v>40</v>
      </c>
      <c r="B39" s="114">
        <v>2012</v>
      </c>
      <c r="C39" s="28">
        <f t="shared" si="13"/>
        <v>297</v>
      </c>
      <c r="D39" s="28">
        <f t="shared" si="13"/>
        <v>530</v>
      </c>
      <c r="E39" s="28">
        <f t="shared" si="13"/>
        <v>503</v>
      </c>
      <c r="F39" s="28">
        <f t="shared" si="13"/>
        <v>308</v>
      </c>
      <c r="G39" s="28">
        <f t="shared" si="13"/>
        <v>755</v>
      </c>
      <c r="H39" s="28">
        <f t="shared" si="13"/>
        <v>303</v>
      </c>
      <c r="I39" s="28">
        <f t="shared" si="13"/>
        <v>279</v>
      </c>
      <c r="J39" s="28">
        <f t="shared" si="13"/>
        <v>254</v>
      </c>
      <c r="K39" s="28">
        <f t="shared" si="13"/>
        <v>268</v>
      </c>
      <c r="L39" s="28">
        <f t="shared" si="13"/>
        <v>704</v>
      </c>
      <c r="M39" s="28">
        <f t="shared" si="13"/>
        <v>465</v>
      </c>
      <c r="N39" s="28"/>
      <c r="O39" s="28"/>
      <c r="P39" s="28"/>
      <c r="Q39" s="28"/>
      <c r="R39" s="42"/>
      <c r="S39" s="28">
        <f>C39+D39+E39+F39+G39+H39+I39+J39+K39+L39+M39+N39</f>
        <v>4666</v>
      </c>
    </row>
    <row r="40" spans="1:19" ht="12.75">
      <c r="A40" s="155"/>
      <c r="B40" s="115" t="s">
        <v>214</v>
      </c>
      <c r="C40" s="28">
        <f>C38-C39</f>
        <v>1</v>
      </c>
      <c r="D40" s="34">
        <f>D38-D39</f>
        <v>62</v>
      </c>
      <c r="E40" s="28">
        <f aca="true" t="shared" si="14" ref="E40:M40">E38-E39</f>
        <v>-105</v>
      </c>
      <c r="F40" s="34">
        <f t="shared" si="14"/>
        <v>-39</v>
      </c>
      <c r="G40" s="28">
        <f t="shared" si="14"/>
        <v>-210</v>
      </c>
      <c r="H40" s="34">
        <f t="shared" si="14"/>
        <v>-45</v>
      </c>
      <c r="I40" s="28">
        <f t="shared" si="14"/>
        <v>-26</v>
      </c>
      <c r="J40" s="34">
        <f t="shared" si="14"/>
        <v>3</v>
      </c>
      <c r="K40" s="28">
        <f t="shared" si="14"/>
        <v>101</v>
      </c>
      <c r="L40" s="34">
        <f t="shared" si="14"/>
        <v>-122</v>
      </c>
      <c r="M40" s="28">
        <f t="shared" si="14"/>
        <v>0</v>
      </c>
      <c r="N40" s="42"/>
      <c r="O40" s="28"/>
      <c r="P40" s="28"/>
      <c r="Q40" s="28"/>
      <c r="R40" s="34"/>
      <c r="S40" s="28">
        <f>S38-S39</f>
        <v>-380</v>
      </c>
    </row>
    <row r="41" spans="1:19" ht="13.5" thickBot="1">
      <c r="A41" s="156"/>
      <c r="B41" s="116" t="s">
        <v>5</v>
      </c>
      <c r="C41" s="31">
        <f>C40/C39</f>
        <v>0.003367003367003367</v>
      </c>
      <c r="D41" s="43">
        <f aca="true" t="shared" si="15" ref="D41:M41">D40/D39</f>
        <v>0.1169811320754717</v>
      </c>
      <c r="E41" s="31">
        <f t="shared" si="15"/>
        <v>-0.20874751491053678</v>
      </c>
      <c r="F41" s="43">
        <f t="shared" si="15"/>
        <v>-0.1266233766233766</v>
      </c>
      <c r="G41" s="31">
        <f t="shared" si="15"/>
        <v>-0.2781456953642384</v>
      </c>
      <c r="H41" s="43">
        <f t="shared" si="15"/>
        <v>-0.1485148514851485</v>
      </c>
      <c r="I41" s="31">
        <f t="shared" si="15"/>
        <v>-0.0931899641577061</v>
      </c>
      <c r="J41" s="43">
        <f t="shared" si="15"/>
        <v>0.011811023622047244</v>
      </c>
      <c r="K41" s="31">
        <f t="shared" si="15"/>
        <v>0.376865671641791</v>
      </c>
      <c r="L41" s="43">
        <f t="shared" si="15"/>
        <v>-0.17329545454545456</v>
      </c>
      <c r="M41" s="31">
        <f t="shared" si="15"/>
        <v>0</v>
      </c>
      <c r="N41" s="44"/>
      <c r="O41" s="31"/>
      <c r="P41" s="31"/>
      <c r="Q41" s="31"/>
      <c r="R41" s="43"/>
      <c r="S41" s="31">
        <f>S40/S39</f>
        <v>-0.08144020574367766</v>
      </c>
    </row>
    <row r="42" spans="1:19" ht="12.75">
      <c r="A42" s="155"/>
      <c r="B42" s="114">
        <v>2013</v>
      </c>
      <c r="C42" s="28">
        <v>1</v>
      </c>
      <c r="D42" s="34">
        <v>6</v>
      </c>
      <c r="E42" s="28">
        <v>2</v>
      </c>
      <c r="F42" s="34">
        <v>11</v>
      </c>
      <c r="G42" s="28">
        <v>11</v>
      </c>
      <c r="H42" s="34">
        <v>1</v>
      </c>
      <c r="I42" s="28">
        <v>6</v>
      </c>
      <c r="J42" s="34">
        <v>4</v>
      </c>
      <c r="K42" s="28">
        <v>15</v>
      </c>
      <c r="L42" s="34">
        <v>9</v>
      </c>
      <c r="M42" s="28">
        <v>0</v>
      </c>
      <c r="N42" s="42"/>
      <c r="O42" s="28"/>
      <c r="P42" s="28"/>
      <c r="Q42" s="28"/>
      <c r="R42" s="34"/>
      <c r="S42" s="28">
        <f>C42+D42+E42+F42+G42+H42+I42+J42+K42+L42+M42+N42</f>
        <v>66</v>
      </c>
    </row>
    <row r="43" spans="1:19" ht="12.75">
      <c r="A43" s="157" t="s">
        <v>265</v>
      </c>
      <c r="B43" s="114">
        <v>2012</v>
      </c>
      <c r="C43" s="28">
        <v>0</v>
      </c>
      <c r="D43" s="34">
        <v>9</v>
      </c>
      <c r="E43" s="28">
        <v>7</v>
      </c>
      <c r="F43" s="34">
        <v>14</v>
      </c>
      <c r="G43" s="28">
        <v>12</v>
      </c>
      <c r="H43" s="34">
        <v>5</v>
      </c>
      <c r="I43" s="28">
        <v>9</v>
      </c>
      <c r="J43" s="34">
        <v>9</v>
      </c>
      <c r="K43" s="28">
        <v>7</v>
      </c>
      <c r="L43" s="34">
        <v>8</v>
      </c>
      <c r="M43" s="28">
        <v>0</v>
      </c>
      <c r="N43" s="42"/>
      <c r="O43" s="28"/>
      <c r="P43" s="28"/>
      <c r="Q43" s="28"/>
      <c r="R43" s="34"/>
      <c r="S43" s="28">
        <f>C43+D43+E43+F43+G43+H43+I43+J43+K43+L43+M43+N43</f>
        <v>80</v>
      </c>
    </row>
    <row r="44" spans="1:19" ht="12.75">
      <c r="A44" s="157" t="s">
        <v>266</v>
      </c>
      <c r="B44" s="115" t="s">
        <v>214</v>
      </c>
      <c r="C44" s="28">
        <f aca="true" t="shared" si="16" ref="C44:M44">C42-C43</f>
        <v>1</v>
      </c>
      <c r="D44" s="34">
        <f t="shared" si="16"/>
        <v>-3</v>
      </c>
      <c r="E44" s="28">
        <f t="shared" si="16"/>
        <v>-5</v>
      </c>
      <c r="F44" s="34">
        <f t="shared" si="16"/>
        <v>-3</v>
      </c>
      <c r="G44" s="28">
        <f t="shared" si="16"/>
        <v>-1</v>
      </c>
      <c r="H44" s="34">
        <f t="shared" si="16"/>
        <v>-4</v>
      </c>
      <c r="I44" s="28">
        <f t="shared" si="16"/>
        <v>-3</v>
      </c>
      <c r="J44" s="34">
        <f t="shared" si="16"/>
        <v>-5</v>
      </c>
      <c r="K44" s="28">
        <f t="shared" si="16"/>
        <v>8</v>
      </c>
      <c r="L44" s="34">
        <f t="shared" si="16"/>
        <v>1</v>
      </c>
      <c r="M44" s="28">
        <f t="shared" si="16"/>
        <v>0</v>
      </c>
      <c r="N44" s="42"/>
      <c r="O44" s="28"/>
      <c r="P44" s="28"/>
      <c r="Q44" s="28"/>
      <c r="R44" s="34"/>
      <c r="S44" s="28">
        <f>S42-S43</f>
        <v>-14</v>
      </c>
    </row>
    <row r="45" spans="1:19" ht="13.5" thickBot="1">
      <c r="A45" s="158"/>
      <c r="B45" s="116" t="s">
        <v>5</v>
      </c>
      <c r="C45" s="45">
        <v>0</v>
      </c>
      <c r="D45" s="45">
        <f aca="true" t="shared" si="17" ref="D45:L45">D44/D43</f>
        <v>-0.3333333333333333</v>
      </c>
      <c r="E45" s="45">
        <f t="shared" si="17"/>
        <v>-0.7142857142857143</v>
      </c>
      <c r="F45" s="45">
        <f t="shared" si="17"/>
        <v>-0.21428571428571427</v>
      </c>
      <c r="G45" s="45">
        <f t="shared" si="17"/>
        <v>-0.08333333333333333</v>
      </c>
      <c r="H45" s="45">
        <f t="shared" si="17"/>
        <v>-0.8</v>
      </c>
      <c r="I45" s="45">
        <f t="shared" si="17"/>
        <v>-0.3333333333333333</v>
      </c>
      <c r="J45" s="45">
        <f t="shared" si="17"/>
        <v>-0.5555555555555556</v>
      </c>
      <c r="K45" s="45">
        <f t="shared" si="17"/>
        <v>1.1428571428571428</v>
      </c>
      <c r="L45" s="45">
        <f t="shared" si="17"/>
        <v>0.125</v>
      </c>
      <c r="M45" s="45">
        <v>0</v>
      </c>
      <c r="N45" s="44"/>
      <c r="O45" s="31"/>
      <c r="P45" s="31"/>
      <c r="Q45" s="31"/>
      <c r="R45" s="43"/>
      <c r="S45" s="31">
        <f>S44/S43</f>
        <v>-0.175</v>
      </c>
    </row>
    <row r="46" spans="1:19" ht="12.75">
      <c r="A46" s="159"/>
      <c r="B46" s="114">
        <v>2013</v>
      </c>
      <c r="C46" s="28">
        <v>0</v>
      </c>
      <c r="D46" s="34">
        <v>0</v>
      </c>
      <c r="E46" s="28">
        <v>0</v>
      </c>
      <c r="F46" s="34">
        <v>0</v>
      </c>
      <c r="G46" s="28">
        <v>0</v>
      </c>
      <c r="H46" s="34">
        <v>0</v>
      </c>
      <c r="I46" s="28">
        <v>0</v>
      </c>
      <c r="J46" s="34">
        <v>0</v>
      </c>
      <c r="K46" s="28">
        <v>0</v>
      </c>
      <c r="L46" s="34">
        <v>0</v>
      </c>
      <c r="M46" s="28">
        <v>0</v>
      </c>
      <c r="N46" s="42"/>
      <c r="O46" s="28"/>
      <c r="P46" s="28"/>
      <c r="Q46" s="28"/>
      <c r="R46" s="34"/>
      <c r="S46" s="28">
        <f>C46+D46+E46+F46+G46+H46+I46+J46+K46+L46+M46+N46</f>
        <v>0</v>
      </c>
    </row>
    <row r="47" spans="1:19" ht="12.75">
      <c r="A47" s="157" t="s">
        <v>267</v>
      </c>
      <c r="B47" s="114">
        <v>2012</v>
      </c>
      <c r="C47" s="28">
        <v>0</v>
      </c>
      <c r="D47" s="34">
        <v>1</v>
      </c>
      <c r="E47" s="28">
        <v>0</v>
      </c>
      <c r="F47" s="34">
        <v>0</v>
      </c>
      <c r="G47" s="28">
        <v>1</v>
      </c>
      <c r="H47" s="34">
        <v>0</v>
      </c>
      <c r="I47" s="28">
        <v>0</v>
      </c>
      <c r="J47" s="34">
        <v>0</v>
      </c>
      <c r="K47" s="28">
        <v>0</v>
      </c>
      <c r="L47" s="34">
        <v>0</v>
      </c>
      <c r="M47" s="28">
        <v>1</v>
      </c>
      <c r="N47" s="42"/>
      <c r="O47" s="28"/>
      <c r="P47" s="28"/>
      <c r="Q47" s="28"/>
      <c r="R47" s="34"/>
      <c r="S47" s="28">
        <f>C47+D47+E47+F47+G47+H47+I47+J47+K47+L47+M47</f>
        <v>3</v>
      </c>
    </row>
    <row r="48" spans="1:19" ht="12.75">
      <c r="A48" s="157" t="s">
        <v>268</v>
      </c>
      <c r="B48" s="115" t="s">
        <v>214</v>
      </c>
      <c r="C48" s="28">
        <f aca="true" t="shared" si="18" ref="C48:M48">C46-C47</f>
        <v>0</v>
      </c>
      <c r="D48" s="46">
        <f>D46-D47</f>
        <v>-1</v>
      </c>
      <c r="E48" s="28">
        <f t="shared" si="18"/>
        <v>0</v>
      </c>
      <c r="F48" s="34">
        <f t="shared" si="18"/>
        <v>0</v>
      </c>
      <c r="G48" s="28">
        <f t="shared" si="18"/>
        <v>-1</v>
      </c>
      <c r="H48" s="34">
        <f t="shared" si="18"/>
        <v>0</v>
      </c>
      <c r="I48" s="28">
        <f t="shared" si="18"/>
        <v>0</v>
      </c>
      <c r="J48" s="34">
        <f t="shared" si="18"/>
        <v>0</v>
      </c>
      <c r="K48" s="28">
        <f t="shared" si="18"/>
        <v>0</v>
      </c>
      <c r="L48" s="34">
        <f t="shared" si="18"/>
        <v>0</v>
      </c>
      <c r="M48" s="28">
        <f t="shared" si="18"/>
        <v>-1</v>
      </c>
      <c r="N48" s="42"/>
      <c r="O48" s="28"/>
      <c r="P48" s="28"/>
      <c r="Q48" s="28"/>
      <c r="R48" s="34"/>
      <c r="S48" s="47">
        <f>S46-S47</f>
        <v>-3</v>
      </c>
    </row>
    <row r="49" spans="1:19" ht="13.5" thickBot="1">
      <c r="A49" s="158"/>
      <c r="B49" s="116" t="s">
        <v>5</v>
      </c>
      <c r="C49" s="45">
        <v>0</v>
      </c>
      <c r="D49" s="45">
        <f>D48/D47</f>
        <v>-1</v>
      </c>
      <c r="E49" s="45">
        <v>0</v>
      </c>
      <c r="F49" s="43">
        <v>0</v>
      </c>
      <c r="G49" s="31">
        <f>G48/G47</f>
        <v>-1</v>
      </c>
      <c r="H49" s="45">
        <v>0</v>
      </c>
      <c r="I49" s="45">
        <v>0</v>
      </c>
      <c r="J49" s="45">
        <v>0</v>
      </c>
      <c r="K49" s="45">
        <v>0</v>
      </c>
      <c r="L49" s="45">
        <v>0</v>
      </c>
      <c r="M49" s="45">
        <f>M48/M47</f>
        <v>-1</v>
      </c>
      <c r="N49" s="44"/>
      <c r="O49" s="31"/>
      <c r="P49" s="31"/>
      <c r="Q49" s="31"/>
      <c r="R49" s="43"/>
      <c r="S49" s="31">
        <f>S48/S47</f>
        <v>-1</v>
      </c>
    </row>
    <row r="50" spans="1:19" ht="12.75">
      <c r="A50" s="159"/>
      <c r="B50" s="114">
        <v>2013</v>
      </c>
      <c r="C50" s="28">
        <v>37</v>
      </c>
      <c r="D50" s="34">
        <v>110</v>
      </c>
      <c r="E50" s="28">
        <v>82</v>
      </c>
      <c r="F50" s="34">
        <v>45</v>
      </c>
      <c r="G50" s="28">
        <v>103</v>
      </c>
      <c r="H50" s="34">
        <v>40</v>
      </c>
      <c r="I50" s="28">
        <v>27</v>
      </c>
      <c r="J50" s="34">
        <v>22</v>
      </c>
      <c r="K50" s="28">
        <v>76</v>
      </c>
      <c r="L50" s="34">
        <v>95</v>
      </c>
      <c r="M50" s="28">
        <v>23</v>
      </c>
      <c r="N50" s="42"/>
      <c r="O50" s="28"/>
      <c r="P50" s="28"/>
      <c r="Q50" s="28"/>
      <c r="R50" s="34"/>
      <c r="S50" s="28">
        <f>C50+D50+E50+F50+G50+H50+I50+J50+K50+L50+M50+N50</f>
        <v>660</v>
      </c>
    </row>
    <row r="51" spans="1:19" ht="12.75">
      <c r="A51" s="157" t="s">
        <v>144</v>
      </c>
      <c r="B51" s="114">
        <v>2012</v>
      </c>
      <c r="C51" s="28">
        <v>23</v>
      </c>
      <c r="D51" s="34">
        <v>68</v>
      </c>
      <c r="E51" s="28">
        <v>97</v>
      </c>
      <c r="F51" s="34">
        <v>47</v>
      </c>
      <c r="G51" s="28">
        <v>148</v>
      </c>
      <c r="H51" s="34">
        <v>43</v>
      </c>
      <c r="I51" s="28">
        <v>51</v>
      </c>
      <c r="J51" s="34">
        <v>26</v>
      </c>
      <c r="K51" s="28">
        <v>44</v>
      </c>
      <c r="L51" s="34">
        <v>138</v>
      </c>
      <c r="M51" s="28">
        <v>30</v>
      </c>
      <c r="N51" s="42"/>
      <c r="O51" s="28"/>
      <c r="P51" s="28"/>
      <c r="Q51" s="28"/>
      <c r="R51" s="34"/>
      <c r="S51" s="28">
        <f>C51+D51+E51+F51+G51+H51+I51+J51+K51+L51+M51+N51</f>
        <v>715</v>
      </c>
    </row>
    <row r="52" spans="1:19" ht="12.75">
      <c r="A52" s="159"/>
      <c r="B52" s="115" t="s">
        <v>214</v>
      </c>
      <c r="C52" s="28">
        <f aca="true" t="shared" si="19" ref="C52:M52">C50-C51</f>
        <v>14</v>
      </c>
      <c r="D52" s="34">
        <f t="shared" si="19"/>
        <v>42</v>
      </c>
      <c r="E52" s="28">
        <f t="shared" si="19"/>
        <v>-15</v>
      </c>
      <c r="F52" s="34">
        <f>F50-F51</f>
        <v>-2</v>
      </c>
      <c r="G52" s="28">
        <f t="shared" si="19"/>
        <v>-45</v>
      </c>
      <c r="H52" s="48">
        <f t="shared" si="19"/>
        <v>-3</v>
      </c>
      <c r="I52" s="228"/>
      <c r="J52" s="228"/>
      <c r="K52" s="228"/>
      <c r="L52" s="34"/>
      <c r="M52" s="28">
        <f t="shared" si="19"/>
        <v>-7</v>
      </c>
      <c r="N52" s="42"/>
      <c r="O52" s="28"/>
      <c r="P52" s="28"/>
      <c r="Q52" s="28"/>
      <c r="R52" s="34"/>
      <c r="S52" s="28">
        <f>S50-S51</f>
        <v>-55</v>
      </c>
    </row>
    <row r="53" spans="1:19" ht="13.5" thickBot="1">
      <c r="A53" s="158"/>
      <c r="B53" s="116" t="s">
        <v>5</v>
      </c>
      <c r="C53" s="31">
        <f aca="true" t="shared" si="20" ref="C53:M53">C52/C51</f>
        <v>0.6086956521739131</v>
      </c>
      <c r="D53" s="43">
        <f t="shared" si="20"/>
        <v>0.6176470588235294</v>
      </c>
      <c r="E53" s="31">
        <f>E52/E51</f>
        <v>-0.15463917525773196</v>
      </c>
      <c r="F53" s="43">
        <f t="shared" si="20"/>
        <v>-0.0425531914893617</v>
      </c>
      <c r="G53" s="31">
        <f t="shared" si="20"/>
        <v>-0.30405405405405406</v>
      </c>
      <c r="H53" s="43">
        <f t="shared" si="20"/>
        <v>-0.06976744186046512</v>
      </c>
      <c r="I53" s="31">
        <f t="shared" si="20"/>
        <v>0</v>
      </c>
      <c r="J53" s="43">
        <f t="shared" si="20"/>
        <v>0</v>
      </c>
      <c r="K53" s="31">
        <f t="shared" si="20"/>
        <v>0</v>
      </c>
      <c r="L53" s="43">
        <f t="shared" si="20"/>
        <v>0</v>
      </c>
      <c r="M53" s="31">
        <f t="shared" si="20"/>
        <v>-0.23333333333333334</v>
      </c>
      <c r="N53" s="44"/>
      <c r="O53" s="31"/>
      <c r="P53" s="31"/>
      <c r="Q53" s="31"/>
      <c r="R53" s="43"/>
      <c r="S53" s="31">
        <f>S52/S51</f>
        <v>-0.07692307692307693</v>
      </c>
    </row>
    <row r="54" spans="1:19" ht="12.75">
      <c r="A54" s="159"/>
      <c r="B54" s="114">
        <v>2013</v>
      </c>
      <c r="C54" s="28">
        <v>7</v>
      </c>
      <c r="D54" s="34">
        <v>12</v>
      </c>
      <c r="E54" s="28">
        <v>8</v>
      </c>
      <c r="F54" s="34">
        <v>16</v>
      </c>
      <c r="G54" s="28">
        <v>21</v>
      </c>
      <c r="H54" s="34">
        <v>5</v>
      </c>
      <c r="I54" s="28">
        <v>18</v>
      </c>
      <c r="J54" s="34">
        <v>6</v>
      </c>
      <c r="K54" s="28">
        <v>15</v>
      </c>
      <c r="L54" s="34">
        <v>20</v>
      </c>
      <c r="M54" s="28">
        <v>1</v>
      </c>
      <c r="N54" s="42"/>
      <c r="O54" s="28"/>
      <c r="P54" s="28"/>
      <c r="Q54" s="28"/>
      <c r="R54" s="34"/>
      <c r="S54" s="28">
        <f>C54+D54+E54+F54+G54+H54+I54+J54+K54+L54+M54+N54</f>
        <v>129</v>
      </c>
    </row>
    <row r="55" spans="1:19" ht="12.75">
      <c r="A55" s="157" t="s">
        <v>269</v>
      </c>
      <c r="B55" s="114">
        <v>2012</v>
      </c>
      <c r="C55" s="28">
        <v>10</v>
      </c>
      <c r="D55" s="34">
        <v>9</v>
      </c>
      <c r="E55" s="28">
        <v>10</v>
      </c>
      <c r="F55" s="34">
        <v>21</v>
      </c>
      <c r="G55" s="28">
        <v>23</v>
      </c>
      <c r="H55" s="34">
        <v>2</v>
      </c>
      <c r="I55" s="28">
        <v>16</v>
      </c>
      <c r="J55" s="34">
        <v>12</v>
      </c>
      <c r="K55" s="28">
        <v>10</v>
      </c>
      <c r="L55" s="34">
        <v>20</v>
      </c>
      <c r="M55" s="28">
        <v>6</v>
      </c>
      <c r="N55" s="42"/>
      <c r="O55" s="28"/>
      <c r="P55" s="28"/>
      <c r="Q55" s="28"/>
      <c r="R55" s="34"/>
      <c r="S55" s="28">
        <f>C55+D55+E55+F55+G55+H55+I55+J55+K55+L55+M55+N55</f>
        <v>139</v>
      </c>
    </row>
    <row r="56" spans="1:19" ht="12.75">
      <c r="A56" s="157" t="s">
        <v>270</v>
      </c>
      <c r="B56" s="115" t="s">
        <v>214</v>
      </c>
      <c r="C56" s="28">
        <f>C54-C55</f>
        <v>-3</v>
      </c>
      <c r="D56" s="34">
        <f>D54-D55</f>
        <v>3</v>
      </c>
      <c r="E56" s="28">
        <f aca="true" t="shared" si="21" ref="E56:K56">E54-E55</f>
        <v>-2</v>
      </c>
      <c r="F56" s="34">
        <f t="shared" si="21"/>
        <v>-5</v>
      </c>
      <c r="G56" s="28">
        <f t="shared" si="21"/>
        <v>-2</v>
      </c>
      <c r="H56" s="34">
        <f t="shared" si="21"/>
        <v>3</v>
      </c>
      <c r="I56" s="28">
        <f t="shared" si="21"/>
        <v>2</v>
      </c>
      <c r="J56" s="34">
        <f t="shared" si="21"/>
        <v>-6</v>
      </c>
      <c r="K56" s="28">
        <f t="shared" si="21"/>
        <v>5</v>
      </c>
      <c r="L56" s="28">
        <f>L54-L55</f>
        <v>0</v>
      </c>
      <c r="M56" s="28">
        <f>M54-M55</f>
        <v>-5</v>
      </c>
      <c r="N56" s="42"/>
      <c r="O56" s="28"/>
      <c r="P56" s="28"/>
      <c r="Q56" s="28"/>
      <c r="R56" s="34"/>
      <c r="S56" s="28">
        <f>S54-S55</f>
        <v>-10</v>
      </c>
    </row>
    <row r="57" spans="1:19" ht="13.5" thickBot="1">
      <c r="A57" s="158"/>
      <c r="B57" s="116" t="s">
        <v>5</v>
      </c>
      <c r="C57" s="45">
        <f aca="true" t="shared" si="22" ref="C57:M57">C56/C55</f>
        <v>-0.3</v>
      </c>
      <c r="D57" s="43">
        <f t="shared" si="22"/>
        <v>0.3333333333333333</v>
      </c>
      <c r="E57" s="31">
        <f t="shared" si="22"/>
        <v>-0.2</v>
      </c>
      <c r="F57" s="43">
        <f t="shared" si="22"/>
        <v>-0.23809523809523808</v>
      </c>
      <c r="G57" s="31">
        <f t="shared" si="22"/>
        <v>-0.08695652173913043</v>
      </c>
      <c r="H57" s="43">
        <f t="shared" si="22"/>
        <v>1.5</v>
      </c>
      <c r="I57" s="31">
        <f t="shared" si="22"/>
        <v>0.125</v>
      </c>
      <c r="J57" s="43">
        <f t="shared" si="22"/>
        <v>-0.5</v>
      </c>
      <c r="K57" s="31">
        <f t="shared" si="22"/>
        <v>0.5</v>
      </c>
      <c r="L57" s="43">
        <f t="shared" si="22"/>
        <v>0</v>
      </c>
      <c r="M57" s="31">
        <f t="shared" si="22"/>
        <v>-0.8333333333333334</v>
      </c>
      <c r="N57" s="44"/>
      <c r="O57" s="31"/>
      <c r="P57" s="31"/>
      <c r="Q57" s="31"/>
      <c r="R57" s="43"/>
      <c r="S57" s="31">
        <f>S56/S55</f>
        <v>-0.07194244604316546</v>
      </c>
    </row>
    <row r="58" spans="1:19" ht="12.75">
      <c r="A58" s="159"/>
      <c r="B58" s="114">
        <v>2013</v>
      </c>
      <c r="C58" s="28">
        <v>18</v>
      </c>
      <c r="D58" s="34">
        <v>31</v>
      </c>
      <c r="E58" s="28">
        <v>37</v>
      </c>
      <c r="F58" s="34">
        <v>38</v>
      </c>
      <c r="G58" s="28">
        <v>114</v>
      </c>
      <c r="H58" s="34">
        <v>58</v>
      </c>
      <c r="I58" s="28">
        <v>71</v>
      </c>
      <c r="J58" s="34">
        <v>43</v>
      </c>
      <c r="K58" s="28">
        <v>48</v>
      </c>
      <c r="L58" s="34">
        <v>88</v>
      </c>
      <c r="M58" s="28">
        <v>29</v>
      </c>
      <c r="N58" s="42"/>
      <c r="O58" s="28"/>
      <c r="P58" s="28"/>
      <c r="Q58" s="28"/>
      <c r="R58" s="34"/>
      <c r="S58" s="28">
        <f>C58+D58+E58+F58+G58+H58+I58+J58+K58+L58+M58+N58</f>
        <v>575</v>
      </c>
    </row>
    <row r="59" spans="1:19" ht="12.75">
      <c r="A59" s="160" t="s">
        <v>271</v>
      </c>
      <c r="B59" s="114">
        <v>2012</v>
      </c>
      <c r="C59" s="28">
        <v>13</v>
      </c>
      <c r="D59" s="34">
        <v>42</v>
      </c>
      <c r="E59" s="28">
        <v>31</v>
      </c>
      <c r="F59" s="34">
        <v>44</v>
      </c>
      <c r="G59" s="28">
        <v>111</v>
      </c>
      <c r="H59" s="34">
        <v>92</v>
      </c>
      <c r="I59" s="28">
        <v>58</v>
      </c>
      <c r="J59" s="34">
        <v>59</v>
      </c>
      <c r="K59" s="28">
        <v>30</v>
      </c>
      <c r="L59" s="34">
        <v>134</v>
      </c>
      <c r="M59" s="28">
        <v>31</v>
      </c>
      <c r="N59" s="42"/>
      <c r="O59" s="28"/>
      <c r="P59" s="28"/>
      <c r="Q59" s="28"/>
      <c r="R59" s="34"/>
      <c r="S59" s="28">
        <f>C59+D59+E59+F59+G59+H59+I59+J59+K59+L59+M59+N59</f>
        <v>645</v>
      </c>
    </row>
    <row r="60" spans="1:19" ht="12.75">
      <c r="A60" s="159"/>
      <c r="B60" s="115" t="s">
        <v>214</v>
      </c>
      <c r="C60" s="28">
        <f aca="true" t="shared" si="23" ref="C60:M60">C58-C59</f>
        <v>5</v>
      </c>
      <c r="D60" s="34">
        <f t="shared" si="23"/>
        <v>-11</v>
      </c>
      <c r="E60" s="28">
        <f t="shared" si="23"/>
        <v>6</v>
      </c>
      <c r="F60" s="34">
        <f t="shared" si="23"/>
        <v>-6</v>
      </c>
      <c r="G60" s="28">
        <f t="shared" si="23"/>
        <v>3</v>
      </c>
      <c r="H60" s="34">
        <f t="shared" si="23"/>
        <v>-34</v>
      </c>
      <c r="I60" s="28">
        <f t="shared" si="23"/>
        <v>13</v>
      </c>
      <c r="J60" s="34">
        <f t="shared" si="23"/>
        <v>-16</v>
      </c>
      <c r="K60" s="28">
        <f t="shared" si="23"/>
        <v>18</v>
      </c>
      <c r="L60" s="34">
        <f>L58-L59</f>
        <v>-46</v>
      </c>
      <c r="M60" s="28">
        <f t="shared" si="23"/>
        <v>-2</v>
      </c>
      <c r="N60" s="42"/>
      <c r="O60" s="28"/>
      <c r="P60" s="28"/>
      <c r="Q60" s="28"/>
      <c r="R60" s="34"/>
      <c r="S60" s="28">
        <f>S58-S59</f>
        <v>-70</v>
      </c>
    </row>
    <row r="61" spans="1:19" ht="13.5" thickBot="1">
      <c r="A61" s="158"/>
      <c r="B61" s="116" t="s">
        <v>5</v>
      </c>
      <c r="C61" s="31">
        <f aca="true" t="shared" si="24" ref="C61:K61">C60/C59</f>
        <v>0.38461538461538464</v>
      </c>
      <c r="D61" s="43">
        <f t="shared" si="24"/>
        <v>-0.2619047619047619</v>
      </c>
      <c r="E61" s="31">
        <f t="shared" si="24"/>
        <v>0.1935483870967742</v>
      </c>
      <c r="F61" s="43">
        <f t="shared" si="24"/>
        <v>-0.13636363636363635</v>
      </c>
      <c r="G61" s="31">
        <f t="shared" si="24"/>
        <v>0.02702702702702703</v>
      </c>
      <c r="H61" s="43">
        <f t="shared" si="24"/>
        <v>-0.3695652173913043</v>
      </c>
      <c r="I61" s="31">
        <f t="shared" si="24"/>
        <v>0.22413793103448276</v>
      </c>
      <c r="J61" s="43">
        <f t="shared" si="24"/>
        <v>-0.2711864406779661</v>
      </c>
      <c r="K61" s="31">
        <f t="shared" si="24"/>
        <v>0.6</v>
      </c>
      <c r="L61" s="43">
        <f>L60/L59</f>
        <v>-0.34328358208955223</v>
      </c>
      <c r="M61" s="31">
        <f>M60/M59</f>
        <v>-0.06451612903225806</v>
      </c>
      <c r="N61" s="44"/>
      <c r="O61" s="31"/>
      <c r="P61" s="31"/>
      <c r="Q61" s="31"/>
      <c r="R61" s="43"/>
      <c r="S61" s="31">
        <f>S60/S59</f>
        <v>-0.10852713178294573</v>
      </c>
    </row>
    <row r="62" spans="1:19" ht="12.75">
      <c r="A62" s="159"/>
      <c r="B62" s="114">
        <v>2013</v>
      </c>
      <c r="C62" s="28">
        <v>201</v>
      </c>
      <c r="D62" s="49">
        <v>341</v>
      </c>
      <c r="E62" s="28">
        <v>227</v>
      </c>
      <c r="F62" s="34">
        <v>141</v>
      </c>
      <c r="G62" s="28">
        <v>211</v>
      </c>
      <c r="H62" s="34">
        <v>133</v>
      </c>
      <c r="I62" s="28">
        <v>109</v>
      </c>
      <c r="J62" s="34">
        <v>159</v>
      </c>
      <c r="K62" s="28">
        <v>185</v>
      </c>
      <c r="L62" s="34">
        <v>236</v>
      </c>
      <c r="M62" s="28">
        <v>356</v>
      </c>
      <c r="N62" s="42"/>
      <c r="O62" s="28"/>
      <c r="P62" s="28"/>
      <c r="Q62" s="28"/>
      <c r="R62" s="34"/>
      <c r="S62" s="28">
        <f>C62+D62+E62+F62+G62+H62+I62+J62+K62+L62+M62+N62</f>
        <v>2299</v>
      </c>
    </row>
    <row r="63" spans="1:19" ht="12.75">
      <c r="A63" s="157" t="s">
        <v>272</v>
      </c>
      <c r="B63" s="114">
        <v>2012</v>
      </c>
      <c r="C63" s="28">
        <v>198</v>
      </c>
      <c r="D63" s="34">
        <v>295</v>
      </c>
      <c r="E63" s="28">
        <v>306</v>
      </c>
      <c r="F63" s="34">
        <v>155</v>
      </c>
      <c r="G63" s="28">
        <v>348</v>
      </c>
      <c r="H63" s="34">
        <v>141</v>
      </c>
      <c r="I63" s="28">
        <v>117</v>
      </c>
      <c r="J63" s="34">
        <v>126</v>
      </c>
      <c r="K63" s="28">
        <v>142</v>
      </c>
      <c r="L63" s="34">
        <v>296</v>
      </c>
      <c r="M63" s="28">
        <v>274</v>
      </c>
      <c r="N63" s="42"/>
      <c r="O63" s="28"/>
      <c r="P63" s="28"/>
      <c r="Q63" s="28"/>
      <c r="R63" s="34"/>
      <c r="S63" s="28">
        <f>C63+D63+E63+F63+G63+H63+I63+J63+K63+L63+M63+N63</f>
        <v>2398</v>
      </c>
    </row>
    <row r="64" spans="1:19" ht="12.75">
      <c r="A64" s="157" t="s">
        <v>273</v>
      </c>
      <c r="B64" s="115" t="s">
        <v>214</v>
      </c>
      <c r="C64" s="28">
        <f aca="true" t="shared" si="25" ref="C64:L64">C62-C63</f>
        <v>3</v>
      </c>
      <c r="D64" s="34">
        <f t="shared" si="25"/>
        <v>46</v>
      </c>
      <c r="E64" s="28">
        <f t="shared" si="25"/>
        <v>-79</v>
      </c>
      <c r="F64" s="34">
        <f t="shared" si="25"/>
        <v>-14</v>
      </c>
      <c r="G64" s="28">
        <f t="shared" si="25"/>
        <v>-137</v>
      </c>
      <c r="H64" s="34">
        <f t="shared" si="25"/>
        <v>-8</v>
      </c>
      <c r="I64" s="28">
        <f t="shared" si="25"/>
        <v>-8</v>
      </c>
      <c r="J64" s="34">
        <f t="shared" si="25"/>
        <v>33</v>
      </c>
      <c r="K64" s="28">
        <f t="shared" si="25"/>
        <v>43</v>
      </c>
      <c r="L64" s="34">
        <f t="shared" si="25"/>
        <v>-60</v>
      </c>
      <c r="M64" s="48">
        <f>M62-M63</f>
        <v>82</v>
      </c>
      <c r="N64" s="42"/>
      <c r="O64" s="28"/>
      <c r="P64" s="28"/>
      <c r="Q64" s="28"/>
      <c r="R64" s="34"/>
      <c r="S64" s="28">
        <f>S62-S63</f>
        <v>-99</v>
      </c>
    </row>
    <row r="65" spans="1:19" ht="13.5" thickBot="1">
      <c r="A65" s="158"/>
      <c r="B65" s="116" t="s">
        <v>5</v>
      </c>
      <c r="C65" s="31">
        <f aca="true" t="shared" si="26" ref="C65:M65">C64/C63</f>
        <v>0.015151515151515152</v>
      </c>
      <c r="D65" s="43">
        <f t="shared" si="26"/>
        <v>0.15593220338983052</v>
      </c>
      <c r="E65" s="31">
        <f t="shared" si="26"/>
        <v>-0.2581699346405229</v>
      </c>
      <c r="F65" s="43">
        <f t="shared" si="26"/>
        <v>-0.09032258064516129</v>
      </c>
      <c r="G65" s="31">
        <f t="shared" si="26"/>
        <v>-0.3936781609195402</v>
      </c>
      <c r="H65" s="43">
        <f t="shared" si="26"/>
        <v>-0.05673758865248227</v>
      </c>
      <c r="I65" s="31">
        <f t="shared" si="26"/>
        <v>-0.06837606837606838</v>
      </c>
      <c r="J65" s="43">
        <f t="shared" si="26"/>
        <v>0.2619047619047619</v>
      </c>
      <c r="K65" s="31">
        <f t="shared" si="26"/>
        <v>0.3028169014084507</v>
      </c>
      <c r="L65" s="43">
        <f t="shared" si="26"/>
        <v>-0.20270270270270271</v>
      </c>
      <c r="M65" s="45">
        <f t="shared" si="26"/>
        <v>0.29927007299270075</v>
      </c>
      <c r="N65" s="44"/>
      <c r="O65" s="31"/>
      <c r="P65" s="31"/>
      <c r="Q65" s="31"/>
      <c r="R65" s="43"/>
      <c r="S65" s="31">
        <f>S64/S63</f>
        <v>-0.04128440366972477</v>
      </c>
    </row>
    <row r="66" spans="1:19" ht="12.75">
      <c r="A66" s="159"/>
      <c r="B66" s="114">
        <v>2013</v>
      </c>
      <c r="C66" s="28">
        <v>34</v>
      </c>
      <c r="D66" s="34">
        <v>92</v>
      </c>
      <c r="E66" s="28">
        <v>42</v>
      </c>
      <c r="F66" s="49">
        <v>18</v>
      </c>
      <c r="G66" s="28">
        <v>85</v>
      </c>
      <c r="H66" s="34">
        <v>21</v>
      </c>
      <c r="I66" s="28">
        <v>22</v>
      </c>
      <c r="J66" s="34">
        <v>23</v>
      </c>
      <c r="K66" s="28">
        <v>30</v>
      </c>
      <c r="L66" s="34">
        <v>134</v>
      </c>
      <c r="M66" s="28">
        <v>56</v>
      </c>
      <c r="N66" s="42"/>
      <c r="O66" s="28"/>
      <c r="P66" s="28"/>
      <c r="Q66" s="28"/>
      <c r="R66" s="34"/>
      <c r="S66" s="28">
        <f>C66+D66+E66+F66+G66+H66+I66+J66+K66+L66+M66+N66</f>
        <v>557</v>
      </c>
    </row>
    <row r="67" spans="1:19" ht="12.75">
      <c r="A67" s="157" t="s">
        <v>274</v>
      </c>
      <c r="B67" s="114">
        <v>2012</v>
      </c>
      <c r="C67" s="28">
        <v>53</v>
      </c>
      <c r="D67" s="34">
        <v>106</v>
      </c>
      <c r="E67" s="28">
        <v>52</v>
      </c>
      <c r="F67" s="34">
        <v>27</v>
      </c>
      <c r="G67" s="28">
        <v>112</v>
      </c>
      <c r="H67" s="34">
        <v>20</v>
      </c>
      <c r="I67" s="28">
        <v>28</v>
      </c>
      <c r="J67" s="34">
        <v>22</v>
      </c>
      <c r="K67" s="28">
        <v>35</v>
      </c>
      <c r="L67" s="34">
        <v>108</v>
      </c>
      <c r="M67" s="28">
        <v>123</v>
      </c>
      <c r="N67" s="42"/>
      <c r="O67" s="28"/>
      <c r="P67" s="28"/>
      <c r="Q67" s="28"/>
      <c r="R67" s="34"/>
      <c r="S67" s="28">
        <f>C67+D67+E67+F67+G67+H67+I67+J67+K67+L67+M67+N67</f>
        <v>686</v>
      </c>
    </row>
    <row r="68" spans="1:19" ht="12.75">
      <c r="A68" s="157" t="s">
        <v>275</v>
      </c>
      <c r="B68" s="115" t="s">
        <v>214</v>
      </c>
      <c r="C68" s="28">
        <f aca="true" t="shared" si="27" ref="C68:M68">C66-C67</f>
        <v>-19</v>
      </c>
      <c r="D68" s="34">
        <f t="shared" si="27"/>
        <v>-14</v>
      </c>
      <c r="E68" s="28">
        <f t="shared" si="27"/>
        <v>-10</v>
      </c>
      <c r="F68" s="34">
        <f t="shared" si="27"/>
        <v>-9</v>
      </c>
      <c r="G68" s="28">
        <f t="shared" si="27"/>
        <v>-27</v>
      </c>
      <c r="H68" s="34">
        <f t="shared" si="27"/>
        <v>1</v>
      </c>
      <c r="I68" s="28">
        <f t="shared" si="27"/>
        <v>-6</v>
      </c>
      <c r="J68" s="34">
        <f t="shared" si="27"/>
        <v>1</v>
      </c>
      <c r="K68" s="28">
        <f t="shared" si="27"/>
        <v>-5</v>
      </c>
      <c r="L68" s="34">
        <f t="shared" si="27"/>
        <v>26</v>
      </c>
      <c r="M68" s="28">
        <f t="shared" si="27"/>
        <v>-67</v>
      </c>
      <c r="N68" s="42"/>
      <c r="O68" s="28"/>
      <c r="P68" s="28"/>
      <c r="Q68" s="28"/>
      <c r="R68" s="34"/>
      <c r="S68" s="28">
        <f>S66-S67</f>
        <v>-129</v>
      </c>
    </row>
    <row r="69" spans="1:19" ht="13.5" thickBot="1">
      <c r="A69" s="158"/>
      <c r="B69" s="116" t="s">
        <v>5</v>
      </c>
      <c r="C69" s="31">
        <f aca="true" t="shared" si="28" ref="C69:M69">C68/C67</f>
        <v>-0.3584905660377358</v>
      </c>
      <c r="D69" s="43">
        <f t="shared" si="28"/>
        <v>-0.1320754716981132</v>
      </c>
      <c r="E69" s="31">
        <f t="shared" si="28"/>
        <v>-0.19230769230769232</v>
      </c>
      <c r="F69" s="43">
        <f t="shared" si="28"/>
        <v>-0.3333333333333333</v>
      </c>
      <c r="G69" s="31">
        <f t="shared" si="28"/>
        <v>-0.24107142857142858</v>
      </c>
      <c r="H69" s="43">
        <f t="shared" si="28"/>
        <v>0.05</v>
      </c>
      <c r="I69" s="31">
        <f t="shared" si="28"/>
        <v>-0.21428571428571427</v>
      </c>
      <c r="J69" s="43">
        <f t="shared" si="28"/>
        <v>0.045454545454545456</v>
      </c>
      <c r="K69" s="31">
        <f t="shared" si="28"/>
        <v>-0.14285714285714285</v>
      </c>
      <c r="L69" s="43">
        <f t="shared" si="28"/>
        <v>0.24074074074074073</v>
      </c>
      <c r="M69" s="31">
        <f t="shared" si="28"/>
        <v>-0.5447154471544715</v>
      </c>
      <c r="N69" s="44"/>
      <c r="O69" s="31"/>
      <c r="P69" s="31"/>
      <c r="Q69" s="31"/>
      <c r="R69" s="43"/>
      <c r="S69" s="31">
        <f>S68/S67</f>
        <v>-0.1880466472303207</v>
      </c>
    </row>
    <row r="70" spans="1:19" ht="13.5" thickBot="1">
      <c r="A70" s="180" t="s">
        <v>306</v>
      </c>
      <c r="B70" s="33"/>
      <c r="C70" s="33"/>
      <c r="D70" s="33"/>
      <c r="E70" s="33"/>
      <c r="F70" s="33"/>
      <c r="G70" s="33"/>
      <c r="H70" s="33"/>
      <c r="I70" s="33"/>
      <c r="J70" s="33"/>
      <c r="K70" s="33"/>
      <c r="L70" s="33"/>
      <c r="M70" s="33"/>
      <c r="N70" s="50"/>
      <c r="O70" s="33"/>
      <c r="P70" s="33"/>
      <c r="Q70" s="33"/>
      <c r="R70" s="33"/>
      <c r="S70" s="33"/>
    </row>
    <row r="71" spans="1:19" ht="21" thickBot="1">
      <c r="A71" s="154"/>
      <c r="B71" s="113"/>
      <c r="C71" s="35" t="s">
        <v>41</v>
      </c>
      <c r="D71" s="37" t="s">
        <v>42</v>
      </c>
      <c r="E71" s="35" t="s">
        <v>43</v>
      </c>
      <c r="F71" s="35" t="s">
        <v>44</v>
      </c>
      <c r="G71" s="36" t="s">
        <v>45</v>
      </c>
      <c r="H71" s="35" t="s">
        <v>46</v>
      </c>
      <c r="I71" s="36" t="s">
        <v>47</v>
      </c>
      <c r="J71" s="35" t="s">
        <v>48</v>
      </c>
      <c r="K71" s="35" t="s">
        <v>49</v>
      </c>
      <c r="L71" s="51" t="s">
        <v>50</v>
      </c>
      <c r="M71" s="35"/>
      <c r="N71" s="52"/>
      <c r="O71" s="40"/>
      <c r="P71" s="40"/>
      <c r="Q71" s="40"/>
      <c r="R71" s="41"/>
      <c r="S71" s="40" t="s">
        <v>30</v>
      </c>
    </row>
    <row r="72" spans="1:19" ht="12.75">
      <c r="A72" s="155"/>
      <c r="B72" s="114">
        <v>2013</v>
      </c>
      <c r="C72" s="28">
        <f aca="true" t="shared" si="29" ref="C72:L73">C76+C80+C84+C88+C92+C96+C100</f>
        <v>237</v>
      </c>
      <c r="D72" s="28">
        <f t="shared" si="29"/>
        <v>106</v>
      </c>
      <c r="E72" s="28">
        <f t="shared" si="29"/>
        <v>223</v>
      </c>
      <c r="F72" s="28">
        <f t="shared" si="29"/>
        <v>210</v>
      </c>
      <c r="G72" s="42">
        <f t="shared" si="29"/>
        <v>93</v>
      </c>
      <c r="H72" s="28">
        <f t="shared" si="29"/>
        <v>73</v>
      </c>
      <c r="I72" s="28">
        <f t="shared" si="29"/>
        <v>309</v>
      </c>
      <c r="J72" s="28">
        <f t="shared" si="29"/>
        <v>268</v>
      </c>
      <c r="K72" s="28">
        <f t="shared" si="29"/>
        <v>137</v>
      </c>
      <c r="L72" s="42">
        <f t="shared" si="29"/>
        <v>69</v>
      </c>
      <c r="M72" s="28"/>
      <c r="N72" s="28"/>
      <c r="O72" s="28"/>
      <c r="P72" s="28"/>
      <c r="Q72" s="28"/>
      <c r="R72" s="42"/>
      <c r="S72" s="28">
        <f>C72+D72+E72+F72+G72+H72+I72+J72+K72+L72+M72+N72</f>
        <v>1725</v>
      </c>
    </row>
    <row r="73" spans="1:19" ht="12.75">
      <c r="A73" s="197" t="s">
        <v>40</v>
      </c>
      <c r="B73" s="114">
        <v>2012</v>
      </c>
      <c r="C73" s="28">
        <f t="shared" si="29"/>
        <v>275</v>
      </c>
      <c r="D73" s="28">
        <f t="shared" si="29"/>
        <v>144</v>
      </c>
      <c r="E73" s="28">
        <f t="shared" si="29"/>
        <v>171</v>
      </c>
      <c r="F73" s="28">
        <f t="shared" si="29"/>
        <v>135</v>
      </c>
      <c r="G73" s="42">
        <f t="shared" si="29"/>
        <v>106</v>
      </c>
      <c r="H73" s="28">
        <f t="shared" si="29"/>
        <v>47</v>
      </c>
      <c r="I73" s="28">
        <f t="shared" si="29"/>
        <v>176</v>
      </c>
      <c r="J73" s="28">
        <f t="shared" si="29"/>
        <v>251</v>
      </c>
      <c r="K73" s="28">
        <f t="shared" si="29"/>
        <v>130</v>
      </c>
      <c r="L73" s="42">
        <f t="shared" si="29"/>
        <v>84</v>
      </c>
      <c r="M73" s="28"/>
      <c r="N73" s="28"/>
      <c r="O73" s="28"/>
      <c r="P73" s="28"/>
      <c r="Q73" s="28"/>
      <c r="R73" s="42"/>
      <c r="S73" s="28">
        <f>S77+S81+S85+S89+S93+S97+S101</f>
        <v>1519</v>
      </c>
    </row>
    <row r="74" spans="1:19" ht="12.75">
      <c r="A74" s="155"/>
      <c r="B74" s="115" t="s">
        <v>214</v>
      </c>
      <c r="C74" s="28">
        <f aca="true" t="shared" si="30" ref="C74:L74">C72-C73</f>
        <v>-38</v>
      </c>
      <c r="D74" s="34">
        <f t="shared" si="30"/>
        <v>-38</v>
      </c>
      <c r="E74" s="28">
        <f t="shared" si="30"/>
        <v>52</v>
      </c>
      <c r="F74" s="28">
        <f t="shared" si="30"/>
        <v>75</v>
      </c>
      <c r="G74" s="34">
        <f t="shared" si="30"/>
        <v>-13</v>
      </c>
      <c r="H74" s="28">
        <f t="shared" si="30"/>
        <v>26</v>
      </c>
      <c r="I74" s="34">
        <f t="shared" si="30"/>
        <v>133</v>
      </c>
      <c r="J74" s="28">
        <f t="shared" si="30"/>
        <v>17</v>
      </c>
      <c r="K74" s="28">
        <f t="shared" si="30"/>
        <v>7</v>
      </c>
      <c r="L74" s="34">
        <f t="shared" si="30"/>
        <v>-15</v>
      </c>
      <c r="M74" s="28"/>
      <c r="N74" s="42"/>
      <c r="O74" s="28"/>
      <c r="P74" s="28"/>
      <c r="Q74" s="28"/>
      <c r="R74" s="34"/>
      <c r="S74" s="28">
        <f>S72-S73</f>
        <v>206</v>
      </c>
    </row>
    <row r="75" spans="1:19" ht="13.5" thickBot="1">
      <c r="A75" s="156"/>
      <c r="B75" s="114">
        <v>2011</v>
      </c>
      <c r="C75" s="31">
        <f aca="true" t="shared" si="31" ref="C75:L75">C74/C73</f>
        <v>-0.13818181818181818</v>
      </c>
      <c r="D75" s="43">
        <f t="shared" si="31"/>
        <v>-0.2638888888888889</v>
      </c>
      <c r="E75" s="31">
        <f t="shared" si="31"/>
        <v>0.30409356725146197</v>
      </c>
      <c r="F75" s="31">
        <f t="shared" si="31"/>
        <v>0.5555555555555556</v>
      </c>
      <c r="G75" s="43">
        <f t="shared" si="31"/>
        <v>-0.12264150943396226</v>
      </c>
      <c r="H75" s="31">
        <f t="shared" si="31"/>
        <v>0.5531914893617021</v>
      </c>
      <c r="I75" s="43">
        <f t="shared" si="31"/>
        <v>0.7556818181818182</v>
      </c>
      <c r="J75" s="31">
        <f t="shared" si="31"/>
        <v>0.06772908366533864</v>
      </c>
      <c r="K75" s="31">
        <f t="shared" si="31"/>
        <v>0.05384615384615385</v>
      </c>
      <c r="L75" s="43">
        <f t="shared" si="31"/>
        <v>-0.17857142857142858</v>
      </c>
      <c r="M75" s="31"/>
      <c r="N75" s="44"/>
      <c r="O75" s="31"/>
      <c r="P75" s="31"/>
      <c r="Q75" s="31"/>
      <c r="R75" s="43"/>
      <c r="S75" s="31">
        <f>S74/S73</f>
        <v>0.13561553653719552</v>
      </c>
    </row>
    <row r="76" spans="1:19" ht="12.75">
      <c r="A76" s="155"/>
      <c r="B76" s="114">
        <v>2013</v>
      </c>
      <c r="C76" s="28">
        <v>6</v>
      </c>
      <c r="D76" s="34">
        <v>1</v>
      </c>
      <c r="E76" s="28">
        <v>2</v>
      </c>
      <c r="F76" s="28">
        <v>1</v>
      </c>
      <c r="G76" s="49">
        <v>1</v>
      </c>
      <c r="H76" s="28">
        <v>0</v>
      </c>
      <c r="I76" s="34">
        <v>3</v>
      </c>
      <c r="J76" s="28">
        <v>4</v>
      </c>
      <c r="K76" s="28">
        <v>3</v>
      </c>
      <c r="L76" s="34">
        <v>0</v>
      </c>
      <c r="M76" s="28"/>
      <c r="N76" s="42"/>
      <c r="O76" s="28"/>
      <c r="P76" s="28"/>
      <c r="Q76" s="28"/>
      <c r="R76" s="34"/>
      <c r="S76" s="28">
        <f>C76+D76+E76+F76+G76+H76+I76+J76+K76+L76</f>
        <v>21</v>
      </c>
    </row>
    <row r="77" spans="1:19" ht="12.75">
      <c r="A77" s="157" t="s">
        <v>265</v>
      </c>
      <c r="B77" s="114">
        <v>2012</v>
      </c>
      <c r="C77" s="28">
        <v>8</v>
      </c>
      <c r="D77" s="34">
        <v>4</v>
      </c>
      <c r="E77" s="28">
        <v>2</v>
      </c>
      <c r="F77" s="28">
        <v>1</v>
      </c>
      <c r="G77" s="34">
        <v>0</v>
      </c>
      <c r="H77" s="28">
        <v>0</v>
      </c>
      <c r="I77" s="34">
        <v>0</v>
      </c>
      <c r="J77" s="28">
        <v>2</v>
      </c>
      <c r="K77" s="28">
        <v>1</v>
      </c>
      <c r="L77" s="34">
        <v>4</v>
      </c>
      <c r="M77" s="28"/>
      <c r="N77" s="42"/>
      <c r="O77" s="28"/>
      <c r="P77" s="28"/>
      <c r="Q77" s="28"/>
      <c r="R77" s="34"/>
      <c r="S77" s="28">
        <f>C77+D77+E77+F77+G77+H77+I77+J77+K77+L77</f>
        <v>22</v>
      </c>
    </row>
    <row r="78" spans="1:19" ht="12.75">
      <c r="A78" s="157" t="s">
        <v>266</v>
      </c>
      <c r="B78" s="115" t="s">
        <v>214</v>
      </c>
      <c r="C78" s="28">
        <f aca="true" t="shared" si="32" ref="C78:L78">C76-C77</f>
        <v>-2</v>
      </c>
      <c r="D78" s="48">
        <f t="shared" si="32"/>
        <v>-3</v>
      </c>
      <c r="E78" s="34">
        <f t="shared" si="32"/>
        <v>0</v>
      </c>
      <c r="F78" s="28">
        <f t="shared" si="32"/>
        <v>0</v>
      </c>
      <c r="G78" s="34">
        <f t="shared" si="32"/>
        <v>1</v>
      </c>
      <c r="H78" s="28">
        <f t="shared" si="32"/>
        <v>0</v>
      </c>
      <c r="I78" s="34">
        <f t="shared" si="32"/>
        <v>3</v>
      </c>
      <c r="J78" s="28">
        <f t="shared" si="32"/>
        <v>2</v>
      </c>
      <c r="K78" s="28">
        <f t="shared" si="32"/>
        <v>2</v>
      </c>
      <c r="L78" s="34">
        <f t="shared" si="32"/>
        <v>-4</v>
      </c>
      <c r="M78" s="28"/>
      <c r="N78" s="42"/>
      <c r="O78" s="28"/>
      <c r="P78" s="28"/>
      <c r="Q78" s="28"/>
      <c r="R78" s="34"/>
      <c r="S78" s="28">
        <f>S76-S77</f>
        <v>-1</v>
      </c>
    </row>
    <row r="79" spans="1:19" ht="13.5" thickBot="1">
      <c r="A79" s="158"/>
      <c r="B79" s="116" t="s">
        <v>5</v>
      </c>
      <c r="C79" s="45">
        <f aca="true" t="shared" si="33" ref="C79:L79">C78/C77</f>
        <v>-0.25</v>
      </c>
      <c r="D79" s="31">
        <f t="shared" si="33"/>
        <v>-0.75</v>
      </c>
      <c r="E79" s="45">
        <f t="shared" si="33"/>
        <v>0</v>
      </c>
      <c r="F79" s="45">
        <f t="shared" si="33"/>
        <v>0</v>
      </c>
      <c r="G79" s="45">
        <v>0</v>
      </c>
      <c r="H79" s="31">
        <v>0</v>
      </c>
      <c r="I79" s="31">
        <v>0</v>
      </c>
      <c r="J79" s="45">
        <f t="shared" si="33"/>
        <v>1</v>
      </c>
      <c r="K79" s="45">
        <f t="shared" si="33"/>
        <v>2</v>
      </c>
      <c r="L79" s="45">
        <f t="shared" si="33"/>
        <v>-1</v>
      </c>
      <c r="M79" s="31"/>
      <c r="N79" s="44"/>
      <c r="O79" s="31"/>
      <c r="P79" s="31"/>
      <c r="Q79" s="31"/>
      <c r="R79" s="43"/>
      <c r="S79" s="45">
        <f>S78/S77</f>
        <v>-0.045454545454545456</v>
      </c>
    </row>
    <row r="80" spans="1:19" ht="12.75">
      <c r="A80" s="159"/>
      <c r="B80" s="114">
        <v>2013</v>
      </c>
      <c r="C80" s="28">
        <v>0</v>
      </c>
      <c r="D80" s="34">
        <v>0</v>
      </c>
      <c r="E80" s="28">
        <v>0</v>
      </c>
      <c r="F80" s="28">
        <v>0</v>
      </c>
      <c r="G80" s="34">
        <v>0</v>
      </c>
      <c r="H80" s="28">
        <v>0</v>
      </c>
      <c r="I80" s="34">
        <v>0</v>
      </c>
      <c r="J80" s="28">
        <v>0</v>
      </c>
      <c r="K80" s="28">
        <v>0</v>
      </c>
      <c r="L80" s="34">
        <v>0</v>
      </c>
      <c r="M80" s="28"/>
      <c r="N80" s="42"/>
      <c r="O80" s="28"/>
      <c r="P80" s="28"/>
      <c r="Q80" s="28"/>
      <c r="R80" s="34"/>
      <c r="S80" s="28">
        <f>C80+D80+E80+F80+G80+H80+I80+J80+K80+L80</f>
        <v>0</v>
      </c>
    </row>
    <row r="81" spans="1:19" ht="12.75">
      <c r="A81" s="157" t="s">
        <v>267</v>
      </c>
      <c r="B81" s="114">
        <v>2012</v>
      </c>
      <c r="C81" s="28">
        <v>0</v>
      </c>
      <c r="D81" s="34">
        <v>0</v>
      </c>
      <c r="E81" s="28">
        <v>0</v>
      </c>
      <c r="F81" s="28">
        <v>0</v>
      </c>
      <c r="G81" s="34">
        <v>0</v>
      </c>
      <c r="H81" s="28">
        <v>0</v>
      </c>
      <c r="I81" s="34">
        <v>0</v>
      </c>
      <c r="J81" s="28">
        <v>0</v>
      </c>
      <c r="K81" s="28">
        <v>1</v>
      </c>
      <c r="L81" s="34">
        <v>0</v>
      </c>
      <c r="M81" s="28"/>
      <c r="N81" s="42"/>
      <c r="O81" s="28"/>
      <c r="P81" s="28"/>
      <c r="Q81" s="28"/>
      <c r="R81" s="34"/>
      <c r="S81" s="28">
        <f>C81+D81+E81+F81+G81+H81+I81+J81+K81+L81</f>
        <v>1</v>
      </c>
    </row>
    <row r="82" spans="1:19" ht="12.75">
      <c r="A82" s="157" t="s">
        <v>268</v>
      </c>
      <c r="B82" s="115" t="s">
        <v>214</v>
      </c>
      <c r="C82" s="28">
        <f aca="true" t="shared" si="34" ref="C82:L82">C80-C81</f>
        <v>0</v>
      </c>
      <c r="D82" s="34">
        <f t="shared" si="34"/>
        <v>0</v>
      </c>
      <c r="E82" s="28">
        <f t="shared" si="34"/>
        <v>0</v>
      </c>
      <c r="F82" s="28">
        <f t="shared" si="34"/>
        <v>0</v>
      </c>
      <c r="G82" s="34">
        <f t="shared" si="34"/>
        <v>0</v>
      </c>
      <c r="H82" s="28">
        <f t="shared" si="34"/>
        <v>0</v>
      </c>
      <c r="I82" s="34">
        <f t="shared" si="34"/>
        <v>0</v>
      </c>
      <c r="J82" s="48">
        <f t="shared" si="34"/>
        <v>0</v>
      </c>
      <c r="K82" s="48">
        <f t="shared" si="34"/>
        <v>-1</v>
      </c>
      <c r="L82" s="34">
        <f t="shared" si="34"/>
        <v>0</v>
      </c>
      <c r="M82" s="28"/>
      <c r="N82" s="42"/>
      <c r="O82" s="28"/>
      <c r="P82" s="28"/>
      <c r="Q82" s="28"/>
      <c r="R82" s="34"/>
      <c r="S82" s="48">
        <f>S80-S81</f>
        <v>-1</v>
      </c>
    </row>
    <row r="83" spans="1:19" ht="13.5" thickBot="1">
      <c r="A83" s="158"/>
      <c r="B83" s="116" t="s">
        <v>5</v>
      </c>
      <c r="C83" s="31">
        <v>0</v>
      </c>
      <c r="D83" s="31">
        <v>0</v>
      </c>
      <c r="E83" s="31">
        <v>0</v>
      </c>
      <c r="F83" s="31">
        <v>0</v>
      </c>
      <c r="G83" s="31">
        <v>0</v>
      </c>
      <c r="H83" s="31">
        <v>0</v>
      </c>
      <c r="I83" s="31">
        <v>0</v>
      </c>
      <c r="J83" s="31">
        <v>0</v>
      </c>
      <c r="K83" s="31">
        <f>K82/K81</f>
        <v>-1</v>
      </c>
      <c r="L83" s="31">
        <v>0</v>
      </c>
      <c r="M83" s="31"/>
      <c r="N83" s="44"/>
      <c r="O83" s="31"/>
      <c r="P83" s="31"/>
      <c r="Q83" s="31"/>
      <c r="R83" s="43"/>
      <c r="S83" s="31">
        <f>S82/S81</f>
        <v>-1</v>
      </c>
    </row>
    <row r="84" spans="1:19" ht="12.75">
      <c r="A84" s="159"/>
      <c r="B84" s="114">
        <v>2013</v>
      </c>
      <c r="C84" s="28">
        <v>24</v>
      </c>
      <c r="D84" s="34">
        <v>12</v>
      </c>
      <c r="E84" s="28">
        <v>10</v>
      </c>
      <c r="F84" s="28">
        <v>9</v>
      </c>
      <c r="G84" s="34">
        <v>8</v>
      </c>
      <c r="H84" s="28">
        <v>3</v>
      </c>
      <c r="I84" s="34">
        <v>21</v>
      </c>
      <c r="J84" s="28">
        <v>23</v>
      </c>
      <c r="K84" s="28">
        <v>3</v>
      </c>
      <c r="L84" s="34">
        <v>2</v>
      </c>
      <c r="M84" s="28"/>
      <c r="N84" s="42"/>
      <c r="O84" s="28"/>
      <c r="P84" s="28"/>
      <c r="Q84" s="28"/>
      <c r="R84" s="34"/>
      <c r="S84" s="28">
        <f>C84+D84+E84+F84+G84+H84+I84+J84+K84+L84</f>
        <v>115</v>
      </c>
    </row>
    <row r="85" spans="1:19" ht="12.75">
      <c r="A85" s="157" t="s">
        <v>144</v>
      </c>
      <c r="B85" s="114">
        <v>2012</v>
      </c>
      <c r="C85" s="28">
        <v>18</v>
      </c>
      <c r="D85" s="34">
        <v>18</v>
      </c>
      <c r="E85" s="28">
        <v>9</v>
      </c>
      <c r="F85" s="28">
        <v>14</v>
      </c>
      <c r="G85" s="34">
        <v>7</v>
      </c>
      <c r="H85" s="28">
        <v>3</v>
      </c>
      <c r="I85" s="34">
        <v>19</v>
      </c>
      <c r="J85" s="28">
        <v>30</v>
      </c>
      <c r="K85" s="28">
        <v>10</v>
      </c>
      <c r="L85" s="42">
        <v>5</v>
      </c>
      <c r="M85" s="28"/>
      <c r="N85" s="42"/>
      <c r="O85" s="28"/>
      <c r="P85" s="28"/>
      <c r="Q85" s="28"/>
      <c r="R85" s="34"/>
      <c r="S85" s="28">
        <f>C85+D85+E85+F85+G85+H85+I85+J85+K85+L85</f>
        <v>133</v>
      </c>
    </row>
    <row r="86" spans="1:19" ht="12.75">
      <c r="A86" s="159"/>
      <c r="B86" s="115" t="s">
        <v>214</v>
      </c>
      <c r="C86" s="28">
        <f aca="true" t="shared" si="35" ref="C86:L86">C84-C85</f>
        <v>6</v>
      </c>
      <c r="D86" s="34">
        <f t="shared" si="35"/>
        <v>-6</v>
      </c>
      <c r="E86" s="28">
        <f t="shared" si="35"/>
        <v>1</v>
      </c>
      <c r="F86" s="28">
        <f t="shared" si="35"/>
        <v>-5</v>
      </c>
      <c r="G86" s="34">
        <f t="shared" si="35"/>
        <v>1</v>
      </c>
      <c r="H86" s="28">
        <f t="shared" si="35"/>
        <v>0</v>
      </c>
      <c r="I86" s="34">
        <f t="shared" si="35"/>
        <v>2</v>
      </c>
      <c r="J86" s="28">
        <f t="shared" si="35"/>
        <v>-7</v>
      </c>
      <c r="K86" s="28">
        <f t="shared" si="35"/>
        <v>-7</v>
      </c>
      <c r="L86" s="42">
        <f t="shared" si="35"/>
        <v>-3</v>
      </c>
      <c r="M86" s="28"/>
      <c r="N86" s="42" t="s">
        <v>0</v>
      </c>
      <c r="O86" s="28"/>
      <c r="P86" s="28"/>
      <c r="Q86" s="28"/>
      <c r="R86" s="34"/>
      <c r="S86" s="28">
        <f>S84-S85</f>
        <v>-18</v>
      </c>
    </row>
    <row r="87" spans="1:19" ht="13.5" thickBot="1">
      <c r="A87" s="158"/>
      <c r="B87" s="116" t="s">
        <v>5</v>
      </c>
      <c r="C87" s="31">
        <f aca="true" t="shared" si="36" ref="C87:J87">C86/C85</f>
        <v>0.3333333333333333</v>
      </c>
      <c r="D87" s="45">
        <f t="shared" si="36"/>
        <v>-0.3333333333333333</v>
      </c>
      <c r="E87" s="45">
        <f t="shared" si="36"/>
        <v>0.1111111111111111</v>
      </c>
      <c r="F87" s="45">
        <f t="shared" si="36"/>
        <v>-0.35714285714285715</v>
      </c>
      <c r="G87" s="43">
        <f t="shared" si="36"/>
        <v>0.14285714285714285</v>
      </c>
      <c r="H87" s="45">
        <f t="shared" si="36"/>
        <v>0</v>
      </c>
      <c r="I87" s="43">
        <f t="shared" si="36"/>
        <v>0.10526315789473684</v>
      </c>
      <c r="J87" s="31">
        <f t="shared" si="36"/>
        <v>-0.23333333333333334</v>
      </c>
      <c r="K87" s="31">
        <f>K86/K85</f>
        <v>-0.7</v>
      </c>
      <c r="L87" s="31">
        <f>L86/L85</f>
        <v>-0.6</v>
      </c>
      <c r="M87" s="31"/>
      <c r="N87" s="44"/>
      <c r="O87" s="31"/>
      <c r="P87" s="31"/>
      <c r="Q87" s="31"/>
      <c r="R87" s="43"/>
      <c r="S87" s="31">
        <f>S86/S85</f>
        <v>-0.13533834586466165</v>
      </c>
    </row>
    <row r="88" spans="1:19" ht="12.75">
      <c r="A88" s="159"/>
      <c r="B88" s="114">
        <v>2013</v>
      </c>
      <c r="C88" s="28">
        <v>14</v>
      </c>
      <c r="D88" s="34">
        <v>4</v>
      </c>
      <c r="E88" s="28">
        <v>2</v>
      </c>
      <c r="F88" s="28">
        <v>2</v>
      </c>
      <c r="G88" s="34">
        <v>3</v>
      </c>
      <c r="H88" s="28">
        <v>2</v>
      </c>
      <c r="I88" s="34">
        <v>3</v>
      </c>
      <c r="J88" s="28">
        <v>10</v>
      </c>
      <c r="K88" s="28">
        <v>6</v>
      </c>
      <c r="L88" s="34">
        <v>4</v>
      </c>
      <c r="M88" s="28"/>
      <c r="N88" s="42"/>
      <c r="O88" s="28"/>
      <c r="P88" s="28"/>
      <c r="Q88" s="28"/>
      <c r="R88" s="34"/>
      <c r="S88" s="28">
        <f>C88+D88+E88+F88+G88+H88+I88+J88+K88+L88</f>
        <v>50</v>
      </c>
    </row>
    <row r="89" spans="1:19" ht="12.75">
      <c r="A89" s="157" t="s">
        <v>269</v>
      </c>
      <c r="B89" s="114">
        <v>2012</v>
      </c>
      <c r="C89" s="28">
        <v>11</v>
      </c>
      <c r="D89" s="34">
        <v>6</v>
      </c>
      <c r="E89" s="28">
        <v>9</v>
      </c>
      <c r="F89" s="28">
        <v>3</v>
      </c>
      <c r="G89" s="34">
        <v>1</v>
      </c>
      <c r="H89" s="28">
        <v>0</v>
      </c>
      <c r="I89" s="34">
        <v>3</v>
      </c>
      <c r="J89" s="28">
        <v>11</v>
      </c>
      <c r="K89" s="28">
        <v>6</v>
      </c>
      <c r="L89" s="34">
        <v>0</v>
      </c>
      <c r="M89" s="28"/>
      <c r="N89" s="42"/>
      <c r="O89" s="28"/>
      <c r="P89" s="28"/>
      <c r="Q89" s="28"/>
      <c r="R89" s="34"/>
      <c r="S89" s="28">
        <f>C89+D89+E89+F89+G89+H89+I89+J89+K89+L89</f>
        <v>50</v>
      </c>
    </row>
    <row r="90" spans="1:19" ht="12.75">
      <c r="A90" s="157" t="s">
        <v>270</v>
      </c>
      <c r="B90" s="115" t="s">
        <v>214</v>
      </c>
      <c r="C90" s="28">
        <f aca="true" t="shared" si="37" ref="C90:L90">C88-C89</f>
        <v>3</v>
      </c>
      <c r="D90" s="34">
        <f t="shared" si="37"/>
        <v>-2</v>
      </c>
      <c r="E90" s="28">
        <f t="shared" si="37"/>
        <v>-7</v>
      </c>
      <c r="F90" s="28">
        <f t="shared" si="37"/>
        <v>-1</v>
      </c>
      <c r="G90" s="34">
        <f t="shared" si="37"/>
        <v>2</v>
      </c>
      <c r="H90" s="28">
        <f t="shared" si="37"/>
        <v>2</v>
      </c>
      <c r="I90" s="34">
        <f t="shared" si="37"/>
        <v>0</v>
      </c>
      <c r="J90" s="28">
        <f t="shared" si="37"/>
        <v>-1</v>
      </c>
      <c r="K90" s="28">
        <f t="shared" si="37"/>
        <v>0</v>
      </c>
      <c r="L90" s="34">
        <f t="shared" si="37"/>
        <v>4</v>
      </c>
      <c r="M90" s="28"/>
      <c r="N90" s="42"/>
      <c r="O90" s="28"/>
      <c r="P90" s="28"/>
      <c r="Q90" s="28"/>
      <c r="R90" s="34"/>
      <c r="S90" s="28">
        <f>S88-S89</f>
        <v>0</v>
      </c>
    </row>
    <row r="91" spans="1:19" ht="13.5" thickBot="1">
      <c r="A91" s="158"/>
      <c r="B91" s="116" t="s">
        <v>5</v>
      </c>
      <c r="C91" s="31">
        <f aca="true" t="shared" si="38" ref="C91:K91">C90/C89</f>
        <v>0.2727272727272727</v>
      </c>
      <c r="D91" s="31">
        <f t="shared" si="38"/>
        <v>-0.3333333333333333</v>
      </c>
      <c r="E91" s="31">
        <f t="shared" si="38"/>
        <v>-0.7777777777777778</v>
      </c>
      <c r="F91" s="31">
        <f t="shared" si="38"/>
        <v>-0.3333333333333333</v>
      </c>
      <c r="G91" s="31">
        <f t="shared" si="38"/>
        <v>2</v>
      </c>
      <c r="H91" s="31">
        <v>0</v>
      </c>
      <c r="I91" s="31">
        <f t="shared" si="38"/>
        <v>0</v>
      </c>
      <c r="J91" s="31">
        <f t="shared" si="38"/>
        <v>-0.09090909090909091</v>
      </c>
      <c r="K91" s="31">
        <f t="shared" si="38"/>
        <v>0</v>
      </c>
      <c r="L91" s="31">
        <v>0</v>
      </c>
      <c r="M91" s="31"/>
      <c r="N91" s="44"/>
      <c r="O91" s="31"/>
      <c r="P91" s="31"/>
      <c r="Q91" s="31"/>
      <c r="R91" s="43"/>
      <c r="S91" s="31">
        <f>S90/S89</f>
        <v>0</v>
      </c>
    </row>
    <row r="92" spans="1:19" ht="12.75">
      <c r="A92" s="159"/>
      <c r="B92" s="114">
        <v>2013</v>
      </c>
      <c r="C92" s="28">
        <v>85</v>
      </c>
      <c r="D92" s="34">
        <v>47</v>
      </c>
      <c r="E92" s="28">
        <v>32</v>
      </c>
      <c r="F92" s="28">
        <v>72</v>
      </c>
      <c r="G92" s="34">
        <v>33</v>
      </c>
      <c r="H92" s="28">
        <v>37</v>
      </c>
      <c r="I92" s="34">
        <v>99</v>
      </c>
      <c r="J92" s="28">
        <v>61</v>
      </c>
      <c r="K92" s="28">
        <v>60</v>
      </c>
      <c r="L92" s="34">
        <v>15</v>
      </c>
      <c r="M92" s="28" t="s">
        <v>0</v>
      </c>
      <c r="N92" s="42"/>
      <c r="O92" s="28"/>
      <c r="P92" s="28"/>
      <c r="Q92" s="28"/>
      <c r="R92" s="34"/>
      <c r="S92" s="28">
        <f>C92+D92+E92+F92+G92+H92+I92+J92+K92+L92</f>
        <v>541</v>
      </c>
    </row>
    <row r="93" spans="1:19" ht="12.75">
      <c r="A93" s="160" t="s">
        <v>271</v>
      </c>
      <c r="B93" s="114">
        <v>2012</v>
      </c>
      <c r="C93" s="28">
        <v>98</v>
      </c>
      <c r="D93" s="34">
        <v>76</v>
      </c>
      <c r="E93" s="28">
        <v>53</v>
      </c>
      <c r="F93" s="28">
        <v>71</v>
      </c>
      <c r="G93" s="34">
        <v>47</v>
      </c>
      <c r="H93" s="28">
        <v>21</v>
      </c>
      <c r="I93" s="34">
        <v>74</v>
      </c>
      <c r="J93" s="28">
        <v>67</v>
      </c>
      <c r="K93" s="28">
        <v>62</v>
      </c>
      <c r="L93" s="34">
        <v>23</v>
      </c>
      <c r="M93" s="28" t="s">
        <v>0</v>
      </c>
      <c r="N93" s="42"/>
      <c r="O93" s="28"/>
      <c r="P93" s="28"/>
      <c r="Q93" s="28"/>
      <c r="R93" s="34"/>
      <c r="S93" s="28">
        <f>C93+D93+E93+F93+G93+H93+I93+J93+K93+L93</f>
        <v>592</v>
      </c>
    </row>
    <row r="94" spans="1:19" ht="12.75">
      <c r="A94" s="159"/>
      <c r="B94" s="115" t="s">
        <v>214</v>
      </c>
      <c r="C94" s="28">
        <f aca="true" t="shared" si="39" ref="C94:L94">C92-C93</f>
        <v>-13</v>
      </c>
      <c r="D94" s="34">
        <f t="shared" si="39"/>
        <v>-29</v>
      </c>
      <c r="E94" s="28">
        <f t="shared" si="39"/>
        <v>-21</v>
      </c>
      <c r="F94" s="28">
        <f t="shared" si="39"/>
        <v>1</v>
      </c>
      <c r="G94" s="34">
        <f t="shared" si="39"/>
        <v>-14</v>
      </c>
      <c r="H94" s="28">
        <f t="shared" si="39"/>
        <v>16</v>
      </c>
      <c r="I94" s="34">
        <f t="shared" si="39"/>
        <v>25</v>
      </c>
      <c r="J94" s="28">
        <f t="shared" si="39"/>
        <v>-6</v>
      </c>
      <c r="K94" s="28">
        <f t="shared" si="39"/>
        <v>-2</v>
      </c>
      <c r="L94" s="34">
        <f t="shared" si="39"/>
        <v>-8</v>
      </c>
      <c r="M94" s="28"/>
      <c r="N94" s="42"/>
      <c r="O94" s="28"/>
      <c r="P94" s="28"/>
      <c r="Q94" s="28"/>
      <c r="R94" s="34"/>
      <c r="S94" s="28">
        <f>S92-S93</f>
        <v>-51</v>
      </c>
    </row>
    <row r="95" spans="1:19" ht="13.5" thickBot="1">
      <c r="A95" s="158"/>
      <c r="B95" s="116" t="s">
        <v>5</v>
      </c>
      <c r="C95" s="31">
        <f aca="true" t="shared" si="40" ref="C95:L95">C94/C93</f>
        <v>-0.1326530612244898</v>
      </c>
      <c r="D95" s="43">
        <f t="shared" si="40"/>
        <v>-0.3815789473684211</v>
      </c>
      <c r="E95" s="31">
        <f t="shared" si="40"/>
        <v>-0.39622641509433965</v>
      </c>
      <c r="F95" s="31">
        <f t="shared" si="40"/>
        <v>0.014084507042253521</v>
      </c>
      <c r="G95" s="43">
        <f t="shared" si="40"/>
        <v>-0.2978723404255319</v>
      </c>
      <c r="H95" s="31">
        <f t="shared" si="40"/>
        <v>0.7619047619047619</v>
      </c>
      <c r="I95" s="43">
        <f t="shared" si="40"/>
        <v>0.33783783783783783</v>
      </c>
      <c r="J95" s="31">
        <f t="shared" si="40"/>
        <v>-0.08955223880597014</v>
      </c>
      <c r="K95" s="31">
        <f t="shared" si="40"/>
        <v>-0.03225806451612903</v>
      </c>
      <c r="L95" s="43">
        <f t="shared" si="40"/>
        <v>-0.34782608695652173</v>
      </c>
      <c r="M95" s="31"/>
      <c r="N95" s="44"/>
      <c r="O95" s="31"/>
      <c r="P95" s="31"/>
      <c r="Q95" s="31"/>
      <c r="R95" s="43"/>
      <c r="S95" s="31">
        <f>S94/S93</f>
        <v>-0.08614864864864864</v>
      </c>
    </row>
    <row r="96" spans="1:19" ht="12.75">
      <c r="A96" s="159"/>
      <c r="B96" s="114">
        <v>2013</v>
      </c>
      <c r="C96" s="28">
        <v>80</v>
      </c>
      <c r="D96" s="34">
        <v>35</v>
      </c>
      <c r="E96" s="28">
        <v>141</v>
      </c>
      <c r="F96" s="28">
        <v>114</v>
      </c>
      <c r="G96" s="34">
        <v>41</v>
      </c>
      <c r="H96" s="28">
        <v>29</v>
      </c>
      <c r="I96" s="34">
        <v>171</v>
      </c>
      <c r="J96" s="28">
        <v>123</v>
      </c>
      <c r="K96" s="28">
        <v>30</v>
      </c>
      <c r="L96" s="34">
        <v>45</v>
      </c>
      <c r="M96" s="28"/>
      <c r="N96" s="42"/>
      <c r="O96" s="28"/>
      <c r="P96" s="28"/>
      <c r="Q96" s="28"/>
      <c r="R96" s="34"/>
      <c r="S96" s="28">
        <f>C96+D96+E96+F96+G96+H96+I96+J96+K96+L96</f>
        <v>809</v>
      </c>
    </row>
    <row r="97" spans="1:19" ht="12.75">
      <c r="A97" s="157" t="s">
        <v>272</v>
      </c>
      <c r="B97" s="114">
        <v>2012</v>
      </c>
      <c r="C97" s="28">
        <v>98</v>
      </c>
      <c r="D97" s="34">
        <v>28</v>
      </c>
      <c r="E97" s="28">
        <v>76</v>
      </c>
      <c r="F97" s="28">
        <v>39</v>
      </c>
      <c r="G97" s="34">
        <v>45</v>
      </c>
      <c r="H97" s="28">
        <v>19</v>
      </c>
      <c r="I97" s="34">
        <v>52</v>
      </c>
      <c r="J97" s="28">
        <v>72</v>
      </c>
      <c r="K97" s="28">
        <v>39</v>
      </c>
      <c r="L97" s="34">
        <v>45</v>
      </c>
      <c r="M97" s="28"/>
      <c r="N97" s="42"/>
      <c r="O97" s="28"/>
      <c r="P97" s="28"/>
      <c r="Q97" s="28"/>
      <c r="R97" s="34"/>
      <c r="S97" s="28">
        <f>C97+D97+E97+F97+G97+H97+I97+J97+K97+L97</f>
        <v>513</v>
      </c>
    </row>
    <row r="98" spans="1:19" ht="12.75">
      <c r="A98" s="157" t="s">
        <v>273</v>
      </c>
      <c r="B98" s="115" t="s">
        <v>214</v>
      </c>
      <c r="C98" s="28">
        <f aca="true" t="shared" si="41" ref="C98:L98">C96-C97</f>
        <v>-18</v>
      </c>
      <c r="D98" s="34">
        <f t="shared" si="41"/>
        <v>7</v>
      </c>
      <c r="E98" s="28">
        <f t="shared" si="41"/>
        <v>65</v>
      </c>
      <c r="F98" s="28">
        <f t="shared" si="41"/>
        <v>75</v>
      </c>
      <c r="G98" s="34">
        <f t="shared" si="41"/>
        <v>-4</v>
      </c>
      <c r="H98" s="28">
        <f t="shared" si="41"/>
        <v>10</v>
      </c>
      <c r="I98" s="34">
        <f t="shared" si="41"/>
        <v>119</v>
      </c>
      <c r="J98" s="28">
        <f t="shared" si="41"/>
        <v>51</v>
      </c>
      <c r="K98" s="28">
        <f t="shared" si="41"/>
        <v>-9</v>
      </c>
      <c r="L98" s="34">
        <f t="shared" si="41"/>
        <v>0</v>
      </c>
      <c r="M98" s="28"/>
      <c r="N98" s="42"/>
      <c r="O98" s="28"/>
      <c r="P98" s="28"/>
      <c r="Q98" s="28"/>
      <c r="R98" s="34"/>
      <c r="S98" s="28">
        <f>S96-S97</f>
        <v>296</v>
      </c>
    </row>
    <row r="99" spans="1:19" ht="13.5" thickBot="1">
      <c r="A99" s="158"/>
      <c r="B99" s="116" t="s">
        <v>5</v>
      </c>
      <c r="C99" s="31">
        <f aca="true" t="shared" si="42" ref="C99:L99">C98/C97</f>
        <v>-0.1836734693877551</v>
      </c>
      <c r="D99" s="43">
        <f t="shared" si="42"/>
        <v>0.25</v>
      </c>
      <c r="E99" s="31">
        <f t="shared" si="42"/>
        <v>0.8552631578947368</v>
      </c>
      <c r="F99" s="31">
        <f t="shared" si="42"/>
        <v>1.9230769230769231</v>
      </c>
      <c r="G99" s="43">
        <f t="shared" si="42"/>
        <v>-0.08888888888888889</v>
      </c>
      <c r="H99" s="31">
        <f t="shared" si="42"/>
        <v>0.5263157894736842</v>
      </c>
      <c r="I99" s="43">
        <f t="shared" si="42"/>
        <v>2.2884615384615383</v>
      </c>
      <c r="J99" s="31">
        <f t="shared" si="42"/>
        <v>0.7083333333333334</v>
      </c>
      <c r="K99" s="31">
        <f t="shared" si="42"/>
        <v>-0.23076923076923078</v>
      </c>
      <c r="L99" s="43">
        <f t="shared" si="42"/>
        <v>0</v>
      </c>
      <c r="M99" s="31"/>
      <c r="N99" s="44"/>
      <c r="O99" s="31"/>
      <c r="P99" s="31"/>
      <c r="Q99" s="31"/>
      <c r="R99" s="43"/>
      <c r="S99" s="31">
        <f>S98/S97</f>
        <v>0.5769980506822612</v>
      </c>
    </row>
    <row r="100" spans="1:19" ht="12.75">
      <c r="A100" s="159" t="s">
        <v>0</v>
      </c>
      <c r="B100" s="114">
        <v>2013</v>
      </c>
      <c r="C100" s="28">
        <v>28</v>
      </c>
      <c r="D100" s="34">
        <v>7</v>
      </c>
      <c r="E100" s="28">
        <v>36</v>
      </c>
      <c r="F100" s="28">
        <v>12</v>
      </c>
      <c r="G100" s="34">
        <v>7</v>
      </c>
      <c r="H100" s="28">
        <v>2</v>
      </c>
      <c r="I100" s="34">
        <v>12</v>
      </c>
      <c r="J100" s="28">
        <v>47</v>
      </c>
      <c r="K100" s="28">
        <v>35</v>
      </c>
      <c r="L100" s="34">
        <v>3</v>
      </c>
      <c r="M100" s="28"/>
      <c r="N100" s="42"/>
      <c r="O100" s="28"/>
      <c r="P100" s="28"/>
      <c r="Q100" s="28"/>
      <c r="R100" s="34"/>
      <c r="S100" s="28">
        <f>C100+D100+E100+F100+G100+H100+I100+J100+K100+L100</f>
        <v>189</v>
      </c>
    </row>
    <row r="101" spans="1:19" ht="12.75">
      <c r="A101" s="157" t="s">
        <v>274</v>
      </c>
      <c r="B101" s="114">
        <v>2012</v>
      </c>
      <c r="C101" s="28">
        <v>42</v>
      </c>
      <c r="D101" s="34">
        <v>12</v>
      </c>
      <c r="E101" s="28">
        <v>22</v>
      </c>
      <c r="F101" s="28">
        <v>7</v>
      </c>
      <c r="G101" s="34">
        <v>6</v>
      </c>
      <c r="H101" s="28">
        <v>4</v>
      </c>
      <c r="I101" s="34">
        <v>28</v>
      </c>
      <c r="J101" s="28">
        <v>69</v>
      </c>
      <c r="K101" s="28">
        <v>11</v>
      </c>
      <c r="L101" s="34">
        <v>7</v>
      </c>
      <c r="M101" s="28"/>
      <c r="N101" s="42"/>
      <c r="O101" s="28"/>
      <c r="P101" s="28"/>
      <c r="Q101" s="28"/>
      <c r="R101" s="34"/>
      <c r="S101" s="28">
        <f>C101+D101+E101+F101+G101+H101+I101+J101+K101+L101</f>
        <v>208</v>
      </c>
    </row>
    <row r="102" spans="1:19" ht="12.75">
      <c r="A102" s="157" t="s">
        <v>275</v>
      </c>
      <c r="B102" s="115" t="s">
        <v>214</v>
      </c>
      <c r="C102" s="28">
        <f aca="true" t="shared" si="43" ref="C102:L102">C100-C101</f>
        <v>-14</v>
      </c>
      <c r="D102" s="34">
        <f t="shared" si="43"/>
        <v>-5</v>
      </c>
      <c r="E102" s="28">
        <f t="shared" si="43"/>
        <v>14</v>
      </c>
      <c r="F102" s="28">
        <f t="shared" si="43"/>
        <v>5</v>
      </c>
      <c r="G102" s="34">
        <f t="shared" si="43"/>
        <v>1</v>
      </c>
      <c r="H102" s="28">
        <f t="shared" si="43"/>
        <v>-2</v>
      </c>
      <c r="I102" s="34">
        <f t="shared" si="43"/>
        <v>-16</v>
      </c>
      <c r="J102" s="48">
        <f t="shared" si="43"/>
        <v>-22</v>
      </c>
      <c r="K102" s="28">
        <f t="shared" si="43"/>
        <v>24</v>
      </c>
      <c r="L102" s="34">
        <f t="shared" si="43"/>
        <v>-4</v>
      </c>
      <c r="M102" s="28"/>
      <c r="N102" s="42"/>
      <c r="O102" s="28"/>
      <c r="P102" s="28"/>
      <c r="Q102" s="28"/>
      <c r="R102" s="34"/>
      <c r="S102" s="28">
        <f>S100-S101</f>
        <v>-19</v>
      </c>
    </row>
    <row r="103" spans="1:19" ht="13.5" thickBot="1">
      <c r="A103" s="158"/>
      <c r="B103" s="116" t="s">
        <v>5</v>
      </c>
      <c r="C103" s="31">
        <f aca="true" t="shared" si="44" ref="C103:L103">C102/C101</f>
        <v>-0.3333333333333333</v>
      </c>
      <c r="D103" s="43">
        <f t="shared" si="44"/>
        <v>-0.4166666666666667</v>
      </c>
      <c r="E103" s="31">
        <f t="shared" si="44"/>
        <v>0.6363636363636364</v>
      </c>
      <c r="F103" s="31">
        <f t="shared" si="44"/>
        <v>0.7142857142857143</v>
      </c>
      <c r="G103" s="43">
        <f t="shared" si="44"/>
        <v>0.16666666666666666</v>
      </c>
      <c r="H103" s="45">
        <f t="shared" si="44"/>
        <v>-0.5</v>
      </c>
      <c r="I103" s="43">
        <f t="shared" si="44"/>
        <v>-0.5714285714285714</v>
      </c>
      <c r="J103" s="31">
        <f t="shared" si="44"/>
        <v>-0.3188405797101449</v>
      </c>
      <c r="K103" s="31">
        <f t="shared" si="44"/>
        <v>2.1818181818181817</v>
      </c>
      <c r="L103" s="43">
        <f t="shared" si="44"/>
        <v>-0.5714285714285714</v>
      </c>
      <c r="M103" s="31"/>
      <c r="N103" s="44"/>
      <c r="O103" s="31"/>
      <c r="P103" s="31"/>
      <c r="Q103" s="31"/>
      <c r="R103" s="43"/>
      <c r="S103" s="31">
        <f>S102/S101</f>
        <v>-0.09134615384615384</v>
      </c>
    </row>
    <row r="104" spans="1:19" ht="13.5" thickBot="1">
      <c r="A104" s="180" t="s">
        <v>307</v>
      </c>
      <c r="B104" s="33"/>
      <c r="C104" s="33"/>
      <c r="D104" s="33"/>
      <c r="E104" s="33"/>
      <c r="F104" s="33"/>
      <c r="G104" s="33"/>
      <c r="H104" s="33"/>
      <c r="I104" s="33"/>
      <c r="J104" s="33"/>
      <c r="K104" s="33"/>
      <c r="L104" s="33"/>
      <c r="M104" s="33"/>
      <c r="N104" s="33"/>
      <c r="O104" s="33"/>
      <c r="P104" s="33"/>
      <c r="Q104" s="33"/>
      <c r="R104" s="33"/>
      <c r="S104" s="33"/>
    </row>
    <row r="105" spans="1:19" ht="21" thickBot="1">
      <c r="A105" s="154"/>
      <c r="B105" s="113"/>
      <c r="C105" s="35" t="s">
        <v>51</v>
      </c>
      <c r="D105" s="36" t="s">
        <v>52</v>
      </c>
      <c r="E105" s="35" t="s">
        <v>53</v>
      </c>
      <c r="F105" s="36" t="s">
        <v>54</v>
      </c>
      <c r="G105" s="38" t="s">
        <v>55</v>
      </c>
      <c r="H105" s="35" t="s">
        <v>56</v>
      </c>
      <c r="I105" s="36" t="s">
        <v>57</v>
      </c>
      <c r="J105" s="53" t="s">
        <v>58</v>
      </c>
      <c r="K105" s="35" t="s">
        <v>59</v>
      </c>
      <c r="L105" s="35" t="s">
        <v>60</v>
      </c>
      <c r="M105" s="35" t="s">
        <v>61</v>
      </c>
      <c r="N105" s="38" t="s">
        <v>62</v>
      </c>
      <c r="O105" s="39"/>
      <c r="P105" s="52"/>
      <c r="Q105" s="52"/>
      <c r="R105" s="52"/>
      <c r="S105" s="40" t="s">
        <v>30</v>
      </c>
    </row>
    <row r="106" spans="1:19" ht="12.75">
      <c r="A106" s="155"/>
      <c r="B106" s="114">
        <v>2013</v>
      </c>
      <c r="C106" s="28">
        <f aca="true" t="shared" si="45" ref="C106:N107">C110+C114+C118+C122+C126+C130+C134</f>
        <v>70</v>
      </c>
      <c r="D106" s="28">
        <f t="shared" si="45"/>
        <v>56</v>
      </c>
      <c r="E106" s="28">
        <f t="shared" si="45"/>
        <v>145</v>
      </c>
      <c r="F106" s="27">
        <f t="shared" si="45"/>
        <v>87</v>
      </c>
      <c r="G106" s="28">
        <f t="shared" si="45"/>
        <v>143</v>
      </c>
      <c r="H106" s="28">
        <f t="shared" si="45"/>
        <v>52</v>
      </c>
      <c r="I106" s="28">
        <f t="shared" si="45"/>
        <v>98</v>
      </c>
      <c r="J106" s="27">
        <f t="shared" si="45"/>
        <v>382</v>
      </c>
      <c r="K106" s="28">
        <f t="shared" si="45"/>
        <v>299</v>
      </c>
      <c r="L106" s="28">
        <f t="shared" si="45"/>
        <v>80</v>
      </c>
      <c r="M106" s="28">
        <f t="shared" si="45"/>
        <v>229</v>
      </c>
      <c r="N106" s="28">
        <f t="shared" si="45"/>
        <v>112</v>
      </c>
      <c r="O106" s="42"/>
      <c r="P106" s="28"/>
      <c r="Q106" s="28"/>
      <c r="R106" s="28"/>
      <c r="S106" s="28">
        <f>C106+D106+E106+F106+G106+H106+I106+J106+K106+L106+M106+N106</f>
        <v>1753</v>
      </c>
    </row>
    <row r="107" spans="1:19" ht="12.75">
      <c r="A107" s="197" t="s">
        <v>40</v>
      </c>
      <c r="B107" s="114">
        <v>2012</v>
      </c>
      <c r="C107" s="28">
        <f t="shared" si="45"/>
        <v>71</v>
      </c>
      <c r="D107" s="28">
        <f t="shared" si="45"/>
        <v>75</v>
      </c>
      <c r="E107" s="28">
        <f t="shared" si="45"/>
        <v>151</v>
      </c>
      <c r="F107" s="27">
        <f t="shared" si="45"/>
        <v>87</v>
      </c>
      <c r="G107" s="48">
        <f t="shared" si="45"/>
        <v>130</v>
      </c>
      <c r="H107" s="28">
        <f t="shared" si="45"/>
        <v>42</v>
      </c>
      <c r="I107" s="28">
        <f t="shared" si="45"/>
        <v>153</v>
      </c>
      <c r="J107" s="27">
        <f t="shared" si="45"/>
        <v>325</v>
      </c>
      <c r="K107" s="28">
        <f t="shared" si="45"/>
        <v>257</v>
      </c>
      <c r="L107" s="28">
        <f t="shared" si="45"/>
        <v>98</v>
      </c>
      <c r="M107" s="28">
        <f t="shared" si="45"/>
        <v>248</v>
      </c>
      <c r="N107" s="28">
        <f t="shared" si="45"/>
        <v>124</v>
      </c>
      <c r="O107" s="42"/>
      <c r="P107" s="28"/>
      <c r="Q107" s="28"/>
      <c r="R107" s="28"/>
      <c r="S107" s="28">
        <f>S111+S115+S119+S123+S127+S131+S135</f>
        <v>1761</v>
      </c>
    </row>
    <row r="108" spans="1:19" ht="12.75">
      <c r="A108" s="155"/>
      <c r="B108" s="115" t="s">
        <v>214</v>
      </c>
      <c r="C108" s="28">
        <f aca="true" t="shared" si="46" ref="C108:S108">C106-C107</f>
        <v>-1</v>
      </c>
      <c r="D108" s="34">
        <f t="shared" si="46"/>
        <v>-19</v>
      </c>
      <c r="E108" s="28">
        <f t="shared" si="46"/>
        <v>-6</v>
      </c>
      <c r="F108" s="34">
        <f t="shared" si="46"/>
        <v>0</v>
      </c>
      <c r="G108" s="48">
        <f t="shared" si="46"/>
        <v>13</v>
      </c>
      <c r="H108" s="28">
        <f t="shared" si="46"/>
        <v>10</v>
      </c>
      <c r="I108" s="34">
        <f t="shared" si="46"/>
        <v>-55</v>
      </c>
      <c r="J108" s="27">
        <f t="shared" si="46"/>
        <v>57</v>
      </c>
      <c r="K108" s="28">
        <f>K106-K107</f>
        <v>42</v>
      </c>
      <c r="L108" s="28">
        <f>L106-L107</f>
        <v>-18</v>
      </c>
      <c r="M108" s="28">
        <f>M106-M107</f>
        <v>-19</v>
      </c>
      <c r="N108" s="28">
        <f>N106-N107</f>
        <v>-12</v>
      </c>
      <c r="O108" s="42"/>
      <c r="P108" s="42"/>
      <c r="Q108" s="42"/>
      <c r="R108" s="42"/>
      <c r="S108" s="28">
        <f t="shared" si="46"/>
        <v>-8</v>
      </c>
    </row>
    <row r="109" spans="1:19" ht="13.5" thickBot="1">
      <c r="A109" s="156"/>
      <c r="B109" s="116" t="s">
        <v>5</v>
      </c>
      <c r="C109" s="31">
        <f aca="true" t="shared" si="47" ref="C109:S109">C108/C107</f>
        <v>-0.014084507042253521</v>
      </c>
      <c r="D109" s="43">
        <f t="shared" si="47"/>
        <v>-0.25333333333333335</v>
      </c>
      <c r="E109" s="31">
        <f t="shared" si="47"/>
        <v>-0.039735099337748346</v>
      </c>
      <c r="F109" s="43">
        <f t="shared" si="47"/>
        <v>0</v>
      </c>
      <c r="G109" s="45">
        <f t="shared" si="47"/>
        <v>0.1</v>
      </c>
      <c r="H109" s="31">
        <f t="shared" si="47"/>
        <v>0.23809523809523808</v>
      </c>
      <c r="I109" s="43">
        <f t="shared" si="47"/>
        <v>-0.35947712418300654</v>
      </c>
      <c r="J109" s="30">
        <f t="shared" si="47"/>
        <v>0.1753846153846154</v>
      </c>
      <c r="K109" s="31">
        <f>K108/K107</f>
        <v>0.16342412451361868</v>
      </c>
      <c r="L109" s="31">
        <f>L108/L107</f>
        <v>-0.1836734693877551</v>
      </c>
      <c r="M109" s="31">
        <f>M108/M107</f>
        <v>-0.07661290322580645</v>
      </c>
      <c r="N109" s="31">
        <f>N108/N107</f>
        <v>-0.0967741935483871</v>
      </c>
      <c r="O109" s="44"/>
      <c r="P109" s="44"/>
      <c r="Q109" s="44"/>
      <c r="R109" s="44"/>
      <c r="S109" s="31">
        <f t="shared" si="47"/>
        <v>-0.004542873367404884</v>
      </c>
    </row>
    <row r="110" spans="1:19" ht="12.75">
      <c r="A110" s="155"/>
      <c r="B110" s="114">
        <v>2013</v>
      </c>
      <c r="C110" s="28">
        <v>0</v>
      </c>
      <c r="D110" s="34">
        <v>0</v>
      </c>
      <c r="E110" s="28">
        <v>7</v>
      </c>
      <c r="F110" s="34">
        <v>2</v>
      </c>
      <c r="G110" s="28">
        <v>3</v>
      </c>
      <c r="H110" s="28">
        <v>1</v>
      </c>
      <c r="I110" s="34">
        <v>2</v>
      </c>
      <c r="J110" s="27">
        <v>8</v>
      </c>
      <c r="K110" s="28">
        <v>4</v>
      </c>
      <c r="L110" s="28">
        <v>1</v>
      </c>
      <c r="M110" s="28">
        <v>5</v>
      </c>
      <c r="N110" s="28">
        <v>4</v>
      </c>
      <c r="O110" s="42"/>
      <c r="P110" s="42"/>
      <c r="Q110" s="42"/>
      <c r="R110" s="42"/>
      <c r="S110" s="28">
        <f>C110+D110+E110+F110+G110+H110+I110+J110+K110+L110+M110+N110+O110</f>
        <v>37</v>
      </c>
    </row>
    <row r="111" spans="1:19" ht="12.75">
      <c r="A111" s="157" t="s">
        <v>265</v>
      </c>
      <c r="B111" s="114">
        <v>2012</v>
      </c>
      <c r="C111" s="28">
        <v>1</v>
      </c>
      <c r="D111" s="34">
        <v>0</v>
      </c>
      <c r="E111" s="28">
        <v>6</v>
      </c>
      <c r="F111" s="34">
        <v>0</v>
      </c>
      <c r="G111" s="48">
        <v>6</v>
      </c>
      <c r="H111" s="28">
        <v>3</v>
      </c>
      <c r="I111" s="34">
        <v>3</v>
      </c>
      <c r="J111" s="27">
        <v>8</v>
      </c>
      <c r="K111" s="28">
        <v>2</v>
      </c>
      <c r="L111" s="28">
        <v>2</v>
      </c>
      <c r="M111" s="28">
        <v>5</v>
      </c>
      <c r="N111" s="28">
        <v>2</v>
      </c>
      <c r="O111" s="42"/>
      <c r="P111" s="42"/>
      <c r="Q111" s="42"/>
      <c r="R111" s="42"/>
      <c r="S111" s="28">
        <f>C111+D111+E111+F111+G111+H111+I111+J111+K111+L111+M111+N111+O111</f>
        <v>38</v>
      </c>
    </row>
    <row r="112" spans="1:19" ht="12.75">
      <c r="A112" s="157" t="s">
        <v>266</v>
      </c>
      <c r="B112" s="115" t="s">
        <v>214</v>
      </c>
      <c r="C112" s="28">
        <f aca="true" t="shared" si="48" ref="C112:S112">C110-C111</f>
        <v>-1</v>
      </c>
      <c r="D112" s="34">
        <f t="shared" si="48"/>
        <v>0</v>
      </c>
      <c r="E112" s="28">
        <f t="shared" si="48"/>
        <v>1</v>
      </c>
      <c r="F112" s="34">
        <f t="shared" si="48"/>
        <v>2</v>
      </c>
      <c r="G112" s="48">
        <f t="shared" si="48"/>
        <v>-3</v>
      </c>
      <c r="H112" s="28">
        <f t="shared" si="48"/>
        <v>-2</v>
      </c>
      <c r="I112" s="48">
        <f t="shared" si="48"/>
        <v>-1</v>
      </c>
      <c r="J112" s="34">
        <f t="shared" si="48"/>
        <v>0</v>
      </c>
      <c r="K112" s="28">
        <f>K110-K111</f>
        <v>2</v>
      </c>
      <c r="L112" s="28">
        <f>L110-L111</f>
        <v>-1</v>
      </c>
      <c r="M112" s="28">
        <f>M110-M111</f>
        <v>0</v>
      </c>
      <c r="N112" s="28">
        <f>N110-N111</f>
        <v>2</v>
      </c>
      <c r="O112" s="42"/>
      <c r="P112" s="42"/>
      <c r="Q112" s="42"/>
      <c r="R112" s="42"/>
      <c r="S112" s="28">
        <f t="shared" si="48"/>
        <v>-1</v>
      </c>
    </row>
    <row r="113" spans="1:19" ht="13.5" thickBot="1">
      <c r="A113" s="158" t="s">
        <v>0</v>
      </c>
      <c r="B113" s="116" t="s">
        <v>5</v>
      </c>
      <c r="C113" s="31">
        <f aca="true" t="shared" si="49" ref="C113:N113">C112/C111</f>
        <v>-1</v>
      </c>
      <c r="D113" s="31">
        <v>0</v>
      </c>
      <c r="E113" s="31">
        <f t="shared" si="49"/>
        <v>0.16666666666666666</v>
      </c>
      <c r="F113" s="31">
        <v>0</v>
      </c>
      <c r="G113" s="31">
        <f t="shared" si="49"/>
        <v>-0.5</v>
      </c>
      <c r="H113" s="31">
        <f t="shared" si="49"/>
        <v>-0.6666666666666666</v>
      </c>
      <c r="I113" s="31">
        <f t="shared" si="49"/>
        <v>-0.3333333333333333</v>
      </c>
      <c r="J113" s="31">
        <f t="shared" si="49"/>
        <v>0</v>
      </c>
      <c r="K113" s="45">
        <f t="shared" si="49"/>
        <v>1</v>
      </c>
      <c r="L113" s="31">
        <f t="shared" si="49"/>
        <v>-0.5</v>
      </c>
      <c r="M113" s="31">
        <f t="shared" si="49"/>
        <v>0</v>
      </c>
      <c r="N113" s="45">
        <f t="shared" si="49"/>
        <v>1</v>
      </c>
      <c r="O113" s="44"/>
      <c r="P113" s="44"/>
      <c r="Q113" s="44"/>
      <c r="R113" s="44"/>
      <c r="S113" s="31">
        <f>S112/S111</f>
        <v>-0.02631578947368421</v>
      </c>
    </row>
    <row r="114" spans="1:19" ht="12.75">
      <c r="A114" s="159"/>
      <c r="B114" s="114">
        <v>2013</v>
      </c>
      <c r="C114" s="28">
        <v>0</v>
      </c>
      <c r="D114" s="34">
        <v>1</v>
      </c>
      <c r="E114" s="28">
        <v>0</v>
      </c>
      <c r="F114" s="34">
        <v>0</v>
      </c>
      <c r="G114" s="28">
        <v>0</v>
      </c>
      <c r="H114" s="28">
        <v>0</v>
      </c>
      <c r="I114" s="34">
        <v>0</v>
      </c>
      <c r="J114" s="27">
        <v>0</v>
      </c>
      <c r="K114" s="28">
        <v>0</v>
      </c>
      <c r="L114" s="28">
        <v>0</v>
      </c>
      <c r="M114" s="28">
        <v>0</v>
      </c>
      <c r="N114" s="28">
        <v>0</v>
      </c>
      <c r="O114" s="42"/>
      <c r="P114" s="42"/>
      <c r="Q114" s="42"/>
      <c r="R114" s="42"/>
      <c r="S114" s="28">
        <f>C114+D114+E114+F114+G114+H114+I114+J114+K114+L114+M114+N114+O114</f>
        <v>1</v>
      </c>
    </row>
    <row r="115" spans="1:19" ht="12.75">
      <c r="A115" s="157" t="s">
        <v>267</v>
      </c>
      <c r="B115" s="114">
        <v>2012</v>
      </c>
      <c r="C115" s="28">
        <v>0</v>
      </c>
      <c r="D115" s="34">
        <v>0</v>
      </c>
      <c r="E115" s="28">
        <v>2</v>
      </c>
      <c r="F115" s="34">
        <v>0</v>
      </c>
      <c r="G115" s="48">
        <v>1</v>
      </c>
      <c r="H115" s="28">
        <v>0</v>
      </c>
      <c r="I115" s="34">
        <v>0</v>
      </c>
      <c r="J115" s="27">
        <v>1</v>
      </c>
      <c r="K115" s="28">
        <v>0</v>
      </c>
      <c r="L115" s="28">
        <v>0</v>
      </c>
      <c r="M115" s="28">
        <v>1</v>
      </c>
      <c r="N115" s="28">
        <v>0</v>
      </c>
      <c r="O115" s="42"/>
      <c r="P115" s="42"/>
      <c r="Q115" s="42"/>
      <c r="R115" s="42"/>
      <c r="S115" s="28">
        <f>C115+D115+E115+F115+G115+H115+I115+J115+K115+L115+M115+N115+O115</f>
        <v>5</v>
      </c>
    </row>
    <row r="116" spans="1:19" ht="12.75">
      <c r="A116" s="157" t="s">
        <v>268</v>
      </c>
      <c r="B116" s="115" t="s">
        <v>214</v>
      </c>
      <c r="C116" s="28">
        <f aca="true" t="shared" si="50" ref="C116:S116">C114-C115</f>
        <v>0</v>
      </c>
      <c r="D116" s="34">
        <f t="shared" si="50"/>
        <v>1</v>
      </c>
      <c r="E116" s="28">
        <f t="shared" si="50"/>
        <v>-2</v>
      </c>
      <c r="F116" s="34">
        <f t="shared" si="50"/>
        <v>0</v>
      </c>
      <c r="G116" s="48">
        <f t="shared" si="50"/>
        <v>-1</v>
      </c>
      <c r="H116" s="28">
        <f t="shared" si="50"/>
        <v>0</v>
      </c>
      <c r="I116" s="34">
        <f t="shared" si="50"/>
        <v>0</v>
      </c>
      <c r="J116" s="27">
        <f t="shared" si="50"/>
        <v>-1</v>
      </c>
      <c r="K116" s="28">
        <f>K114-K115</f>
        <v>0</v>
      </c>
      <c r="L116" s="28">
        <f>L114-L115</f>
        <v>0</v>
      </c>
      <c r="M116" s="28">
        <f>M114-M115</f>
        <v>-1</v>
      </c>
      <c r="N116" s="28">
        <f>N114-N115</f>
        <v>0</v>
      </c>
      <c r="O116" s="42"/>
      <c r="P116" s="42"/>
      <c r="Q116" s="42"/>
      <c r="R116" s="42"/>
      <c r="S116" s="28">
        <f t="shared" si="50"/>
        <v>-4</v>
      </c>
    </row>
    <row r="117" spans="1:19" ht="13.5" thickBot="1">
      <c r="A117" s="158"/>
      <c r="B117" s="116" t="s">
        <v>5</v>
      </c>
      <c r="C117" s="31">
        <v>0</v>
      </c>
      <c r="D117" s="31">
        <v>0</v>
      </c>
      <c r="E117" s="31">
        <f>E116/E115</f>
        <v>-1</v>
      </c>
      <c r="F117" s="31">
        <v>0</v>
      </c>
      <c r="G117" s="31">
        <f>G116/G115</f>
        <v>-1</v>
      </c>
      <c r="H117" s="31">
        <v>0</v>
      </c>
      <c r="I117" s="31">
        <v>0</v>
      </c>
      <c r="J117" s="31">
        <f>J116/J115</f>
        <v>-1</v>
      </c>
      <c r="K117" s="31">
        <v>0</v>
      </c>
      <c r="L117" s="31">
        <v>0</v>
      </c>
      <c r="M117" s="31">
        <f>M116/M115</f>
        <v>-1</v>
      </c>
      <c r="N117" s="31">
        <v>0</v>
      </c>
      <c r="O117" s="44"/>
      <c r="P117" s="31"/>
      <c r="Q117" s="31"/>
      <c r="R117" s="31"/>
      <c r="S117" s="31">
        <f>S116/S115</f>
        <v>-0.8</v>
      </c>
    </row>
    <row r="118" spans="1:19" ht="12.75">
      <c r="A118" s="159"/>
      <c r="B118" s="114">
        <v>2013</v>
      </c>
      <c r="C118" s="28">
        <v>0</v>
      </c>
      <c r="D118" s="34">
        <v>3</v>
      </c>
      <c r="E118" s="28">
        <v>22</v>
      </c>
      <c r="F118" s="34">
        <v>5</v>
      </c>
      <c r="G118" s="28">
        <v>8</v>
      </c>
      <c r="H118" s="28">
        <v>13</v>
      </c>
      <c r="I118" s="34">
        <v>3</v>
      </c>
      <c r="J118" s="27">
        <v>45</v>
      </c>
      <c r="K118" s="28">
        <v>19</v>
      </c>
      <c r="L118" s="28">
        <v>2</v>
      </c>
      <c r="M118" s="28">
        <v>35</v>
      </c>
      <c r="N118" s="28">
        <v>7</v>
      </c>
      <c r="O118" s="42"/>
      <c r="P118" s="42"/>
      <c r="Q118" s="42"/>
      <c r="R118" s="42"/>
      <c r="S118" s="28">
        <f>C118+D118+E118+F118+G118+H118+I118+J118+K118+L118+M118+N118+O118</f>
        <v>162</v>
      </c>
    </row>
    <row r="119" spans="1:19" ht="12.75">
      <c r="A119" s="157" t="s">
        <v>144</v>
      </c>
      <c r="B119" s="114">
        <v>2012</v>
      </c>
      <c r="C119" s="28">
        <v>1</v>
      </c>
      <c r="D119" s="34">
        <v>4</v>
      </c>
      <c r="E119" s="28">
        <v>26</v>
      </c>
      <c r="F119" s="34">
        <v>9</v>
      </c>
      <c r="G119" s="48">
        <v>10</v>
      </c>
      <c r="H119" s="28">
        <v>4</v>
      </c>
      <c r="I119" s="34">
        <v>9</v>
      </c>
      <c r="J119" s="27">
        <v>20</v>
      </c>
      <c r="K119" s="28">
        <v>12</v>
      </c>
      <c r="L119" s="28">
        <v>4</v>
      </c>
      <c r="M119" s="28">
        <v>21</v>
      </c>
      <c r="N119" s="28">
        <v>18</v>
      </c>
      <c r="O119" s="42"/>
      <c r="P119" s="42"/>
      <c r="Q119" s="42"/>
      <c r="R119" s="42"/>
      <c r="S119" s="28">
        <f>C119+D119+E119+F119+G119+H119+I119+J119+K119+L119+M119+N119+O119</f>
        <v>138</v>
      </c>
    </row>
    <row r="120" spans="1:19" ht="12.75">
      <c r="A120" s="159"/>
      <c r="B120" s="115" t="s">
        <v>214</v>
      </c>
      <c r="C120" s="28">
        <f aca="true" t="shared" si="51" ref="C120:S120">C118-C119</f>
        <v>-1</v>
      </c>
      <c r="D120" s="34">
        <f t="shared" si="51"/>
        <v>-1</v>
      </c>
      <c r="E120" s="28">
        <f t="shared" si="51"/>
        <v>-4</v>
      </c>
      <c r="F120" s="34">
        <f t="shared" si="51"/>
        <v>-4</v>
      </c>
      <c r="G120" s="48">
        <f t="shared" si="51"/>
        <v>-2</v>
      </c>
      <c r="H120" s="28">
        <f t="shared" si="51"/>
        <v>9</v>
      </c>
      <c r="I120" s="34">
        <f t="shared" si="51"/>
        <v>-6</v>
      </c>
      <c r="J120" s="27">
        <f t="shared" si="51"/>
        <v>25</v>
      </c>
      <c r="K120" s="28">
        <f>K118-K119</f>
        <v>7</v>
      </c>
      <c r="L120" s="28">
        <f>L118-L119</f>
        <v>-2</v>
      </c>
      <c r="M120" s="28">
        <f>M118-M119</f>
        <v>14</v>
      </c>
      <c r="N120" s="28">
        <f>N118-N119</f>
        <v>-11</v>
      </c>
      <c r="O120" s="42"/>
      <c r="P120" s="42"/>
      <c r="Q120" s="42"/>
      <c r="R120" s="42"/>
      <c r="S120" s="28">
        <f t="shared" si="51"/>
        <v>24</v>
      </c>
    </row>
    <row r="121" spans="1:19" ht="13.5" thickBot="1">
      <c r="A121" s="158"/>
      <c r="B121" s="116" t="s">
        <v>5</v>
      </c>
      <c r="C121" s="45">
        <f aca="true" t="shared" si="52" ref="C121:N121">C120/C119</f>
        <v>-1</v>
      </c>
      <c r="D121" s="43">
        <f t="shared" si="52"/>
        <v>-0.25</v>
      </c>
      <c r="E121" s="31">
        <f t="shared" si="52"/>
        <v>-0.15384615384615385</v>
      </c>
      <c r="F121" s="43">
        <f t="shared" si="52"/>
        <v>-0.4444444444444444</v>
      </c>
      <c r="G121" s="45">
        <f t="shared" si="52"/>
        <v>-0.2</v>
      </c>
      <c r="H121" s="43">
        <f t="shared" si="52"/>
        <v>2.25</v>
      </c>
      <c r="I121" s="45">
        <f t="shared" si="52"/>
        <v>-0.6666666666666666</v>
      </c>
      <c r="J121" s="30">
        <f t="shared" si="52"/>
        <v>1.25</v>
      </c>
      <c r="K121" s="31">
        <f t="shared" si="52"/>
        <v>0.5833333333333334</v>
      </c>
      <c r="L121" s="43">
        <f t="shared" si="52"/>
        <v>-0.5</v>
      </c>
      <c r="M121" s="31">
        <f t="shared" si="52"/>
        <v>0.6666666666666666</v>
      </c>
      <c r="N121" s="31">
        <f t="shared" si="52"/>
        <v>-0.6111111111111112</v>
      </c>
      <c r="O121" s="44"/>
      <c r="P121" s="44"/>
      <c r="Q121" s="44"/>
      <c r="R121" s="44"/>
      <c r="S121" s="31">
        <f>S120/S119</f>
        <v>0.17391304347826086</v>
      </c>
    </row>
    <row r="122" spans="1:19" ht="12.75">
      <c r="A122" s="159"/>
      <c r="B122" s="114">
        <v>2013</v>
      </c>
      <c r="C122" s="54">
        <v>2</v>
      </c>
      <c r="D122" s="55">
        <v>5</v>
      </c>
      <c r="E122" s="54">
        <v>7</v>
      </c>
      <c r="F122" s="55">
        <v>4</v>
      </c>
      <c r="G122" s="54">
        <v>7</v>
      </c>
      <c r="H122" s="54">
        <v>2</v>
      </c>
      <c r="I122" s="55">
        <v>4</v>
      </c>
      <c r="J122" s="56">
        <v>14</v>
      </c>
      <c r="K122" s="54">
        <v>9</v>
      </c>
      <c r="L122" s="54">
        <v>7</v>
      </c>
      <c r="M122" s="54">
        <v>7</v>
      </c>
      <c r="N122" s="54">
        <v>1</v>
      </c>
      <c r="O122" s="57"/>
      <c r="P122" s="57"/>
      <c r="Q122" s="57"/>
      <c r="R122" s="57"/>
      <c r="S122" s="54">
        <f>C122+D122+E122+F122+G122+H122+I122+J122+K122+L122+M122+N122+O122</f>
        <v>69</v>
      </c>
    </row>
    <row r="123" spans="1:19" ht="12.75">
      <c r="A123" s="157" t="s">
        <v>269</v>
      </c>
      <c r="B123" s="114">
        <v>2012</v>
      </c>
      <c r="C123" s="28">
        <v>5</v>
      </c>
      <c r="D123" s="34">
        <v>5</v>
      </c>
      <c r="E123" s="28">
        <v>8</v>
      </c>
      <c r="F123" s="34">
        <v>1</v>
      </c>
      <c r="G123" s="48">
        <v>10</v>
      </c>
      <c r="H123" s="28">
        <v>3</v>
      </c>
      <c r="I123" s="34">
        <v>18</v>
      </c>
      <c r="J123" s="27">
        <v>17</v>
      </c>
      <c r="K123" s="28">
        <v>14</v>
      </c>
      <c r="L123" s="28">
        <v>7</v>
      </c>
      <c r="M123" s="28">
        <v>14</v>
      </c>
      <c r="N123" s="28">
        <v>6</v>
      </c>
      <c r="O123" s="42"/>
      <c r="P123" s="42"/>
      <c r="Q123" s="42"/>
      <c r="R123" s="42"/>
      <c r="S123" s="28">
        <f>C123+D123+E123+F123+G123+H123+I123+J123+K123+L123+M123+N123+O123</f>
        <v>108</v>
      </c>
    </row>
    <row r="124" spans="1:19" ht="12.75">
      <c r="A124" s="157" t="s">
        <v>270</v>
      </c>
      <c r="B124" s="115" t="s">
        <v>214</v>
      </c>
      <c r="C124" s="28">
        <f aca="true" t="shared" si="53" ref="C124:S124">C122-C123</f>
        <v>-3</v>
      </c>
      <c r="D124" s="34">
        <f t="shared" si="53"/>
        <v>0</v>
      </c>
      <c r="E124" s="28">
        <f t="shared" si="53"/>
        <v>-1</v>
      </c>
      <c r="F124" s="34">
        <f t="shared" si="53"/>
        <v>3</v>
      </c>
      <c r="G124" s="48">
        <f t="shared" si="53"/>
        <v>-3</v>
      </c>
      <c r="H124" s="28">
        <f t="shared" si="53"/>
        <v>-1</v>
      </c>
      <c r="I124" s="28">
        <f t="shared" si="53"/>
        <v>-14</v>
      </c>
      <c r="J124" s="27">
        <f t="shared" si="53"/>
        <v>-3</v>
      </c>
      <c r="K124" s="28">
        <f>K122-K123</f>
        <v>-5</v>
      </c>
      <c r="L124" s="28">
        <f>L122-L123</f>
        <v>0</v>
      </c>
      <c r="M124" s="28">
        <f>M122-M123</f>
        <v>-7</v>
      </c>
      <c r="N124" s="28">
        <f>N122-N123</f>
        <v>-5</v>
      </c>
      <c r="O124" s="42"/>
      <c r="P124" s="28"/>
      <c r="Q124" s="28"/>
      <c r="R124" s="28"/>
      <c r="S124" s="28">
        <f t="shared" si="53"/>
        <v>-39</v>
      </c>
    </row>
    <row r="125" spans="1:19" ht="13.5" thickBot="1">
      <c r="A125" s="158"/>
      <c r="B125" s="116" t="s">
        <v>5</v>
      </c>
      <c r="C125" s="45">
        <f>C124/C123</f>
        <v>-0.6</v>
      </c>
      <c r="D125" s="43">
        <f>D124/D123</f>
        <v>0</v>
      </c>
      <c r="E125" s="31">
        <f>E124/E123</f>
        <v>-0.125</v>
      </c>
      <c r="F125" s="43">
        <f>F124/F123</f>
        <v>3</v>
      </c>
      <c r="G125" s="45">
        <f aca="true" t="shared" si="54" ref="G125:N125">G124/G123</f>
        <v>-0.3</v>
      </c>
      <c r="H125" s="31">
        <f t="shared" si="54"/>
        <v>-0.3333333333333333</v>
      </c>
      <c r="I125" s="43">
        <f t="shared" si="54"/>
        <v>-0.7777777777777778</v>
      </c>
      <c r="J125" s="30">
        <f t="shared" si="54"/>
        <v>-0.17647058823529413</v>
      </c>
      <c r="K125" s="31">
        <f>K124/K123</f>
        <v>-0.35714285714285715</v>
      </c>
      <c r="L125" s="31">
        <f>L124/L123</f>
        <v>0</v>
      </c>
      <c r="M125" s="31">
        <f t="shared" si="54"/>
        <v>-0.5</v>
      </c>
      <c r="N125" s="31">
        <f t="shared" si="54"/>
        <v>-0.8333333333333334</v>
      </c>
      <c r="O125" s="44"/>
      <c r="P125" s="44"/>
      <c r="Q125" s="44"/>
      <c r="R125" s="44"/>
      <c r="S125" s="31">
        <f>S124/S123</f>
        <v>-0.3611111111111111</v>
      </c>
    </row>
    <row r="126" spans="1:19" ht="12.75">
      <c r="A126" s="159"/>
      <c r="B126" s="114">
        <v>2013</v>
      </c>
      <c r="C126" s="28">
        <v>17</v>
      </c>
      <c r="D126" s="34">
        <v>20</v>
      </c>
      <c r="E126" s="28">
        <v>35</v>
      </c>
      <c r="F126" s="34">
        <v>42</v>
      </c>
      <c r="G126" s="28">
        <v>36</v>
      </c>
      <c r="H126" s="28">
        <v>13</v>
      </c>
      <c r="I126" s="34">
        <v>24</v>
      </c>
      <c r="J126" s="27">
        <v>77</v>
      </c>
      <c r="K126" s="28">
        <v>41</v>
      </c>
      <c r="L126" s="28">
        <v>20</v>
      </c>
      <c r="M126" s="28">
        <v>44</v>
      </c>
      <c r="N126" s="28">
        <v>23</v>
      </c>
      <c r="O126" s="42"/>
      <c r="P126" s="42"/>
      <c r="Q126" s="42"/>
      <c r="R126" s="42"/>
      <c r="S126" s="28">
        <f>C126+D126+E126+F126+G126+H126+I126+J126+K126+L126+M126+N126+O126</f>
        <v>392</v>
      </c>
    </row>
    <row r="127" spans="1:19" ht="12.75">
      <c r="A127" s="160" t="s">
        <v>271</v>
      </c>
      <c r="B127" s="114">
        <v>2012</v>
      </c>
      <c r="C127" s="28">
        <v>28</v>
      </c>
      <c r="D127" s="34">
        <v>30</v>
      </c>
      <c r="E127" s="28">
        <v>42</v>
      </c>
      <c r="F127" s="34">
        <v>35</v>
      </c>
      <c r="G127" s="48">
        <v>28</v>
      </c>
      <c r="H127" s="28">
        <v>17</v>
      </c>
      <c r="I127" s="34">
        <v>44</v>
      </c>
      <c r="J127" s="27">
        <v>52</v>
      </c>
      <c r="K127" s="28">
        <v>38</v>
      </c>
      <c r="L127" s="28">
        <v>25</v>
      </c>
      <c r="M127" s="28">
        <v>48</v>
      </c>
      <c r="N127" s="28">
        <v>29</v>
      </c>
      <c r="O127" s="42"/>
      <c r="P127" s="42"/>
      <c r="Q127" s="42"/>
      <c r="R127" s="42"/>
      <c r="S127" s="28">
        <f>C127+D127+E127+F127+G127+H127+I127+J127+K127+L127+M127+N127+O127</f>
        <v>416</v>
      </c>
    </row>
    <row r="128" spans="1:19" ht="12.75">
      <c r="A128" s="159"/>
      <c r="B128" s="115" t="s">
        <v>214</v>
      </c>
      <c r="C128" s="28">
        <f aca="true" t="shared" si="55" ref="C128:S128">C126-C127</f>
        <v>-11</v>
      </c>
      <c r="D128" s="34">
        <f t="shared" si="55"/>
        <v>-10</v>
      </c>
      <c r="E128" s="28">
        <f t="shared" si="55"/>
        <v>-7</v>
      </c>
      <c r="F128" s="34">
        <f t="shared" si="55"/>
        <v>7</v>
      </c>
      <c r="G128" s="48">
        <f t="shared" si="55"/>
        <v>8</v>
      </c>
      <c r="H128" s="48">
        <f t="shared" si="55"/>
        <v>-4</v>
      </c>
      <c r="I128" s="48">
        <f t="shared" si="55"/>
        <v>-20</v>
      </c>
      <c r="J128" s="48">
        <f t="shared" si="55"/>
        <v>25</v>
      </c>
      <c r="K128" s="28">
        <f>K126-K127</f>
        <v>3</v>
      </c>
      <c r="L128" s="28">
        <f>L126-L127</f>
        <v>-5</v>
      </c>
      <c r="M128" s="28">
        <f>M126-M127</f>
        <v>-4</v>
      </c>
      <c r="N128" s="28">
        <f>N126-N127</f>
        <v>-6</v>
      </c>
      <c r="O128" s="42"/>
      <c r="P128" s="42"/>
      <c r="Q128" s="42"/>
      <c r="R128" s="42"/>
      <c r="S128" s="28">
        <f t="shared" si="55"/>
        <v>-24</v>
      </c>
    </row>
    <row r="129" spans="1:19" ht="13.5" thickBot="1">
      <c r="A129" s="158"/>
      <c r="B129" s="116" t="s">
        <v>5</v>
      </c>
      <c r="C129" s="31">
        <f aca="true" t="shared" si="56" ref="C129:S129">C128/C127</f>
        <v>-0.39285714285714285</v>
      </c>
      <c r="D129" s="43">
        <f t="shared" si="56"/>
        <v>-0.3333333333333333</v>
      </c>
      <c r="E129" s="31">
        <f t="shared" si="56"/>
        <v>-0.16666666666666666</v>
      </c>
      <c r="F129" s="43">
        <f t="shared" si="56"/>
        <v>0.2</v>
      </c>
      <c r="G129" s="45">
        <f t="shared" si="56"/>
        <v>0.2857142857142857</v>
      </c>
      <c r="H129" s="31">
        <f t="shared" si="56"/>
        <v>-0.23529411764705882</v>
      </c>
      <c r="I129" s="43">
        <f t="shared" si="56"/>
        <v>-0.45454545454545453</v>
      </c>
      <c r="J129" s="30">
        <f t="shared" si="56"/>
        <v>0.4807692307692308</v>
      </c>
      <c r="K129" s="31">
        <f>K128/K127</f>
        <v>0.07894736842105263</v>
      </c>
      <c r="L129" s="31">
        <f>L128/L127</f>
        <v>-0.2</v>
      </c>
      <c r="M129" s="31">
        <f>M128/M127</f>
        <v>-0.08333333333333333</v>
      </c>
      <c r="N129" s="31">
        <f>N128/N127</f>
        <v>-0.20689655172413793</v>
      </c>
      <c r="O129" s="44"/>
      <c r="P129" s="44"/>
      <c r="Q129" s="44"/>
      <c r="R129" s="44"/>
      <c r="S129" s="31">
        <f t="shared" si="56"/>
        <v>-0.057692307692307696</v>
      </c>
    </row>
    <row r="130" spans="1:19" ht="12.75">
      <c r="A130" s="159"/>
      <c r="B130" s="114">
        <v>2013</v>
      </c>
      <c r="C130" s="28">
        <v>49</v>
      </c>
      <c r="D130" s="34">
        <v>25</v>
      </c>
      <c r="E130" s="28">
        <v>69</v>
      </c>
      <c r="F130" s="34">
        <v>30</v>
      </c>
      <c r="G130" s="28">
        <v>85</v>
      </c>
      <c r="H130" s="28">
        <v>12</v>
      </c>
      <c r="I130" s="34">
        <v>62</v>
      </c>
      <c r="J130" s="27">
        <v>225</v>
      </c>
      <c r="K130" s="28">
        <v>215</v>
      </c>
      <c r="L130" s="28">
        <v>46</v>
      </c>
      <c r="M130" s="28">
        <v>122</v>
      </c>
      <c r="N130" s="28">
        <v>72</v>
      </c>
      <c r="O130" s="42"/>
      <c r="P130" s="42"/>
      <c r="Q130" s="42"/>
      <c r="R130" s="42"/>
      <c r="S130" s="28">
        <f>C130+D130+E130+F130+G130+H130+I130+J130+K130+L130+M130+N130+O130</f>
        <v>1012</v>
      </c>
    </row>
    <row r="131" spans="1:19" ht="12.75">
      <c r="A131" s="157" t="s">
        <v>272</v>
      </c>
      <c r="B131" s="114">
        <v>2012</v>
      </c>
      <c r="C131" s="28">
        <v>35</v>
      </c>
      <c r="D131" s="34">
        <v>35</v>
      </c>
      <c r="E131" s="28">
        <v>63</v>
      </c>
      <c r="F131" s="34">
        <v>39</v>
      </c>
      <c r="G131" s="48">
        <v>66</v>
      </c>
      <c r="H131" s="28">
        <v>14</v>
      </c>
      <c r="I131" s="34">
        <v>77</v>
      </c>
      <c r="J131" s="27">
        <v>213</v>
      </c>
      <c r="K131" s="28">
        <v>175</v>
      </c>
      <c r="L131" s="28">
        <v>57</v>
      </c>
      <c r="M131" s="28">
        <v>154</v>
      </c>
      <c r="N131" s="28">
        <v>61</v>
      </c>
      <c r="O131" s="42"/>
      <c r="P131" s="42"/>
      <c r="Q131" s="42"/>
      <c r="R131" s="42"/>
      <c r="S131" s="28">
        <f>C131+D131+E131+F131+G131+H131+I131+J131+K131+L131+M131+N131+O131</f>
        <v>989</v>
      </c>
    </row>
    <row r="132" spans="1:19" ht="12.75">
      <c r="A132" s="157" t="s">
        <v>273</v>
      </c>
      <c r="B132" s="115" t="s">
        <v>214</v>
      </c>
      <c r="C132" s="28">
        <f aca="true" t="shared" si="57" ref="C132:S132">C130-C131</f>
        <v>14</v>
      </c>
      <c r="D132" s="28">
        <f t="shared" si="57"/>
        <v>-10</v>
      </c>
      <c r="E132" s="28">
        <f t="shared" si="57"/>
        <v>6</v>
      </c>
      <c r="F132" s="34">
        <f t="shared" si="57"/>
        <v>-9</v>
      </c>
      <c r="G132" s="48">
        <f t="shared" si="57"/>
        <v>19</v>
      </c>
      <c r="H132" s="28">
        <f t="shared" si="57"/>
        <v>-2</v>
      </c>
      <c r="I132" s="34">
        <f t="shared" si="57"/>
        <v>-15</v>
      </c>
      <c r="J132" s="27">
        <f t="shared" si="57"/>
        <v>12</v>
      </c>
      <c r="K132" s="28">
        <f>K130-K131</f>
        <v>40</v>
      </c>
      <c r="L132" s="28">
        <f>L130-L131</f>
        <v>-11</v>
      </c>
      <c r="M132" s="28">
        <f>M130-M131</f>
        <v>-32</v>
      </c>
      <c r="N132" s="28">
        <f>N130-N131</f>
        <v>11</v>
      </c>
      <c r="O132" s="42"/>
      <c r="P132" s="42"/>
      <c r="Q132" s="42"/>
      <c r="R132" s="42"/>
      <c r="S132" s="28">
        <f t="shared" si="57"/>
        <v>23</v>
      </c>
    </row>
    <row r="133" spans="1:19" ht="13.5" thickBot="1">
      <c r="A133" s="158"/>
      <c r="B133" s="116" t="s">
        <v>5</v>
      </c>
      <c r="C133" s="31">
        <f aca="true" t="shared" si="58" ref="C133:S133">C132/C131</f>
        <v>0.4</v>
      </c>
      <c r="D133" s="43">
        <f t="shared" si="58"/>
        <v>-0.2857142857142857</v>
      </c>
      <c r="E133" s="31">
        <f t="shared" si="58"/>
        <v>0.09523809523809523</v>
      </c>
      <c r="F133" s="43">
        <f t="shared" si="58"/>
        <v>-0.23076923076923078</v>
      </c>
      <c r="G133" s="45">
        <f t="shared" si="58"/>
        <v>0.2878787878787879</v>
      </c>
      <c r="H133" s="31">
        <f t="shared" si="58"/>
        <v>-0.14285714285714285</v>
      </c>
      <c r="I133" s="43">
        <f t="shared" si="58"/>
        <v>-0.19480519480519481</v>
      </c>
      <c r="J133" s="30">
        <f t="shared" si="58"/>
        <v>0.056338028169014086</v>
      </c>
      <c r="K133" s="31">
        <f>K132/K131</f>
        <v>0.22857142857142856</v>
      </c>
      <c r="L133" s="31">
        <f>L132/L131</f>
        <v>-0.19298245614035087</v>
      </c>
      <c r="M133" s="31">
        <f>M132/M131</f>
        <v>-0.2077922077922078</v>
      </c>
      <c r="N133" s="31">
        <f>N132/N131</f>
        <v>0.18032786885245902</v>
      </c>
      <c r="O133" s="44"/>
      <c r="P133" s="44"/>
      <c r="Q133" s="44"/>
      <c r="R133" s="44"/>
      <c r="S133" s="31">
        <f t="shared" si="58"/>
        <v>0.023255813953488372</v>
      </c>
    </row>
    <row r="134" spans="1:19" ht="12.75">
      <c r="A134" s="159"/>
      <c r="B134" s="114">
        <v>2013</v>
      </c>
      <c r="C134" s="28">
        <v>2</v>
      </c>
      <c r="D134" s="34">
        <v>2</v>
      </c>
      <c r="E134" s="28">
        <v>5</v>
      </c>
      <c r="F134" s="34">
        <v>4</v>
      </c>
      <c r="G134" s="28">
        <v>4</v>
      </c>
      <c r="H134" s="28">
        <v>11</v>
      </c>
      <c r="I134" s="34">
        <v>3</v>
      </c>
      <c r="J134" s="27">
        <v>13</v>
      </c>
      <c r="K134" s="28">
        <v>11</v>
      </c>
      <c r="L134" s="28">
        <v>4</v>
      </c>
      <c r="M134" s="28">
        <v>16</v>
      </c>
      <c r="N134" s="28">
        <v>5</v>
      </c>
      <c r="O134" s="42"/>
      <c r="P134" s="42"/>
      <c r="Q134" s="42"/>
      <c r="R134" s="42"/>
      <c r="S134" s="28">
        <f>C134+D134+E134+F134+G134+H134+I134+J134+K134+L134+M134+N134+O134</f>
        <v>80</v>
      </c>
    </row>
    <row r="135" spans="1:19" ht="12.75">
      <c r="A135" s="157" t="s">
        <v>274</v>
      </c>
      <c r="B135" s="114">
        <v>2012</v>
      </c>
      <c r="C135" s="28">
        <v>1</v>
      </c>
      <c r="D135" s="34">
        <v>1</v>
      </c>
      <c r="E135" s="28">
        <v>4</v>
      </c>
      <c r="F135" s="34">
        <v>3</v>
      </c>
      <c r="G135" s="48">
        <v>9</v>
      </c>
      <c r="H135" s="28">
        <v>1</v>
      </c>
      <c r="I135" s="34">
        <v>2</v>
      </c>
      <c r="J135" s="27">
        <v>14</v>
      </c>
      <c r="K135" s="28">
        <v>16</v>
      </c>
      <c r="L135" s="28">
        <v>3</v>
      </c>
      <c r="M135" s="28">
        <v>5</v>
      </c>
      <c r="N135" s="28">
        <v>8</v>
      </c>
      <c r="O135" s="42"/>
      <c r="P135" s="42"/>
      <c r="Q135" s="42"/>
      <c r="R135" s="42"/>
      <c r="S135" s="28">
        <f>C135+D135+E135+F135+G135+H135+I135+J135+K135+L135+M135+N135+O135</f>
        <v>67</v>
      </c>
    </row>
    <row r="136" spans="1:19" ht="12.75">
      <c r="A136" s="157" t="s">
        <v>275</v>
      </c>
      <c r="B136" s="115" t="s">
        <v>214</v>
      </c>
      <c r="C136" s="28">
        <f aca="true" t="shared" si="59" ref="C136:S136">C134-C135</f>
        <v>1</v>
      </c>
      <c r="D136" s="34">
        <f t="shared" si="59"/>
        <v>1</v>
      </c>
      <c r="E136" s="28">
        <f t="shared" si="59"/>
        <v>1</v>
      </c>
      <c r="F136" s="34">
        <f t="shared" si="59"/>
        <v>1</v>
      </c>
      <c r="G136" s="48">
        <f t="shared" si="59"/>
        <v>-5</v>
      </c>
      <c r="H136" s="28">
        <f t="shared" si="59"/>
        <v>10</v>
      </c>
      <c r="I136" s="34">
        <f t="shared" si="59"/>
        <v>1</v>
      </c>
      <c r="J136" s="27">
        <f t="shared" si="59"/>
        <v>-1</v>
      </c>
      <c r="K136" s="28">
        <f>K134-K135</f>
        <v>-5</v>
      </c>
      <c r="L136" s="28">
        <f>L134-L135</f>
        <v>1</v>
      </c>
      <c r="M136" s="28">
        <f>M134-M135</f>
        <v>11</v>
      </c>
      <c r="N136" s="28">
        <f>N134-N135</f>
        <v>-3</v>
      </c>
      <c r="O136" s="42"/>
      <c r="P136" s="42"/>
      <c r="Q136" s="42"/>
      <c r="R136" s="42"/>
      <c r="S136" s="28">
        <f t="shared" si="59"/>
        <v>13</v>
      </c>
    </row>
    <row r="137" spans="1:19" ht="13.5" thickBot="1">
      <c r="A137" s="158"/>
      <c r="B137" s="116" t="s">
        <v>5</v>
      </c>
      <c r="C137" s="31">
        <f aca="true" t="shared" si="60" ref="C137:N137">C136/C135</f>
        <v>1</v>
      </c>
      <c r="D137" s="31">
        <f t="shared" si="60"/>
        <v>1</v>
      </c>
      <c r="E137" s="31">
        <f t="shared" si="60"/>
        <v>0.25</v>
      </c>
      <c r="F137" s="31">
        <f t="shared" si="60"/>
        <v>0.3333333333333333</v>
      </c>
      <c r="G137" s="45">
        <f t="shared" si="60"/>
        <v>-0.5555555555555556</v>
      </c>
      <c r="H137" s="45">
        <f t="shared" si="60"/>
        <v>10</v>
      </c>
      <c r="I137" s="43">
        <f t="shared" si="60"/>
        <v>0.5</v>
      </c>
      <c r="J137" s="30">
        <f t="shared" si="60"/>
        <v>-0.07142857142857142</v>
      </c>
      <c r="K137" s="31">
        <f t="shared" si="60"/>
        <v>-0.3125</v>
      </c>
      <c r="L137" s="31">
        <f t="shared" si="60"/>
        <v>0.3333333333333333</v>
      </c>
      <c r="M137" s="31">
        <f t="shared" si="60"/>
        <v>2.2</v>
      </c>
      <c r="N137" s="31">
        <f t="shared" si="60"/>
        <v>-0.375</v>
      </c>
      <c r="O137" s="44"/>
      <c r="P137" s="44"/>
      <c r="Q137" s="44"/>
      <c r="R137" s="44"/>
      <c r="S137" s="31">
        <f>S136/S135</f>
        <v>0.19402985074626866</v>
      </c>
    </row>
    <row r="138" spans="1:19" ht="12.75">
      <c r="A138" s="208"/>
      <c r="B138" s="209"/>
      <c r="C138" s="210"/>
      <c r="D138" s="210"/>
      <c r="E138" s="210"/>
      <c r="F138" s="210"/>
      <c r="G138" s="210"/>
      <c r="H138" s="210"/>
      <c r="I138" s="210"/>
      <c r="J138" s="210"/>
      <c r="K138" s="210"/>
      <c r="L138" s="210"/>
      <c r="M138" s="210"/>
      <c r="N138" s="210"/>
      <c r="O138" s="210"/>
      <c r="P138" s="210"/>
      <c r="Q138" s="210"/>
      <c r="R138" s="210"/>
      <c r="S138" s="210"/>
    </row>
    <row r="139" spans="1:19" ht="13.5" thickBot="1">
      <c r="A139" s="180" t="s">
        <v>321</v>
      </c>
      <c r="B139" s="33"/>
      <c r="C139" s="33"/>
      <c r="D139" s="33"/>
      <c r="E139" s="33"/>
      <c r="F139" s="33"/>
      <c r="G139" s="33"/>
      <c r="H139" s="33"/>
      <c r="I139" s="33"/>
      <c r="J139" s="33"/>
      <c r="K139" s="33"/>
      <c r="L139" s="33"/>
      <c r="M139" s="33"/>
      <c r="N139" s="33"/>
      <c r="O139" s="33"/>
      <c r="P139" s="33"/>
      <c r="Q139" s="33"/>
      <c r="R139" s="33"/>
      <c r="S139" s="33"/>
    </row>
    <row r="140" spans="1:19" ht="13.5" thickBot="1">
      <c r="A140" s="154"/>
      <c r="B140" s="113"/>
      <c r="C140" s="35" t="s">
        <v>63</v>
      </c>
      <c r="D140" s="35" t="s">
        <v>64</v>
      </c>
      <c r="E140" s="36" t="s">
        <v>65</v>
      </c>
      <c r="F140" s="35" t="s">
        <v>66</v>
      </c>
      <c r="G140" s="35" t="s">
        <v>67</v>
      </c>
      <c r="H140" s="41"/>
      <c r="I140" s="40"/>
      <c r="J140" s="41"/>
      <c r="K140" s="40"/>
      <c r="L140" s="41"/>
      <c r="M140" s="40"/>
      <c r="N140" s="40"/>
      <c r="O140" s="40"/>
      <c r="P140" s="40"/>
      <c r="Q140" s="40"/>
      <c r="R140" s="41"/>
      <c r="S140" s="40" t="s">
        <v>30</v>
      </c>
    </row>
    <row r="141" spans="1:19" ht="12.75">
      <c r="A141" s="155"/>
      <c r="B141" s="114">
        <v>2013</v>
      </c>
      <c r="C141" s="28">
        <f aca="true" t="shared" si="61" ref="C141:G142">C145+C149+C153+C157+C161+C165+C169</f>
        <v>418</v>
      </c>
      <c r="D141" s="28">
        <f t="shared" si="61"/>
        <v>204</v>
      </c>
      <c r="E141" s="28">
        <f t="shared" si="61"/>
        <v>57</v>
      </c>
      <c r="F141" s="28">
        <f t="shared" si="61"/>
        <v>112</v>
      </c>
      <c r="G141" s="28">
        <f t="shared" si="61"/>
        <v>148</v>
      </c>
      <c r="H141" s="42"/>
      <c r="I141" s="28"/>
      <c r="J141" s="28"/>
      <c r="K141" s="28"/>
      <c r="L141" s="28"/>
      <c r="M141" s="28"/>
      <c r="N141" s="28"/>
      <c r="O141" s="28"/>
      <c r="P141" s="28"/>
      <c r="Q141" s="28"/>
      <c r="R141" s="42"/>
      <c r="S141" s="28">
        <f>C141+D141+E141+F141+G141+H141+I141+J141+K141+L141+M141+N141</f>
        <v>939</v>
      </c>
    </row>
    <row r="142" spans="1:19" ht="12.75">
      <c r="A142" s="197" t="s">
        <v>40</v>
      </c>
      <c r="B142" s="114">
        <v>2012</v>
      </c>
      <c r="C142" s="28">
        <f t="shared" si="61"/>
        <v>558</v>
      </c>
      <c r="D142" s="28">
        <f t="shared" si="61"/>
        <v>285</v>
      </c>
      <c r="E142" s="28">
        <f t="shared" si="61"/>
        <v>55</v>
      </c>
      <c r="F142" s="28">
        <f t="shared" si="61"/>
        <v>130</v>
      </c>
      <c r="G142" s="28">
        <f t="shared" si="61"/>
        <v>221</v>
      </c>
      <c r="H142" s="42"/>
      <c r="I142" s="28"/>
      <c r="J142" s="28"/>
      <c r="K142" s="28"/>
      <c r="L142" s="28"/>
      <c r="M142" s="28"/>
      <c r="N142" s="28"/>
      <c r="O142" s="28"/>
      <c r="P142" s="28"/>
      <c r="Q142" s="28"/>
      <c r="R142" s="42"/>
      <c r="S142" s="28">
        <f>C142+D142+E142+F142+G142+H142+I142+J142+K142+L142+M142+N142</f>
        <v>1249</v>
      </c>
    </row>
    <row r="143" spans="1:19" ht="12.75">
      <c r="A143" s="155"/>
      <c r="B143" s="115" t="s">
        <v>214</v>
      </c>
      <c r="C143" s="28">
        <f>C141-C142</f>
        <v>-140</v>
      </c>
      <c r="D143" s="28">
        <f>D141-D142</f>
        <v>-81</v>
      </c>
      <c r="E143" s="34">
        <f>E141-E142</f>
        <v>2</v>
      </c>
      <c r="F143" s="28">
        <f>F141-F142</f>
        <v>-18</v>
      </c>
      <c r="G143" s="28">
        <f>G141-G142</f>
        <v>-73</v>
      </c>
      <c r="H143" s="34"/>
      <c r="I143" s="28"/>
      <c r="J143" s="34"/>
      <c r="K143" s="28"/>
      <c r="L143" s="34"/>
      <c r="M143" s="28"/>
      <c r="N143" s="28"/>
      <c r="O143" s="28"/>
      <c r="P143" s="28"/>
      <c r="Q143" s="28"/>
      <c r="R143" s="34"/>
      <c r="S143" s="28">
        <f>S141-S142</f>
        <v>-310</v>
      </c>
    </row>
    <row r="144" spans="1:19" ht="13.5" thickBot="1">
      <c r="A144" s="156"/>
      <c r="B144" s="116" t="s">
        <v>5</v>
      </c>
      <c r="C144" s="31">
        <f>C143/C142</f>
        <v>-0.25089605734767023</v>
      </c>
      <c r="D144" s="31">
        <f>D143/D142</f>
        <v>-0.28421052631578947</v>
      </c>
      <c r="E144" s="43">
        <f>E143/E142</f>
        <v>0.03636363636363636</v>
      </c>
      <c r="F144" s="31">
        <f>F143/F142</f>
        <v>-0.13846153846153847</v>
      </c>
      <c r="G144" s="31">
        <f>G143/G142</f>
        <v>-0.33031674208144796</v>
      </c>
      <c r="H144" s="43"/>
      <c r="I144" s="31"/>
      <c r="J144" s="43"/>
      <c r="K144" s="31"/>
      <c r="L144" s="43"/>
      <c r="M144" s="31"/>
      <c r="N144" s="31"/>
      <c r="O144" s="31"/>
      <c r="P144" s="31"/>
      <c r="Q144" s="31"/>
      <c r="R144" s="43"/>
      <c r="S144" s="31">
        <f>S143/S142</f>
        <v>-0.24819855884707767</v>
      </c>
    </row>
    <row r="145" spans="1:19" ht="12.75">
      <c r="A145" s="155"/>
      <c r="B145" s="114">
        <v>2013</v>
      </c>
      <c r="C145" s="28">
        <v>2</v>
      </c>
      <c r="D145" s="28">
        <v>8</v>
      </c>
      <c r="E145" s="34">
        <v>1</v>
      </c>
      <c r="F145" s="28">
        <v>4</v>
      </c>
      <c r="G145" s="28">
        <v>1</v>
      </c>
      <c r="H145" s="34"/>
      <c r="I145" s="28"/>
      <c r="J145" s="34"/>
      <c r="K145" s="28"/>
      <c r="L145" s="34"/>
      <c r="M145" s="28"/>
      <c r="N145" s="28"/>
      <c r="O145" s="28"/>
      <c r="P145" s="28"/>
      <c r="Q145" s="28"/>
      <c r="R145" s="34"/>
      <c r="S145" s="28">
        <f>C145+D145+E145+F145+G145</f>
        <v>16</v>
      </c>
    </row>
    <row r="146" spans="1:19" ht="12.75">
      <c r="A146" s="157" t="s">
        <v>265</v>
      </c>
      <c r="B146" s="114">
        <v>2012</v>
      </c>
      <c r="C146" s="28">
        <v>9</v>
      </c>
      <c r="D146" s="28">
        <v>2</v>
      </c>
      <c r="E146" s="34">
        <v>0</v>
      </c>
      <c r="F146" s="28">
        <v>2</v>
      </c>
      <c r="G146" s="28">
        <v>3</v>
      </c>
      <c r="H146" s="34"/>
      <c r="I146" s="28"/>
      <c r="J146" s="34"/>
      <c r="K146" s="28"/>
      <c r="L146" s="34"/>
      <c r="M146" s="28"/>
      <c r="N146" s="28"/>
      <c r="O146" s="28"/>
      <c r="P146" s="28"/>
      <c r="Q146" s="28"/>
      <c r="R146" s="34"/>
      <c r="S146" s="28">
        <f>C146+D146+E146+F146+G146</f>
        <v>16</v>
      </c>
    </row>
    <row r="147" spans="1:19" ht="12.75">
      <c r="A147" s="157" t="s">
        <v>266</v>
      </c>
      <c r="B147" s="115" t="s">
        <v>214</v>
      </c>
      <c r="C147" s="28">
        <f>C145-C146</f>
        <v>-7</v>
      </c>
      <c r="D147" s="28">
        <f>D145-D146</f>
        <v>6</v>
      </c>
      <c r="E147" s="34">
        <f>E145-E146</f>
        <v>1</v>
      </c>
      <c r="F147" s="28">
        <f>F145-F146</f>
        <v>2</v>
      </c>
      <c r="G147" s="28">
        <f>G145-G146</f>
        <v>-2</v>
      </c>
      <c r="H147" s="34"/>
      <c r="I147" s="28"/>
      <c r="J147" s="34"/>
      <c r="K147" s="28"/>
      <c r="L147" s="34"/>
      <c r="M147" s="28"/>
      <c r="N147" s="28"/>
      <c r="O147" s="28"/>
      <c r="P147" s="28"/>
      <c r="Q147" s="28"/>
      <c r="R147" s="34"/>
      <c r="S147" s="28">
        <f>S145-S146</f>
        <v>0</v>
      </c>
    </row>
    <row r="148" spans="1:19" ht="13.5" thickBot="1">
      <c r="A148" s="158"/>
      <c r="B148" s="116" t="s">
        <v>5</v>
      </c>
      <c r="C148" s="31">
        <f>C147/C146</f>
        <v>-0.7777777777777778</v>
      </c>
      <c r="D148" s="31">
        <f>D147/D146</f>
        <v>3</v>
      </c>
      <c r="E148" s="31">
        <v>0</v>
      </c>
      <c r="F148" s="31">
        <f>F147/F146</f>
        <v>1</v>
      </c>
      <c r="G148" s="31">
        <f>G147/G146</f>
        <v>-0.6666666666666666</v>
      </c>
      <c r="H148" s="43"/>
      <c r="I148" s="31"/>
      <c r="J148" s="43"/>
      <c r="K148" s="31"/>
      <c r="L148" s="43"/>
      <c r="M148" s="31"/>
      <c r="N148" s="31"/>
      <c r="O148" s="31"/>
      <c r="P148" s="31"/>
      <c r="Q148" s="31"/>
      <c r="R148" s="43"/>
      <c r="S148" s="31">
        <f>S147/S146</f>
        <v>0</v>
      </c>
    </row>
    <row r="149" spans="1:19" ht="12.75">
      <c r="A149" s="159"/>
      <c r="B149" s="114">
        <v>2013</v>
      </c>
      <c r="C149" s="28">
        <v>0</v>
      </c>
      <c r="D149" s="28">
        <v>1</v>
      </c>
      <c r="E149" s="34">
        <v>0</v>
      </c>
      <c r="F149" s="28">
        <v>0</v>
      </c>
      <c r="G149" s="28">
        <v>1</v>
      </c>
      <c r="H149" s="34"/>
      <c r="I149" s="28"/>
      <c r="J149" s="34"/>
      <c r="K149" s="28"/>
      <c r="L149" s="34"/>
      <c r="M149" s="28"/>
      <c r="N149" s="28"/>
      <c r="O149" s="28"/>
      <c r="P149" s="28"/>
      <c r="Q149" s="28"/>
      <c r="R149" s="34"/>
      <c r="S149" s="28">
        <f>C149+D149+E149+F149+G149</f>
        <v>2</v>
      </c>
    </row>
    <row r="150" spans="1:19" ht="12.75">
      <c r="A150" s="157" t="s">
        <v>267</v>
      </c>
      <c r="B150" s="114">
        <v>2012</v>
      </c>
      <c r="C150" s="28">
        <v>0</v>
      </c>
      <c r="D150" s="28">
        <v>0</v>
      </c>
      <c r="E150" s="34">
        <v>0</v>
      </c>
      <c r="F150" s="28">
        <v>0</v>
      </c>
      <c r="G150" s="28">
        <v>0</v>
      </c>
      <c r="H150" s="34"/>
      <c r="I150" s="28"/>
      <c r="J150" s="34"/>
      <c r="K150" s="28"/>
      <c r="L150" s="34"/>
      <c r="M150" s="28"/>
      <c r="N150" s="28"/>
      <c r="O150" s="28"/>
      <c r="P150" s="28"/>
      <c r="Q150" s="28"/>
      <c r="R150" s="34"/>
      <c r="S150" s="28">
        <f>C150+D150+E150+F150+G150</f>
        <v>0</v>
      </c>
    </row>
    <row r="151" spans="1:19" ht="12.75">
      <c r="A151" s="157" t="s">
        <v>268</v>
      </c>
      <c r="B151" s="115" t="s">
        <v>214</v>
      </c>
      <c r="C151" s="28">
        <f>C149-C150</f>
        <v>0</v>
      </c>
      <c r="D151" s="28">
        <f>D149-D150</f>
        <v>1</v>
      </c>
      <c r="E151" s="34">
        <f>E149-E150</f>
        <v>0</v>
      </c>
      <c r="F151" s="28">
        <f>F149-F150</f>
        <v>0</v>
      </c>
      <c r="G151" s="28">
        <f>G149-G150</f>
        <v>1</v>
      </c>
      <c r="H151" s="34"/>
      <c r="I151" s="28"/>
      <c r="J151" s="34"/>
      <c r="K151" s="28"/>
      <c r="L151" s="34"/>
      <c r="M151" s="28"/>
      <c r="N151" s="28"/>
      <c r="O151" s="28"/>
      <c r="P151" s="28"/>
      <c r="Q151" s="28"/>
      <c r="R151" s="34"/>
      <c r="S151" s="28">
        <f>S149-S150</f>
        <v>2</v>
      </c>
    </row>
    <row r="152" spans="1:19" ht="13.5" thickBot="1">
      <c r="A152" s="158"/>
      <c r="B152" s="116" t="s">
        <v>5</v>
      </c>
      <c r="C152" s="31">
        <v>0</v>
      </c>
      <c r="D152" s="31">
        <v>0</v>
      </c>
      <c r="E152" s="31">
        <v>0</v>
      </c>
      <c r="F152" s="31">
        <v>0</v>
      </c>
      <c r="G152" s="31">
        <v>0</v>
      </c>
      <c r="H152" s="43"/>
      <c r="I152" s="31"/>
      <c r="J152" s="43"/>
      <c r="K152" s="31"/>
      <c r="L152" s="43"/>
      <c r="M152" s="31"/>
      <c r="N152" s="31"/>
      <c r="O152" s="31"/>
      <c r="P152" s="31"/>
      <c r="Q152" s="31"/>
      <c r="R152" s="43"/>
      <c r="S152" s="31">
        <v>0</v>
      </c>
    </row>
    <row r="153" spans="1:19" ht="12.75">
      <c r="A153" s="159"/>
      <c r="B153" s="114">
        <v>2013</v>
      </c>
      <c r="C153" s="28">
        <v>56</v>
      </c>
      <c r="D153" s="28">
        <v>23</v>
      </c>
      <c r="E153" s="34">
        <v>3</v>
      </c>
      <c r="F153" s="28">
        <v>11</v>
      </c>
      <c r="G153" s="28">
        <v>15</v>
      </c>
      <c r="H153" s="34"/>
      <c r="I153" s="28"/>
      <c r="J153" s="34"/>
      <c r="K153" s="28"/>
      <c r="L153" s="34"/>
      <c r="M153" s="28"/>
      <c r="N153" s="28"/>
      <c r="O153" s="28"/>
      <c r="P153" s="28"/>
      <c r="Q153" s="28"/>
      <c r="R153" s="34"/>
      <c r="S153" s="28">
        <f>C153+D153+E153+F153+G153</f>
        <v>108</v>
      </c>
    </row>
    <row r="154" spans="1:19" ht="12.75">
      <c r="A154" s="157" t="s">
        <v>144</v>
      </c>
      <c r="B154" s="114">
        <v>2012</v>
      </c>
      <c r="C154" s="28">
        <v>56</v>
      </c>
      <c r="D154" s="28">
        <v>27</v>
      </c>
      <c r="E154" s="34">
        <v>2</v>
      </c>
      <c r="F154" s="28">
        <v>13</v>
      </c>
      <c r="G154" s="28">
        <v>20</v>
      </c>
      <c r="H154" s="34"/>
      <c r="I154" s="28"/>
      <c r="J154" s="34"/>
      <c r="K154" s="28"/>
      <c r="L154" s="34"/>
      <c r="M154" s="28"/>
      <c r="N154" s="28"/>
      <c r="O154" s="28"/>
      <c r="P154" s="28"/>
      <c r="Q154" s="28"/>
      <c r="R154" s="34"/>
      <c r="S154" s="28">
        <f>C154+D154+E154+F154+G154</f>
        <v>118</v>
      </c>
    </row>
    <row r="155" spans="1:19" ht="12.75">
      <c r="A155" s="159"/>
      <c r="B155" s="115" t="s">
        <v>214</v>
      </c>
      <c r="C155" s="28">
        <f>C153-C154</f>
        <v>0</v>
      </c>
      <c r="D155" s="28">
        <f>D153-D154</f>
        <v>-4</v>
      </c>
      <c r="E155" s="34">
        <f>E153-E154</f>
        <v>1</v>
      </c>
      <c r="F155" s="28">
        <f>F153-F154</f>
        <v>-2</v>
      </c>
      <c r="G155" s="28">
        <f>G153-G154</f>
        <v>-5</v>
      </c>
      <c r="H155" s="34"/>
      <c r="I155" s="28"/>
      <c r="J155" s="34"/>
      <c r="K155" s="28"/>
      <c r="L155" s="34"/>
      <c r="M155" s="28"/>
      <c r="N155" s="28"/>
      <c r="O155" s="28"/>
      <c r="P155" s="28"/>
      <c r="Q155" s="28"/>
      <c r="R155" s="34"/>
      <c r="S155" s="28">
        <f>S153-S154</f>
        <v>-10</v>
      </c>
    </row>
    <row r="156" spans="1:19" ht="13.5" thickBot="1">
      <c r="A156" s="158"/>
      <c r="B156" s="116" t="s">
        <v>5</v>
      </c>
      <c r="C156" s="31">
        <f>C155/C154</f>
        <v>0</v>
      </c>
      <c r="D156" s="31">
        <f>D155/D154</f>
        <v>-0.14814814814814814</v>
      </c>
      <c r="E156" s="31">
        <f>E155/E154</f>
        <v>0.5</v>
      </c>
      <c r="F156" s="31">
        <f>F155/F154</f>
        <v>-0.15384615384615385</v>
      </c>
      <c r="G156" s="31">
        <f>G155/G154</f>
        <v>-0.25</v>
      </c>
      <c r="H156" s="43"/>
      <c r="I156" s="31"/>
      <c r="J156" s="43"/>
      <c r="K156" s="31"/>
      <c r="L156" s="43"/>
      <c r="M156" s="31"/>
      <c r="N156" s="31"/>
      <c r="O156" s="31"/>
      <c r="P156" s="31"/>
      <c r="Q156" s="31"/>
      <c r="R156" s="43"/>
      <c r="S156" s="31">
        <f>S155/S154</f>
        <v>-0.0847457627118644</v>
      </c>
    </row>
    <row r="157" spans="1:19" ht="12.75">
      <c r="A157" s="159"/>
      <c r="B157" s="114">
        <v>2013</v>
      </c>
      <c r="C157" s="28">
        <v>12</v>
      </c>
      <c r="D157" s="28">
        <v>6</v>
      </c>
      <c r="E157" s="34">
        <v>5</v>
      </c>
      <c r="F157" s="28">
        <v>6</v>
      </c>
      <c r="G157" s="28">
        <v>6</v>
      </c>
      <c r="H157" s="34"/>
      <c r="I157" s="28"/>
      <c r="J157" s="34"/>
      <c r="K157" s="28"/>
      <c r="L157" s="34"/>
      <c r="M157" s="28"/>
      <c r="N157" s="28"/>
      <c r="O157" s="28"/>
      <c r="P157" s="28"/>
      <c r="Q157" s="28"/>
      <c r="R157" s="34"/>
      <c r="S157" s="28">
        <f>C157+D157+E157+F157+G157</f>
        <v>35</v>
      </c>
    </row>
    <row r="158" spans="1:19" ht="12.75">
      <c r="A158" s="157" t="s">
        <v>269</v>
      </c>
      <c r="B158" s="114">
        <v>2012</v>
      </c>
      <c r="C158" s="28">
        <v>29</v>
      </c>
      <c r="D158" s="28">
        <v>18</v>
      </c>
      <c r="E158" s="34">
        <v>9</v>
      </c>
      <c r="F158" s="28">
        <v>10</v>
      </c>
      <c r="G158" s="28">
        <v>18</v>
      </c>
      <c r="H158" s="34"/>
      <c r="I158" s="28"/>
      <c r="J158" s="34"/>
      <c r="K158" s="28"/>
      <c r="L158" s="34"/>
      <c r="M158" s="28"/>
      <c r="N158" s="28"/>
      <c r="O158" s="28"/>
      <c r="P158" s="28"/>
      <c r="Q158" s="28"/>
      <c r="R158" s="34"/>
      <c r="S158" s="28">
        <f>C158+D158+E158+F158+G158</f>
        <v>84</v>
      </c>
    </row>
    <row r="159" spans="1:19" ht="12.75">
      <c r="A159" s="157" t="s">
        <v>270</v>
      </c>
      <c r="B159" s="115" t="s">
        <v>214</v>
      </c>
      <c r="C159" s="28">
        <f>C157-C158</f>
        <v>-17</v>
      </c>
      <c r="D159" s="28">
        <f>D157-D158</f>
        <v>-12</v>
      </c>
      <c r="E159" s="34">
        <f>E157-E158</f>
        <v>-4</v>
      </c>
      <c r="F159" s="28">
        <f>F157-F158</f>
        <v>-4</v>
      </c>
      <c r="G159" s="28">
        <f>G157-G158</f>
        <v>-12</v>
      </c>
      <c r="H159" s="34"/>
      <c r="I159" s="28"/>
      <c r="J159" s="34"/>
      <c r="K159" s="28"/>
      <c r="L159" s="34"/>
      <c r="M159" s="28"/>
      <c r="N159" s="28"/>
      <c r="O159" s="28"/>
      <c r="P159" s="28"/>
      <c r="Q159" s="28"/>
      <c r="R159" s="34"/>
      <c r="S159" s="28">
        <f>S157-S158</f>
        <v>-49</v>
      </c>
    </row>
    <row r="160" spans="1:19" ht="13.5" thickBot="1">
      <c r="A160" s="158"/>
      <c r="B160" s="116" t="s">
        <v>5</v>
      </c>
      <c r="C160" s="31">
        <f>C159/C158</f>
        <v>-0.5862068965517241</v>
      </c>
      <c r="D160" s="31">
        <f>D159/D158</f>
        <v>-0.6666666666666666</v>
      </c>
      <c r="E160" s="31">
        <f>E159/E158</f>
        <v>-0.4444444444444444</v>
      </c>
      <c r="F160" s="31">
        <f>F159/F158</f>
        <v>-0.4</v>
      </c>
      <c r="G160" s="31">
        <f>G159/G158</f>
        <v>-0.6666666666666666</v>
      </c>
      <c r="H160" s="43"/>
      <c r="I160" s="31"/>
      <c r="J160" s="43"/>
      <c r="K160" s="31"/>
      <c r="L160" s="43"/>
      <c r="M160" s="31"/>
      <c r="N160" s="31"/>
      <c r="O160" s="31"/>
      <c r="P160" s="31"/>
      <c r="Q160" s="31"/>
      <c r="R160" s="43"/>
      <c r="S160" s="31">
        <f>S159/S158</f>
        <v>-0.5833333333333334</v>
      </c>
    </row>
    <row r="161" spans="1:19" ht="12.75">
      <c r="A161" s="159"/>
      <c r="B161" s="114">
        <v>2013</v>
      </c>
      <c r="C161" s="28">
        <v>109</v>
      </c>
      <c r="D161" s="28">
        <v>70</v>
      </c>
      <c r="E161" s="34">
        <v>20</v>
      </c>
      <c r="F161" s="28">
        <v>43</v>
      </c>
      <c r="G161" s="28">
        <v>67</v>
      </c>
      <c r="H161" s="34"/>
      <c r="I161" s="28"/>
      <c r="J161" s="34"/>
      <c r="K161" s="28"/>
      <c r="L161" s="34"/>
      <c r="M161" s="28"/>
      <c r="N161" s="28"/>
      <c r="O161" s="28"/>
      <c r="P161" s="28"/>
      <c r="Q161" s="28"/>
      <c r="R161" s="34"/>
      <c r="S161" s="28">
        <f>C161+D161+E161+F161+G161</f>
        <v>309</v>
      </c>
    </row>
    <row r="162" spans="1:19" ht="12.75">
      <c r="A162" s="160" t="s">
        <v>271</v>
      </c>
      <c r="B162" s="114">
        <v>2012</v>
      </c>
      <c r="C162" s="28">
        <v>144</v>
      </c>
      <c r="D162" s="28">
        <v>115</v>
      </c>
      <c r="E162" s="34">
        <v>18</v>
      </c>
      <c r="F162" s="28">
        <v>50</v>
      </c>
      <c r="G162" s="28">
        <v>88</v>
      </c>
      <c r="H162" s="34"/>
      <c r="I162" s="28"/>
      <c r="J162" s="34"/>
      <c r="K162" s="28"/>
      <c r="L162" s="34"/>
      <c r="M162" s="28"/>
      <c r="N162" s="28"/>
      <c r="O162" s="28"/>
      <c r="P162" s="28"/>
      <c r="Q162" s="28"/>
      <c r="R162" s="34"/>
      <c r="S162" s="28">
        <f>C162+D162+E162+F162+G162</f>
        <v>415</v>
      </c>
    </row>
    <row r="163" spans="1:19" ht="12.75">
      <c r="A163" s="159"/>
      <c r="B163" s="115" t="s">
        <v>214</v>
      </c>
      <c r="C163" s="28">
        <f>C161-C162</f>
        <v>-35</v>
      </c>
      <c r="D163" s="28">
        <f>D161-D162</f>
        <v>-45</v>
      </c>
      <c r="E163" s="34">
        <f>E161-E162</f>
        <v>2</v>
      </c>
      <c r="F163" s="28">
        <f>F161-F162</f>
        <v>-7</v>
      </c>
      <c r="G163" s="28">
        <f>G161-G162</f>
        <v>-21</v>
      </c>
      <c r="H163" s="34"/>
      <c r="I163" s="28"/>
      <c r="J163" s="34"/>
      <c r="K163" s="28"/>
      <c r="L163" s="34"/>
      <c r="M163" s="28"/>
      <c r="N163" s="28"/>
      <c r="O163" s="28"/>
      <c r="P163" s="28"/>
      <c r="Q163" s="28"/>
      <c r="R163" s="34"/>
      <c r="S163" s="28">
        <f>S161-S162</f>
        <v>-106</v>
      </c>
    </row>
    <row r="164" spans="1:19" ht="13.5" thickBot="1">
      <c r="A164" s="158"/>
      <c r="B164" s="116" t="s">
        <v>5</v>
      </c>
      <c r="C164" s="31">
        <f>C163/C162</f>
        <v>-0.24305555555555555</v>
      </c>
      <c r="D164" s="31">
        <f>D163/D162</f>
        <v>-0.391304347826087</v>
      </c>
      <c r="E164" s="43">
        <f>E163/E162</f>
        <v>0.1111111111111111</v>
      </c>
      <c r="F164" s="31">
        <f>F163/F162</f>
        <v>-0.14</v>
      </c>
      <c r="G164" s="31">
        <f>G163/G162</f>
        <v>-0.23863636363636365</v>
      </c>
      <c r="H164" s="43"/>
      <c r="I164" s="31"/>
      <c r="J164" s="43"/>
      <c r="K164" s="31"/>
      <c r="L164" s="43"/>
      <c r="M164" s="31"/>
      <c r="N164" s="31"/>
      <c r="O164" s="31"/>
      <c r="P164" s="31"/>
      <c r="Q164" s="31"/>
      <c r="R164" s="43"/>
      <c r="S164" s="31">
        <f>S163/S162</f>
        <v>-0.25542168674698795</v>
      </c>
    </row>
    <row r="165" spans="1:19" ht="12.75">
      <c r="A165" s="159"/>
      <c r="B165" s="114">
        <v>2013</v>
      </c>
      <c r="C165" s="28">
        <v>221</v>
      </c>
      <c r="D165" s="28">
        <v>88</v>
      </c>
      <c r="E165" s="34">
        <v>26</v>
      </c>
      <c r="F165" s="28">
        <v>47</v>
      </c>
      <c r="G165" s="28">
        <v>58</v>
      </c>
      <c r="H165" s="34"/>
      <c r="I165" s="28"/>
      <c r="J165" s="34"/>
      <c r="K165" s="28"/>
      <c r="L165" s="34"/>
      <c r="M165" s="28"/>
      <c r="N165" s="28"/>
      <c r="O165" s="28"/>
      <c r="P165" s="28"/>
      <c r="Q165" s="28"/>
      <c r="R165" s="34"/>
      <c r="S165" s="28">
        <f>C165+D165+E165+F165+G165</f>
        <v>440</v>
      </c>
    </row>
    <row r="166" spans="1:19" ht="12.75">
      <c r="A166" s="157" t="s">
        <v>272</v>
      </c>
      <c r="B166" s="114">
        <v>2012</v>
      </c>
      <c r="C166" s="28">
        <v>295</v>
      </c>
      <c r="D166" s="28">
        <v>111</v>
      </c>
      <c r="E166" s="34">
        <v>25</v>
      </c>
      <c r="F166" s="28">
        <v>52</v>
      </c>
      <c r="G166" s="28">
        <v>89</v>
      </c>
      <c r="H166" s="34"/>
      <c r="I166" s="28"/>
      <c r="J166" s="34"/>
      <c r="K166" s="28"/>
      <c r="L166" s="34"/>
      <c r="M166" s="28"/>
      <c r="N166" s="28"/>
      <c r="O166" s="28"/>
      <c r="P166" s="28"/>
      <c r="Q166" s="28"/>
      <c r="R166" s="34"/>
      <c r="S166" s="28">
        <f>C166+D166+E166+F166+G166</f>
        <v>572</v>
      </c>
    </row>
    <row r="167" spans="1:19" ht="12.75">
      <c r="A167" s="157" t="s">
        <v>273</v>
      </c>
      <c r="B167" s="115" t="s">
        <v>214</v>
      </c>
      <c r="C167" s="28">
        <f>C165-C166</f>
        <v>-74</v>
      </c>
      <c r="D167" s="28">
        <f>D165-D166</f>
        <v>-23</v>
      </c>
      <c r="E167" s="34">
        <f>E165-E166</f>
        <v>1</v>
      </c>
      <c r="F167" s="28">
        <f>F165-F166</f>
        <v>-5</v>
      </c>
      <c r="G167" s="28">
        <f>G165-G166</f>
        <v>-31</v>
      </c>
      <c r="H167" s="34"/>
      <c r="I167" s="28"/>
      <c r="J167" s="34"/>
      <c r="K167" s="28"/>
      <c r="L167" s="34"/>
      <c r="M167" s="28"/>
      <c r="N167" s="28"/>
      <c r="O167" s="28"/>
      <c r="P167" s="28"/>
      <c r="Q167" s="28"/>
      <c r="R167" s="34"/>
      <c r="S167" s="28">
        <f>S165-S166</f>
        <v>-132</v>
      </c>
    </row>
    <row r="168" spans="1:19" ht="13.5" thickBot="1">
      <c r="A168" s="158"/>
      <c r="B168" s="116" t="s">
        <v>5</v>
      </c>
      <c r="C168" s="31">
        <f>C167/C166</f>
        <v>-0.25084745762711863</v>
      </c>
      <c r="D168" s="31">
        <f>D167/D166</f>
        <v>-0.2072072072072072</v>
      </c>
      <c r="E168" s="31">
        <f>E167/E166</f>
        <v>0.04</v>
      </c>
      <c r="F168" s="31">
        <f>F167/F166</f>
        <v>-0.09615384615384616</v>
      </c>
      <c r="G168" s="31">
        <f>G167/G166</f>
        <v>-0.34831460674157305</v>
      </c>
      <c r="H168" s="43"/>
      <c r="I168" s="31"/>
      <c r="J168" s="43"/>
      <c r="K168" s="31"/>
      <c r="L168" s="43"/>
      <c r="M168" s="31"/>
      <c r="N168" s="31"/>
      <c r="O168" s="31"/>
      <c r="P168" s="31"/>
      <c r="Q168" s="31"/>
      <c r="R168" s="43"/>
      <c r="S168" s="31">
        <f>S167/S166</f>
        <v>-0.23076923076923078</v>
      </c>
    </row>
    <row r="169" spans="1:19" ht="12.75">
      <c r="A169" s="159"/>
      <c r="B169" s="114">
        <v>2013</v>
      </c>
      <c r="C169" s="28">
        <v>18</v>
      </c>
      <c r="D169" s="28">
        <v>8</v>
      </c>
      <c r="E169" s="34">
        <v>2</v>
      </c>
      <c r="F169" s="28">
        <v>1</v>
      </c>
      <c r="G169" s="28">
        <v>0</v>
      </c>
      <c r="H169" s="34"/>
      <c r="I169" s="28"/>
      <c r="J169" s="34"/>
      <c r="K169" s="28"/>
      <c r="L169" s="34"/>
      <c r="M169" s="28"/>
      <c r="N169" s="28"/>
      <c r="O169" s="28"/>
      <c r="P169" s="28"/>
      <c r="Q169" s="28"/>
      <c r="R169" s="34"/>
      <c r="S169" s="28">
        <f>C169+D169+E169+F169+G169</f>
        <v>29</v>
      </c>
    </row>
    <row r="170" spans="1:19" ht="12.75">
      <c r="A170" s="157" t="s">
        <v>274</v>
      </c>
      <c r="B170" s="114">
        <v>2012</v>
      </c>
      <c r="C170" s="28">
        <v>25</v>
      </c>
      <c r="D170" s="28">
        <v>12</v>
      </c>
      <c r="E170" s="34">
        <v>1</v>
      </c>
      <c r="F170" s="28">
        <v>3</v>
      </c>
      <c r="G170" s="28">
        <v>3</v>
      </c>
      <c r="H170" s="34"/>
      <c r="I170" s="28"/>
      <c r="J170" s="34"/>
      <c r="K170" s="28"/>
      <c r="L170" s="34"/>
      <c r="M170" s="28"/>
      <c r="N170" s="28"/>
      <c r="O170" s="28"/>
      <c r="P170" s="28"/>
      <c r="Q170" s="28"/>
      <c r="R170" s="34"/>
      <c r="S170" s="28">
        <f>C170+D170+E170+F170+G170</f>
        <v>44</v>
      </c>
    </row>
    <row r="171" spans="1:19" ht="12.75">
      <c r="A171" s="157" t="s">
        <v>275</v>
      </c>
      <c r="B171" s="115" t="s">
        <v>214</v>
      </c>
      <c r="C171" s="28">
        <f>C169-C170</f>
        <v>-7</v>
      </c>
      <c r="D171" s="28">
        <f>D169-D170</f>
        <v>-4</v>
      </c>
      <c r="E171" s="34">
        <f>E169-E170</f>
        <v>1</v>
      </c>
      <c r="F171" s="28">
        <f>F169-F170</f>
        <v>-2</v>
      </c>
      <c r="G171" s="28">
        <f>G169-G170</f>
        <v>-3</v>
      </c>
      <c r="H171" s="34"/>
      <c r="I171" s="28"/>
      <c r="J171" s="34"/>
      <c r="K171" s="28"/>
      <c r="L171" s="34"/>
      <c r="M171" s="28"/>
      <c r="N171" s="28"/>
      <c r="O171" s="28"/>
      <c r="P171" s="28"/>
      <c r="Q171" s="28"/>
      <c r="R171" s="34"/>
      <c r="S171" s="28">
        <f>S169-S170</f>
        <v>-15</v>
      </c>
    </row>
    <row r="172" spans="1:19" ht="13.5" thickBot="1">
      <c r="A172" s="158"/>
      <c r="B172" s="116" t="s">
        <v>5</v>
      </c>
      <c r="C172" s="31">
        <f>C171/C170</f>
        <v>-0.28</v>
      </c>
      <c r="D172" s="31">
        <f>D171/D170</f>
        <v>-0.3333333333333333</v>
      </c>
      <c r="E172" s="31">
        <f>E171/E170</f>
        <v>1</v>
      </c>
      <c r="F172" s="31">
        <f>F171/F170</f>
        <v>-0.6666666666666666</v>
      </c>
      <c r="G172" s="31">
        <f>G171/G170</f>
        <v>-1</v>
      </c>
      <c r="H172" s="43"/>
      <c r="I172" s="31"/>
      <c r="J172" s="43"/>
      <c r="K172" s="31"/>
      <c r="L172" s="43"/>
      <c r="M172" s="31"/>
      <c r="N172" s="31"/>
      <c r="O172" s="31"/>
      <c r="P172" s="31"/>
      <c r="Q172" s="31"/>
      <c r="R172" s="43"/>
      <c r="S172" s="31">
        <f>S171/S170</f>
        <v>-0.3409090909090909</v>
      </c>
    </row>
    <row r="173" spans="1:19" ht="13.5" thickBot="1">
      <c r="A173" s="180" t="s">
        <v>309</v>
      </c>
      <c r="B173" s="33"/>
      <c r="C173" s="33"/>
      <c r="D173" s="33"/>
      <c r="E173" s="33"/>
      <c r="F173" s="33"/>
      <c r="G173" s="33"/>
      <c r="H173" s="33"/>
      <c r="I173" s="33"/>
      <c r="J173" s="33"/>
      <c r="K173" s="33"/>
      <c r="L173" s="33"/>
      <c r="M173" s="33"/>
      <c r="N173" s="33"/>
      <c r="O173" s="33"/>
      <c r="P173" s="33"/>
      <c r="Q173" s="33"/>
      <c r="R173" s="33"/>
      <c r="S173" s="33"/>
    </row>
    <row r="174" spans="1:19" ht="21" thickBot="1">
      <c r="A174" s="154"/>
      <c r="B174" s="113"/>
      <c r="C174" s="35" t="s">
        <v>68</v>
      </c>
      <c r="D174" s="36" t="s">
        <v>69</v>
      </c>
      <c r="E174" s="51" t="s">
        <v>70</v>
      </c>
      <c r="F174" s="36" t="s">
        <v>71</v>
      </c>
      <c r="G174" s="35" t="s">
        <v>72</v>
      </c>
      <c r="H174" s="36" t="s">
        <v>73</v>
      </c>
      <c r="I174" s="38" t="s">
        <v>74</v>
      </c>
      <c r="J174" s="37" t="s">
        <v>75</v>
      </c>
      <c r="K174" s="38" t="s">
        <v>76</v>
      </c>
      <c r="L174" s="38" t="s">
        <v>77</v>
      </c>
      <c r="M174" s="38"/>
      <c r="N174" s="40"/>
      <c r="O174" s="40"/>
      <c r="P174" s="40"/>
      <c r="Q174" s="40"/>
      <c r="R174" s="41"/>
      <c r="S174" s="40" t="s">
        <v>30</v>
      </c>
    </row>
    <row r="175" spans="1:19" ht="12.75">
      <c r="A175" s="155"/>
      <c r="B175" s="114">
        <v>2013</v>
      </c>
      <c r="C175" s="28">
        <f aca="true" t="shared" si="62" ref="C175:S176">C179+C183+C187+C191+C195+C199+C203</f>
        <v>65</v>
      </c>
      <c r="D175" s="28">
        <f t="shared" si="62"/>
        <v>202</v>
      </c>
      <c r="E175" s="28">
        <f t="shared" si="62"/>
        <v>59</v>
      </c>
      <c r="F175" s="28">
        <f t="shared" si="62"/>
        <v>73</v>
      </c>
      <c r="G175" s="28">
        <f t="shared" si="62"/>
        <v>45</v>
      </c>
      <c r="H175" s="28">
        <f t="shared" si="62"/>
        <v>25</v>
      </c>
      <c r="I175" s="28">
        <f t="shared" si="62"/>
        <v>489</v>
      </c>
      <c r="J175" s="28">
        <f t="shared" si="62"/>
        <v>201</v>
      </c>
      <c r="K175" s="28">
        <f t="shared" si="62"/>
        <v>69</v>
      </c>
      <c r="L175" s="28">
        <f>L179+L183+L187+L191+L195+L199+L203</f>
        <v>114</v>
      </c>
      <c r="M175" s="28"/>
      <c r="N175" s="28"/>
      <c r="O175" s="28"/>
      <c r="P175" s="28"/>
      <c r="Q175" s="28"/>
      <c r="R175" s="42"/>
      <c r="S175" s="28">
        <f>C175+D175+E175+F175+G175+H175+I175+J175+K175+L175+M175+N175</f>
        <v>1342</v>
      </c>
    </row>
    <row r="176" spans="1:19" ht="12.75">
      <c r="A176" s="197" t="s">
        <v>40</v>
      </c>
      <c r="B176" s="114">
        <v>2012</v>
      </c>
      <c r="C176" s="28">
        <f t="shared" si="62"/>
        <v>79</v>
      </c>
      <c r="D176" s="28">
        <f t="shared" si="62"/>
        <v>232</v>
      </c>
      <c r="E176" s="28">
        <f t="shared" si="62"/>
        <v>71</v>
      </c>
      <c r="F176" s="28">
        <f t="shared" si="62"/>
        <v>65</v>
      </c>
      <c r="G176" s="28">
        <f t="shared" si="62"/>
        <v>51</v>
      </c>
      <c r="H176" s="28">
        <f t="shared" si="62"/>
        <v>37</v>
      </c>
      <c r="I176" s="28">
        <f t="shared" si="62"/>
        <v>717</v>
      </c>
      <c r="J176" s="28">
        <f t="shared" si="62"/>
        <v>246</v>
      </c>
      <c r="K176" s="28">
        <f t="shared" si="62"/>
        <v>65</v>
      </c>
      <c r="L176" s="28">
        <f>L180+L184+L188+L192+L196+L200+L204</f>
        <v>95</v>
      </c>
      <c r="M176" s="28"/>
      <c r="N176" s="28"/>
      <c r="O176" s="28"/>
      <c r="P176" s="28"/>
      <c r="Q176" s="28"/>
      <c r="R176" s="42"/>
      <c r="S176" s="28">
        <f t="shared" si="62"/>
        <v>1658</v>
      </c>
    </row>
    <row r="177" spans="1:19" ht="12.75">
      <c r="A177" s="155"/>
      <c r="B177" s="115" t="s">
        <v>214</v>
      </c>
      <c r="C177" s="28">
        <f aca="true" t="shared" si="63" ref="C177:L177">C175-C176</f>
        <v>-14</v>
      </c>
      <c r="D177" s="34">
        <f t="shared" si="63"/>
        <v>-30</v>
      </c>
      <c r="E177" s="28">
        <f t="shared" si="63"/>
        <v>-12</v>
      </c>
      <c r="F177" s="34">
        <f t="shared" si="63"/>
        <v>8</v>
      </c>
      <c r="G177" s="28">
        <f t="shared" si="63"/>
        <v>-6</v>
      </c>
      <c r="H177" s="34">
        <f t="shared" si="63"/>
        <v>-12</v>
      </c>
      <c r="I177" s="28">
        <f t="shared" si="63"/>
        <v>-228</v>
      </c>
      <c r="J177" s="34">
        <f t="shared" si="63"/>
        <v>-45</v>
      </c>
      <c r="K177" s="28">
        <f t="shared" si="63"/>
        <v>4</v>
      </c>
      <c r="L177" s="28">
        <f t="shared" si="63"/>
        <v>19</v>
      </c>
      <c r="M177" s="28"/>
      <c r="N177" s="28"/>
      <c r="O177" s="28"/>
      <c r="P177" s="28"/>
      <c r="Q177" s="28"/>
      <c r="R177" s="34"/>
      <c r="S177" s="28">
        <f>C177+D177+E177+F177+G177+H177+I177+J177+K177+L177+M177+N177</f>
        <v>-316</v>
      </c>
    </row>
    <row r="178" spans="1:19" ht="13.5" thickBot="1">
      <c r="A178" s="156"/>
      <c r="B178" s="116" t="s">
        <v>5</v>
      </c>
      <c r="C178" s="31">
        <f aca="true" t="shared" si="64" ref="C178:L178">C177/C176</f>
        <v>-0.17721518987341772</v>
      </c>
      <c r="D178" s="43">
        <f t="shared" si="64"/>
        <v>-0.12931034482758622</v>
      </c>
      <c r="E178" s="31">
        <f t="shared" si="64"/>
        <v>-0.16901408450704225</v>
      </c>
      <c r="F178" s="43">
        <f t="shared" si="64"/>
        <v>0.12307692307692308</v>
      </c>
      <c r="G178" s="31">
        <f t="shared" si="64"/>
        <v>-0.11764705882352941</v>
      </c>
      <c r="H178" s="43">
        <f t="shared" si="64"/>
        <v>-0.32432432432432434</v>
      </c>
      <c r="I178" s="31">
        <f t="shared" si="64"/>
        <v>-0.3179916317991632</v>
      </c>
      <c r="J178" s="43">
        <f t="shared" si="64"/>
        <v>-0.18292682926829268</v>
      </c>
      <c r="K178" s="31">
        <f t="shared" si="64"/>
        <v>0.06153846153846154</v>
      </c>
      <c r="L178" s="31">
        <f t="shared" si="64"/>
        <v>0.2</v>
      </c>
      <c r="M178" s="31"/>
      <c r="N178" s="31"/>
      <c r="O178" s="31"/>
      <c r="P178" s="31"/>
      <c r="Q178" s="31"/>
      <c r="R178" s="43"/>
      <c r="S178" s="31">
        <f>S177/S176</f>
        <v>-0.19059107358262967</v>
      </c>
    </row>
    <row r="179" spans="1:19" ht="12.75">
      <c r="A179" s="155" t="s">
        <v>0</v>
      </c>
      <c r="B179" s="114">
        <v>2013</v>
      </c>
      <c r="C179" s="28">
        <v>3</v>
      </c>
      <c r="D179" s="34">
        <v>1</v>
      </c>
      <c r="E179" s="28">
        <v>0</v>
      </c>
      <c r="F179" s="34">
        <v>0</v>
      </c>
      <c r="G179" s="28">
        <v>1</v>
      </c>
      <c r="H179" s="34">
        <v>0</v>
      </c>
      <c r="I179" s="28">
        <v>6</v>
      </c>
      <c r="J179" s="34">
        <v>5</v>
      </c>
      <c r="K179" s="28">
        <v>3</v>
      </c>
      <c r="L179" s="34">
        <v>3</v>
      </c>
      <c r="M179" s="28"/>
      <c r="N179" s="28"/>
      <c r="O179" s="28"/>
      <c r="P179" s="28"/>
      <c r="Q179" s="28"/>
      <c r="R179" s="34"/>
      <c r="S179" s="28">
        <f>C179+D179+E179+F179+G179+H179+I179+J179+K179+L179</f>
        <v>22</v>
      </c>
    </row>
    <row r="180" spans="1:19" ht="12.75">
      <c r="A180" s="157" t="s">
        <v>265</v>
      </c>
      <c r="B180" s="114">
        <v>2012</v>
      </c>
      <c r="C180" s="28">
        <v>0</v>
      </c>
      <c r="D180" s="34">
        <v>5</v>
      </c>
      <c r="E180" s="28">
        <v>0</v>
      </c>
      <c r="F180" s="34">
        <v>0</v>
      </c>
      <c r="G180" s="28">
        <v>1</v>
      </c>
      <c r="H180" s="34">
        <v>0</v>
      </c>
      <c r="I180" s="28">
        <v>6</v>
      </c>
      <c r="J180" s="34">
        <v>4</v>
      </c>
      <c r="K180" s="28">
        <v>0</v>
      </c>
      <c r="L180" s="34">
        <v>3</v>
      </c>
      <c r="M180" s="28"/>
      <c r="N180" s="28"/>
      <c r="O180" s="28"/>
      <c r="P180" s="28"/>
      <c r="Q180" s="28"/>
      <c r="R180" s="34"/>
      <c r="S180" s="28">
        <f>C180+D180+E180+F180+G180+H180+I180+J180+K180+L180</f>
        <v>19</v>
      </c>
    </row>
    <row r="181" spans="1:19" ht="12.75">
      <c r="A181" s="157" t="s">
        <v>266</v>
      </c>
      <c r="B181" s="115" t="s">
        <v>214</v>
      </c>
      <c r="C181" s="28">
        <f aca="true" t="shared" si="65" ref="C181:L181">C179-C180</f>
        <v>3</v>
      </c>
      <c r="D181" s="34">
        <f t="shared" si="65"/>
        <v>-4</v>
      </c>
      <c r="E181" s="28">
        <f t="shared" si="65"/>
        <v>0</v>
      </c>
      <c r="F181" s="34">
        <f t="shared" si="65"/>
        <v>0</v>
      </c>
      <c r="G181" s="28">
        <f t="shared" si="65"/>
        <v>0</v>
      </c>
      <c r="H181" s="34">
        <f t="shared" si="65"/>
        <v>0</v>
      </c>
      <c r="I181" s="28">
        <f t="shared" si="65"/>
        <v>0</v>
      </c>
      <c r="J181" s="34">
        <f t="shared" si="65"/>
        <v>1</v>
      </c>
      <c r="K181" s="28">
        <f t="shared" si="65"/>
        <v>3</v>
      </c>
      <c r="L181" s="28">
        <f t="shared" si="65"/>
        <v>0</v>
      </c>
      <c r="M181" s="28"/>
      <c r="N181" s="28"/>
      <c r="O181" s="28"/>
      <c r="P181" s="28"/>
      <c r="Q181" s="28"/>
      <c r="R181" s="34"/>
      <c r="S181" s="28">
        <f>S179-S180</f>
        <v>3</v>
      </c>
    </row>
    <row r="182" spans="1:19" ht="13.5" thickBot="1">
      <c r="A182" s="158"/>
      <c r="B182" s="116" t="s">
        <v>5</v>
      </c>
      <c r="C182" s="31">
        <v>0</v>
      </c>
      <c r="D182" s="31">
        <f aca="true" t="shared" si="66" ref="D182:L182">D181/D180</f>
        <v>-0.8</v>
      </c>
      <c r="E182" s="31">
        <v>0</v>
      </c>
      <c r="F182" s="31">
        <v>0</v>
      </c>
      <c r="G182" s="31">
        <f t="shared" si="66"/>
        <v>0</v>
      </c>
      <c r="H182" s="31">
        <v>0</v>
      </c>
      <c r="I182" s="31">
        <f t="shared" si="66"/>
        <v>0</v>
      </c>
      <c r="J182" s="31">
        <f t="shared" si="66"/>
        <v>0.25</v>
      </c>
      <c r="K182" s="31">
        <v>0</v>
      </c>
      <c r="L182" s="31">
        <f t="shared" si="66"/>
        <v>0</v>
      </c>
      <c r="M182" s="31"/>
      <c r="N182" s="31"/>
      <c r="O182" s="31"/>
      <c r="P182" s="31"/>
      <c r="Q182" s="31"/>
      <c r="R182" s="43"/>
      <c r="S182" s="58">
        <f>S181/S180</f>
        <v>0.15789473684210525</v>
      </c>
    </row>
    <row r="183" spans="1:19" ht="12.75">
      <c r="A183" s="159"/>
      <c r="B183" s="114">
        <v>2013</v>
      </c>
      <c r="C183" s="28">
        <v>0</v>
      </c>
      <c r="D183" s="34">
        <v>0</v>
      </c>
      <c r="E183" s="28">
        <v>0</v>
      </c>
      <c r="F183" s="34">
        <v>0</v>
      </c>
      <c r="G183" s="28">
        <v>0</v>
      </c>
      <c r="H183" s="34">
        <v>0</v>
      </c>
      <c r="I183" s="28">
        <v>0</v>
      </c>
      <c r="J183" s="34">
        <v>0</v>
      </c>
      <c r="K183" s="28">
        <v>0</v>
      </c>
      <c r="L183" s="34">
        <v>0</v>
      </c>
      <c r="M183" s="28"/>
      <c r="N183" s="28"/>
      <c r="O183" s="28"/>
      <c r="P183" s="28"/>
      <c r="Q183" s="28"/>
      <c r="R183" s="34"/>
      <c r="S183" s="28">
        <f>C183+D183+E183+F183+G183+H183+I183+J183+K183+L183</f>
        <v>0</v>
      </c>
    </row>
    <row r="184" spans="1:19" ht="12.75">
      <c r="A184" s="157" t="s">
        <v>267</v>
      </c>
      <c r="B184" s="114">
        <v>2012</v>
      </c>
      <c r="C184" s="28">
        <v>0</v>
      </c>
      <c r="D184" s="34">
        <v>0</v>
      </c>
      <c r="E184" s="28">
        <v>0</v>
      </c>
      <c r="F184" s="34">
        <v>0</v>
      </c>
      <c r="G184" s="28">
        <v>0</v>
      </c>
      <c r="H184" s="34">
        <v>0</v>
      </c>
      <c r="I184" s="28">
        <v>0</v>
      </c>
      <c r="J184" s="34">
        <v>0</v>
      </c>
      <c r="K184" s="28">
        <v>0</v>
      </c>
      <c r="L184" s="34">
        <v>0</v>
      </c>
      <c r="M184" s="28"/>
      <c r="N184" s="28"/>
      <c r="O184" s="28"/>
      <c r="P184" s="28"/>
      <c r="Q184" s="28"/>
      <c r="R184" s="34"/>
      <c r="S184" s="28">
        <f>C184+D184+E184+F184+G184+H184+I184+J184+K184+L184</f>
        <v>0</v>
      </c>
    </row>
    <row r="185" spans="1:19" ht="12.75">
      <c r="A185" s="157" t="s">
        <v>268</v>
      </c>
      <c r="B185" s="115" t="s">
        <v>214</v>
      </c>
      <c r="C185" s="28">
        <f aca="true" t="shared" si="67" ref="C185:L185">C183-C184</f>
        <v>0</v>
      </c>
      <c r="D185" s="34">
        <f t="shared" si="67"/>
        <v>0</v>
      </c>
      <c r="E185" s="28">
        <f t="shared" si="67"/>
        <v>0</v>
      </c>
      <c r="F185" s="34">
        <f t="shared" si="67"/>
        <v>0</v>
      </c>
      <c r="G185" s="28">
        <f t="shared" si="67"/>
        <v>0</v>
      </c>
      <c r="H185" s="34">
        <f t="shared" si="67"/>
        <v>0</v>
      </c>
      <c r="I185" s="28">
        <f t="shared" si="67"/>
        <v>0</v>
      </c>
      <c r="J185" s="34">
        <f t="shared" si="67"/>
        <v>0</v>
      </c>
      <c r="K185" s="28">
        <f t="shared" si="67"/>
        <v>0</v>
      </c>
      <c r="L185" s="28">
        <f t="shared" si="67"/>
        <v>0</v>
      </c>
      <c r="M185" s="28"/>
      <c r="N185" s="28"/>
      <c r="O185" s="28"/>
      <c r="P185" s="28"/>
      <c r="Q185" s="28"/>
      <c r="R185" s="34"/>
      <c r="S185" s="28">
        <f>S183-S184</f>
        <v>0</v>
      </c>
    </row>
    <row r="186" spans="1:19" ht="13.5" thickBot="1">
      <c r="A186" s="158"/>
      <c r="B186" s="116" t="s">
        <v>5</v>
      </c>
      <c r="C186" s="31">
        <v>0</v>
      </c>
      <c r="D186" s="31">
        <v>0</v>
      </c>
      <c r="E186" s="31">
        <v>0</v>
      </c>
      <c r="F186" s="31">
        <v>0</v>
      </c>
      <c r="G186" s="31">
        <v>0</v>
      </c>
      <c r="H186" s="31">
        <v>0</v>
      </c>
      <c r="I186" s="31">
        <v>0</v>
      </c>
      <c r="J186" s="31">
        <v>0</v>
      </c>
      <c r="K186" s="31">
        <v>0</v>
      </c>
      <c r="L186" s="31">
        <v>0</v>
      </c>
      <c r="M186" s="31"/>
      <c r="N186" s="31"/>
      <c r="O186" s="31"/>
      <c r="P186" s="31"/>
      <c r="Q186" s="31"/>
      <c r="R186" s="43"/>
      <c r="S186" s="31">
        <v>0</v>
      </c>
    </row>
    <row r="187" spans="1:19" ht="12.75">
      <c r="A187" s="159"/>
      <c r="B187" s="114">
        <v>2013</v>
      </c>
      <c r="C187" s="28">
        <v>7</v>
      </c>
      <c r="D187" s="34">
        <v>10</v>
      </c>
      <c r="E187" s="28">
        <v>3</v>
      </c>
      <c r="F187" s="34">
        <v>1</v>
      </c>
      <c r="G187" s="28">
        <v>5</v>
      </c>
      <c r="H187" s="34">
        <v>0</v>
      </c>
      <c r="I187" s="28">
        <v>44</v>
      </c>
      <c r="J187" s="34">
        <v>6</v>
      </c>
      <c r="K187" s="28">
        <v>2</v>
      </c>
      <c r="L187" s="34">
        <v>5</v>
      </c>
      <c r="M187" s="28"/>
      <c r="N187" s="28"/>
      <c r="O187" s="28"/>
      <c r="P187" s="28"/>
      <c r="Q187" s="28"/>
      <c r="R187" s="34"/>
      <c r="S187" s="28">
        <f>C187+D187+E187+F187+G187+H187+I187+J187+K187+L187</f>
        <v>83</v>
      </c>
    </row>
    <row r="188" spans="1:19" ht="12.75">
      <c r="A188" s="157" t="s">
        <v>144</v>
      </c>
      <c r="B188" s="114">
        <v>2012</v>
      </c>
      <c r="C188" s="28">
        <v>6</v>
      </c>
      <c r="D188" s="34">
        <v>11</v>
      </c>
      <c r="E188" s="28">
        <v>0</v>
      </c>
      <c r="F188" s="34">
        <v>5</v>
      </c>
      <c r="G188" s="28">
        <v>0</v>
      </c>
      <c r="H188" s="34">
        <v>0</v>
      </c>
      <c r="I188" s="28">
        <v>47</v>
      </c>
      <c r="J188" s="34">
        <v>5</v>
      </c>
      <c r="K188" s="28">
        <v>4</v>
      </c>
      <c r="L188" s="34">
        <v>6</v>
      </c>
      <c r="M188" s="28"/>
      <c r="N188" s="28"/>
      <c r="O188" s="28"/>
      <c r="P188" s="28"/>
      <c r="Q188" s="28"/>
      <c r="R188" s="34"/>
      <c r="S188" s="28">
        <f>C188+D188+E188+F188+G188+H188+I188+J188+K188+L188</f>
        <v>84</v>
      </c>
    </row>
    <row r="189" spans="1:19" ht="12.75">
      <c r="A189" s="159"/>
      <c r="B189" s="115" t="s">
        <v>214</v>
      </c>
      <c r="C189" s="28">
        <f aca="true" t="shared" si="68" ref="C189:L189">C187-C188</f>
        <v>1</v>
      </c>
      <c r="D189" s="34">
        <f t="shared" si="68"/>
        <v>-1</v>
      </c>
      <c r="E189" s="28">
        <f t="shared" si="68"/>
        <v>3</v>
      </c>
      <c r="F189" s="34">
        <f t="shared" si="68"/>
        <v>-4</v>
      </c>
      <c r="G189" s="28">
        <f t="shared" si="68"/>
        <v>5</v>
      </c>
      <c r="H189" s="48">
        <f t="shared" si="68"/>
        <v>0</v>
      </c>
      <c r="I189" s="48">
        <f t="shared" si="68"/>
        <v>-3</v>
      </c>
      <c r="J189" s="34">
        <f t="shared" si="68"/>
        <v>1</v>
      </c>
      <c r="K189" s="28">
        <f t="shared" si="68"/>
        <v>-2</v>
      </c>
      <c r="L189" s="28">
        <f t="shared" si="68"/>
        <v>-1</v>
      </c>
      <c r="M189" s="28"/>
      <c r="N189" s="28"/>
      <c r="O189" s="28"/>
      <c r="P189" s="28"/>
      <c r="Q189" s="28"/>
      <c r="R189" s="34"/>
      <c r="S189" s="28">
        <f>S187-S188</f>
        <v>-1</v>
      </c>
    </row>
    <row r="190" spans="1:19" ht="13.5" thickBot="1">
      <c r="A190" s="158"/>
      <c r="B190" s="116" t="s">
        <v>5</v>
      </c>
      <c r="C190" s="31">
        <f aca="true" t="shared" si="69" ref="C190:L190">C189/C188</f>
        <v>0.16666666666666666</v>
      </c>
      <c r="D190" s="43">
        <f t="shared" si="69"/>
        <v>-0.09090909090909091</v>
      </c>
      <c r="E190" s="45">
        <v>0</v>
      </c>
      <c r="F190" s="198">
        <f t="shared" si="69"/>
        <v>-0.8</v>
      </c>
      <c r="G190" s="45">
        <v>0</v>
      </c>
      <c r="H190" s="45">
        <v>0</v>
      </c>
      <c r="I190" s="31">
        <f t="shared" si="69"/>
        <v>-0.06382978723404255</v>
      </c>
      <c r="J190" s="43">
        <f t="shared" si="69"/>
        <v>0.2</v>
      </c>
      <c r="K190" s="45">
        <f t="shared" si="69"/>
        <v>-0.5</v>
      </c>
      <c r="L190" s="198">
        <f t="shared" si="69"/>
        <v>-0.16666666666666666</v>
      </c>
      <c r="M190" s="31"/>
      <c r="N190" s="31"/>
      <c r="O190" s="31"/>
      <c r="P190" s="31"/>
      <c r="Q190" s="31"/>
      <c r="R190" s="43"/>
      <c r="S190" s="31">
        <f>S189/S188</f>
        <v>-0.011904761904761904</v>
      </c>
    </row>
    <row r="191" spans="1:19" ht="12.75">
      <c r="A191" s="159"/>
      <c r="B191" s="114">
        <v>2013</v>
      </c>
      <c r="C191" s="28">
        <v>3</v>
      </c>
      <c r="D191" s="34">
        <v>9</v>
      </c>
      <c r="E191" s="28">
        <v>2</v>
      </c>
      <c r="F191" s="34">
        <v>5</v>
      </c>
      <c r="G191" s="28">
        <v>2</v>
      </c>
      <c r="H191" s="34">
        <v>2</v>
      </c>
      <c r="I191" s="28">
        <v>36</v>
      </c>
      <c r="J191" s="34">
        <v>7</v>
      </c>
      <c r="K191" s="28">
        <v>4</v>
      </c>
      <c r="L191" s="34">
        <v>13</v>
      </c>
      <c r="M191" s="28"/>
      <c r="N191" s="28"/>
      <c r="O191" s="28"/>
      <c r="P191" s="28"/>
      <c r="Q191" s="28"/>
      <c r="R191" s="34"/>
      <c r="S191" s="28">
        <f>C191+D191+E191+F191+G191+H191+I191+J191+K191+L191</f>
        <v>83</v>
      </c>
    </row>
    <row r="192" spans="1:19" ht="12.75">
      <c r="A192" s="157" t="s">
        <v>269</v>
      </c>
      <c r="B192" s="114">
        <v>2012</v>
      </c>
      <c r="C192" s="28">
        <v>4</v>
      </c>
      <c r="D192" s="34">
        <v>5</v>
      </c>
      <c r="E192" s="28">
        <v>1</v>
      </c>
      <c r="F192" s="34">
        <v>2</v>
      </c>
      <c r="G192" s="28">
        <v>1</v>
      </c>
      <c r="H192" s="34">
        <v>2</v>
      </c>
      <c r="I192" s="28">
        <v>30</v>
      </c>
      <c r="J192" s="34">
        <v>5</v>
      </c>
      <c r="K192" s="28">
        <v>4</v>
      </c>
      <c r="L192" s="34">
        <v>6</v>
      </c>
      <c r="M192" s="28"/>
      <c r="N192" s="28"/>
      <c r="O192" s="28"/>
      <c r="P192" s="28"/>
      <c r="Q192" s="28"/>
      <c r="R192" s="34"/>
      <c r="S192" s="28">
        <f>C192+D192+E192+F192+G192+H192+I192+J192+K192+L192</f>
        <v>60</v>
      </c>
    </row>
    <row r="193" spans="1:19" ht="12.75">
      <c r="A193" s="157" t="s">
        <v>270</v>
      </c>
      <c r="B193" s="115" t="s">
        <v>214</v>
      </c>
      <c r="C193" s="28">
        <f aca="true" t="shared" si="70" ref="C193:L193">C191-C192</f>
        <v>-1</v>
      </c>
      <c r="D193" s="34">
        <f t="shared" si="70"/>
        <v>4</v>
      </c>
      <c r="E193" s="28">
        <f t="shared" si="70"/>
        <v>1</v>
      </c>
      <c r="F193" s="34">
        <f t="shared" si="70"/>
        <v>3</v>
      </c>
      <c r="G193" s="28">
        <f t="shared" si="70"/>
        <v>1</v>
      </c>
      <c r="H193" s="34">
        <f t="shared" si="70"/>
        <v>0</v>
      </c>
      <c r="I193" s="28">
        <f t="shared" si="70"/>
        <v>6</v>
      </c>
      <c r="J193" s="34">
        <f t="shared" si="70"/>
        <v>2</v>
      </c>
      <c r="K193" s="28">
        <f t="shared" si="70"/>
        <v>0</v>
      </c>
      <c r="L193" s="28">
        <f t="shared" si="70"/>
        <v>7</v>
      </c>
      <c r="M193" s="28"/>
      <c r="N193" s="28"/>
      <c r="O193" s="28"/>
      <c r="P193" s="28"/>
      <c r="Q193" s="28"/>
      <c r="R193" s="34"/>
      <c r="S193" s="28">
        <f>S191-S192</f>
        <v>23</v>
      </c>
    </row>
    <row r="194" spans="1:19" ht="13.5" thickBot="1">
      <c r="A194" s="158"/>
      <c r="B194" s="116" t="s">
        <v>5</v>
      </c>
      <c r="C194" s="45">
        <f aca="true" t="shared" si="71" ref="C194:L194">C193/C192</f>
        <v>-0.25</v>
      </c>
      <c r="D194" s="45">
        <f t="shared" si="71"/>
        <v>0.8</v>
      </c>
      <c r="E194" s="45">
        <f t="shared" si="71"/>
        <v>1</v>
      </c>
      <c r="F194" s="45">
        <f t="shared" si="71"/>
        <v>1.5</v>
      </c>
      <c r="G194" s="45">
        <f t="shared" si="71"/>
        <v>1</v>
      </c>
      <c r="H194" s="45">
        <f t="shared" si="71"/>
        <v>0</v>
      </c>
      <c r="I194" s="31">
        <f t="shared" si="71"/>
        <v>0.2</v>
      </c>
      <c r="J194" s="45">
        <f t="shared" si="71"/>
        <v>0.4</v>
      </c>
      <c r="K194" s="45">
        <f t="shared" si="71"/>
        <v>0</v>
      </c>
      <c r="L194" s="31">
        <f t="shared" si="71"/>
        <v>1.1666666666666667</v>
      </c>
      <c r="M194" s="31"/>
      <c r="N194" s="31"/>
      <c r="O194" s="31"/>
      <c r="P194" s="31"/>
      <c r="Q194" s="31"/>
      <c r="R194" s="43"/>
      <c r="S194" s="31">
        <f>S193/S192</f>
        <v>0.38333333333333336</v>
      </c>
    </row>
    <row r="195" spans="1:19" ht="12.75">
      <c r="A195" s="159"/>
      <c r="B195" s="114">
        <v>2013</v>
      </c>
      <c r="C195" s="28">
        <v>18</v>
      </c>
      <c r="D195" s="34">
        <v>76</v>
      </c>
      <c r="E195" s="28">
        <v>23</v>
      </c>
      <c r="F195" s="34">
        <v>33</v>
      </c>
      <c r="G195" s="28">
        <v>17</v>
      </c>
      <c r="H195" s="34">
        <v>8</v>
      </c>
      <c r="I195" s="28">
        <v>157</v>
      </c>
      <c r="J195" s="34">
        <v>46</v>
      </c>
      <c r="K195" s="28">
        <v>26</v>
      </c>
      <c r="L195" s="28">
        <v>45</v>
      </c>
      <c r="M195" s="28"/>
      <c r="N195" s="28"/>
      <c r="O195" s="28"/>
      <c r="P195" s="28"/>
      <c r="Q195" s="28"/>
      <c r="R195" s="34"/>
      <c r="S195" s="28">
        <f>C195+D195+E195+F195+G195+H195+I195+J195+K195+L195</f>
        <v>449</v>
      </c>
    </row>
    <row r="196" spans="1:19" ht="12.75">
      <c r="A196" s="160" t="s">
        <v>271</v>
      </c>
      <c r="B196" s="114">
        <v>2012</v>
      </c>
      <c r="C196" s="28">
        <v>24</v>
      </c>
      <c r="D196" s="34">
        <v>99</v>
      </c>
      <c r="E196" s="28">
        <v>27</v>
      </c>
      <c r="F196" s="34">
        <v>34</v>
      </c>
      <c r="G196" s="28">
        <v>27</v>
      </c>
      <c r="H196" s="34">
        <v>10</v>
      </c>
      <c r="I196" s="28">
        <v>205</v>
      </c>
      <c r="J196" s="34">
        <v>66</v>
      </c>
      <c r="K196" s="28">
        <v>33</v>
      </c>
      <c r="L196" s="28">
        <v>41</v>
      </c>
      <c r="M196" s="28"/>
      <c r="N196" s="28"/>
      <c r="O196" s="28"/>
      <c r="P196" s="28"/>
      <c r="Q196" s="28"/>
      <c r="R196" s="34"/>
      <c r="S196" s="28">
        <f>C196+D196+E196+F196+G196+H196+I196+J196+K196+L196</f>
        <v>566</v>
      </c>
    </row>
    <row r="197" spans="1:19" ht="12.75">
      <c r="A197" s="159"/>
      <c r="B197" s="115" t="s">
        <v>214</v>
      </c>
      <c r="C197" s="28">
        <f aca="true" t="shared" si="72" ref="C197:L197">C195-C196</f>
        <v>-6</v>
      </c>
      <c r="D197" s="34">
        <f t="shared" si="72"/>
        <v>-23</v>
      </c>
      <c r="E197" s="28">
        <f t="shared" si="72"/>
        <v>-4</v>
      </c>
      <c r="F197" s="34">
        <f t="shared" si="72"/>
        <v>-1</v>
      </c>
      <c r="G197" s="28">
        <f t="shared" si="72"/>
        <v>-10</v>
      </c>
      <c r="H197" s="34">
        <f t="shared" si="72"/>
        <v>-2</v>
      </c>
      <c r="I197" s="28">
        <f t="shared" si="72"/>
        <v>-48</v>
      </c>
      <c r="J197" s="34">
        <f t="shared" si="72"/>
        <v>-20</v>
      </c>
      <c r="K197" s="28">
        <f t="shared" si="72"/>
        <v>-7</v>
      </c>
      <c r="L197" s="28">
        <f t="shared" si="72"/>
        <v>4</v>
      </c>
      <c r="M197" s="28"/>
      <c r="N197" s="28"/>
      <c r="O197" s="28"/>
      <c r="P197" s="28"/>
      <c r="Q197" s="28"/>
      <c r="R197" s="34"/>
      <c r="S197" s="28">
        <f>S195-S196</f>
        <v>-117</v>
      </c>
    </row>
    <row r="198" spans="1:19" ht="13.5" thickBot="1">
      <c r="A198" s="158"/>
      <c r="B198" s="116" t="s">
        <v>5</v>
      </c>
      <c r="C198" s="31">
        <f aca="true" t="shared" si="73" ref="C198:L198">C197/C196</f>
        <v>-0.25</v>
      </c>
      <c r="D198" s="43">
        <f t="shared" si="73"/>
        <v>-0.23232323232323232</v>
      </c>
      <c r="E198" s="31">
        <f t="shared" si="73"/>
        <v>-0.14814814814814814</v>
      </c>
      <c r="F198" s="43">
        <f t="shared" si="73"/>
        <v>-0.029411764705882353</v>
      </c>
      <c r="G198" s="31">
        <f t="shared" si="73"/>
        <v>-0.37037037037037035</v>
      </c>
      <c r="H198" s="43">
        <f t="shared" si="73"/>
        <v>-0.2</v>
      </c>
      <c r="I198" s="31">
        <f t="shared" si="73"/>
        <v>-0.23414634146341465</v>
      </c>
      <c r="J198" s="43">
        <f t="shared" si="73"/>
        <v>-0.30303030303030304</v>
      </c>
      <c r="K198" s="31">
        <f t="shared" si="73"/>
        <v>-0.21212121212121213</v>
      </c>
      <c r="L198" s="31">
        <f t="shared" si="73"/>
        <v>0.0975609756097561</v>
      </c>
      <c r="M198" s="31"/>
      <c r="N198" s="31"/>
      <c r="O198" s="31"/>
      <c r="P198" s="31"/>
      <c r="Q198" s="31"/>
      <c r="R198" s="43"/>
      <c r="S198" s="31">
        <f>S197/S196</f>
        <v>-0.2067137809187279</v>
      </c>
    </row>
    <row r="199" spans="1:19" ht="12.75">
      <c r="A199" s="159"/>
      <c r="B199" s="114">
        <v>2013</v>
      </c>
      <c r="C199" s="28">
        <v>30</v>
      </c>
      <c r="D199" s="34">
        <v>96</v>
      </c>
      <c r="E199" s="28">
        <v>28</v>
      </c>
      <c r="F199" s="34">
        <v>31</v>
      </c>
      <c r="G199" s="28">
        <v>17</v>
      </c>
      <c r="H199" s="34">
        <v>13</v>
      </c>
      <c r="I199" s="28">
        <v>228</v>
      </c>
      <c r="J199" s="34">
        <v>123</v>
      </c>
      <c r="K199" s="28">
        <v>32</v>
      </c>
      <c r="L199" s="34">
        <v>41</v>
      </c>
      <c r="M199" s="28"/>
      <c r="N199" s="28"/>
      <c r="O199" s="28"/>
      <c r="P199" s="28"/>
      <c r="Q199" s="28"/>
      <c r="R199" s="34"/>
      <c r="S199" s="28">
        <f>C199+D199+E199+F199+G199+H199+I199+J199+K199+L199</f>
        <v>639</v>
      </c>
    </row>
    <row r="200" spans="1:19" ht="12.75">
      <c r="A200" s="157" t="s">
        <v>272</v>
      </c>
      <c r="B200" s="114">
        <v>2012</v>
      </c>
      <c r="C200" s="28">
        <v>37</v>
      </c>
      <c r="D200" s="34">
        <v>106</v>
      </c>
      <c r="E200" s="28">
        <v>41</v>
      </c>
      <c r="F200" s="34">
        <v>24</v>
      </c>
      <c r="G200" s="28">
        <v>22</v>
      </c>
      <c r="H200" s="34">
        <v>24</v>
      </c>
      <c r="I200" s="28">
        <v>396</v>
      </c>
      <c r="J200" s="34">
        <v>157</v>
      </c>
      <c r="K200" s="28">
        <v>24</v>
      </c>
      <c r="L200" s="34">
        <v>37</v>
      </c>
      <c r="M200" s="28"/>
      <c r="N200" s="28"/>
      <c r="O200" s="28"/>
      <c r="P200" s="28"/>
      <c r="Q200" s="28"/>
      <c r="R200" s="34"/>
      <c r="S200" s="28">
        <f>C200+D200+E200+F200+G200+H200+I200+J200+K200+L200</f>
        <v>868</v>
      </c>
    </row>
    <row r="201" spans="1:19" ht="12.75">
      <c r="A201" s="157" t="s">
        <v>273</v>
      </c>
      <c r="B201" s="115" t="s">
        <v>214</v>
      </c>
      <c r="C201" s="28">
        <f aca="true" t="shared" si="74" ref="C201:L201">C199-C200</f>
        <v>-7</v>
      </c>
      <c r="D201" s="34">
        <f t="shared" si="74"/>
        <v>-10</v>
      </c>
      <c r="E201" s="28">
        <f t="shared" si="74"/>
        <v>-13</v>
      </c>
      <c r="F201" s="34">
        <f t="shared" si="74"/>
        <v>7</v>
      </c>
      <c r="G201" s="28">
        <f t="shared" si="74"/>
        <v>-5</v>
      </c>
      <c r="H201" s="34">
        <f t="shared" si="74"/>
        <v>-11</v>
      </c>
      <c r="I201" s="28">
        <f t="shared" si="74"/>
        <v>-168</v>
      </c>
      <c r="J201" s="34">
        <f t="shared" si="74"/>
        <v>-34</v>
      </c>
      <c r="K201" s="28">
        <f t="shared" si="74"/>
        <v>8</v>
      </c>
      <c r="L201" s="28">
        <f t="shared" si="74"/>
        <v>4</v>
      </c>
      <c r="M201" s="28"/>
      <c r="N201" s="28"/>
      <c r="O201" s="28"/>
      <c r="P201" s="28"/>
      <c r="Q201" s="28"/>
      <c r="R201" s="34"/>
      <c r="S201" s="28">
        <f>S199-S200</f>
        <v>-229</v>
      </c>
    </row>
    <row r="202" spans="1:19" ht="13.5" thickBot="1">
      <c r="A202" s="158"/>
      <c r="B202" s="116" t="s">
        <v>5</v>
      </c>
      <c r="C202" s="31">
        <f aca="true" t="shared" si="75" ref="C202:L202">C201/C200</f>
        <v>-0.1891891891891892</v>
      </c>
      <c r="D202" s="43">
        <f t="shared" si="75"/>
        <v>-0.09433962264150944</v>
      </c>
      <c r="E202" s="31">
        <f t="shared" si="75"/>
        <v>-0.3170731707317073</v>
      </c>
      <c r="F202" s="31">
        <f t="shared" si="75"/>
        <v>0.2916666666666667</v>
      </c>
      <c r="G202" s="31">
        <f t="shared" si="75"/>
        <v>-0.22727272727272727</v>
      </c>
      <c r="H202" s="43">
        <f t="shared" si="75"/>
        <v>-0.4583333333333333</v>
      </c>
      <c r="I202" s="31">
        <f t="shared" si="75"/>
        <v>-0.42424242424242425</v>
      </c>
      <c r="J202" s="43">
        <f t="shared" si="75"/>
        <v>-0.21656050955414013</v>
      </c>
      <c r="K202" s="31">
        <f t="shared" si="75"/>
        <v>0.3333333333333333</v>
      </c>
      <c r="L202" s="31">
        <f t="shared" si="75"/>
        <v>0.10810810810810811</v>
      </c>
      <c r="M202" s="31"/>
      <c r="N202" s="31"/>
      <c r="O202" s="31"/>
      <c r="P202" s="31"/>
      <c r="Q202" s="31"/>
      <c r="R202" s="43"/>
      <c r="S202" s="31">
        <f>S201/S200</f>
        <v>-0.2638248847926267</v>
      </c>
    </row>
    <row r="203" spans="1:19" ht="12.75">
      <c r="A203" s="159"/>
      <c r="B203" s="114">
        <v>2013</v>
      </c>
      <c r="C203" s="28">
        <v>4</v>
      </c>
      <c r="D203" s="34">
        <v>10</v>
      </c>
      <c r="E203" s="28">
        <v>3</v>
      </c>
      <c r="F203" s="34">
        <v>3</v>
      </c>
      <c r="G203" s="28">
        <v>3</v>
      </c>
      <c r="H203" s="34">
        <v>2</v>
      </c>
      <c r="I203" s="28">
        <v>18</v>
      </c>
      <c r="J203" s="34">
        <v>14</v>
      </c>
      <c r="K203" s="28">
        <v>2</v>
      </c>
      <c r="L203" s="34">
        <v>7</v>
      </c>
      <c r="M203" s="28"/>
      <c r="N203" s="28"/>
      <c r="O203" s="28"/>
      <c r="P203" s="28"/>
      <c r="Q203" s="28"/>
      <c r="R203" s="34"/>
      <c r="S203" s="28">
        <f>C203+D203+E203+F203+G203+H203+I203+J203+K203+L203</f>
        <v>66</v>
      </c>
    </row>
    <row r="204" spans="1:19" ht="12.75">
      <c r="A204" s="157" t="s">
        <v>274</v>
      </c>
      <c r="B204" s="114">
        <v>2012</v>
      </c>
      <c r="C204" s="28">
        <v>8</v>
      </c>
      <c r="D204" s="34">
        <v>6</v>
      </c>
      <c r="E204" s="28">
        <v>2</v>
      </c>
      <c r="F204" s="34">
        <v>0</v>
      </c>
      <c r="G204" s="28">
        <v>0</v>
      </c>
      <c r="H204" s="34">
        <v>1</v>
      </c>
      <c r="I204" s="28">
        <v>33</v>
      </c>
      <c r="J204" s="34">
        <v>9</v>
      </c>
      <c r="K204" s="28">
        <v>0</v>
      </c>
      <c r="L204" s="34">
        <v>2</v>
      </c>
      <c r="M204" s="28"/>
      <c r="N204" s="28"/>
      <c r="O204" s="28"/>
      <c r="P204" s="28"/>
      <c r="Q204" s="28"/>
      <c r="R204" s="34"/>
      <c r="S204" s="28">
        <f>C204+D204+E204+F204+G204+H204+I204+J204+K204+L204</f>
        <v>61</v>
      </c>
    </row>
    <row r="205" spans="1:19" ht="12.75">
      <c r="A205" s="157" t="s">
        <v>275</v>
      </c>
      <c r="B205" s="115" t="s">
        <v>214</v>
      </c>
      <c r="C205" s="28">
        <f aca="true" t="shared" si="76" ref="C205:I205">C203-C204</f>
        <v>-4</v>
      </c>
      <c r="D205" s="34">
        <f t="shared" si="76"/>
        <v>4</v>
      </c>
      <c r="E205" s="28">
        <f t="shared" si="76"/>
        <v>1</v>
      </c>
      <c r="F205" s="34">
        <f t="shared" si="76"/>
        <v>3</v>
      </c>
      <c r="G205" s="28">
        <f t="shared" si="76"/>
        <v>3</v>
      </c>
      <c r="H205" s="34">
        <f t="shared" si="76"/>
        <v>1</v>
      </c>
      <c r="I205" s="28">
        <f t="shared" si="76"/>
        <v>-15</v>
      </c>
      <c r="J205" s="34">
        <f>J203-J204</f>
        <v>5</v>
      </c>
      <c r="K205" s="28">
        <f>K203-K204</f>
        <v>2</v>
      </c>
      <c r="L205" s="28">
        <f>L203-L204</f>
        <v>5</v>
      </c>
      <c r="M205" s="28"/>
      <c r="N205" s="28"/>
      <c r="O205" s="28"/>
      <c r="P205" s="28"/>
      <c r="Q205" s="28"/>
      <c r="R205" s="34"/>
      <c r="S205" s="28">
        <f>S203-S204</f>
        <v>5</v>
      </c>
    </row>
    <row r="206" spans="1:19" ht="13.5" thickBot="1">
      <c r="A206" s="158"/>
      <c r="B206" s="116" t="s">
        <v>5</v>
      </c>
      <c r="C206" s="31">
        <f>C205/C204</f>
        <v>-0.5</v>
      </c>
      <c r="D206" s="31">
        <f>D205/D204</f>
        <v>0.6666666666666666</v>
      </c>
      <c r="E206" s="31">
        <f>E205/E204</f>
        <v>0.5</v>
      </c>
      <c r="F206" s="31">
        <v>0</v>
      </c>
      <c r="G206" s="31">
        <v>0</v>
      </c>
      <c r="H206" s="31">
        <f>H205/H204</f>
        <v>1</v>
      </c>
      <c r="I206" s="31">
        <f>I205/I204</f>
        <v>-0.45454545454545453</v>
      </c>
      <c r="J206" s="31">
        <f>J205/J204</f>
        <v>0.5555555555555556</v>
      </c>
      <c r="K206" s="31">
        <v>0</v>
      </c>
      <c r="L206" s="31">
        <f>L205/L204</f>
        <v>2.5</v>
      </c>
      <c r="M206" s="31"/>
      <c r="N206" s="31"/>
      <c r="O206" s="31"/>
      <c r="P206" s="31"/>
      <c r="Q206" s="31"/>
      <c r="R206" s="43"/>
      <c r="S206" s="31">
        <f>S205/S204</f>
        <v>0.08196721311475409</v>
      </c>
    </row>
    <row r="207" spans="1:19" ht="13.5" thickBot="1">
      <c r="A207" s="180" t="s">
        <v>310</v>
      </c>
      <c r="B207" s="33"/>
      <c r="C207" s="33"/>
      <c r="D207" s="33"/>
      <c r="E207" s="33"/>
      <c r="F207" s="33"/>
      <c r="G207" s="33"/>
      <c r="H207" s="33"/>
      <c r="I207" s="33"/>
      <c r="J207" s="59"/>
      <c r="K207" s="33"/>
      <c r="L207" s="33"/>
      <c r="M207" s="33"/>
      <c r="N207" s="33"/>
      <c r="O207" s="33"/>
      <c r="P207" s="33"/>
      <c r="Q207" s="33"/>
      <c r="R207" s="33"/>
      <c r="S207" s="33"/>
    </row>
    <row r="208" spans="1:19" ht="21" thickBot="1">
      <c r="A208" s="154"/>
      <c r="B208" s="113"/>
      <c r="C208" s="38" t="s">
        <v>78</v>
      </c>
      <c r="D208" s="35" t="s">
        <v>79</v>
      </c>
      <c r="E208" s="35" t="s">
        <v>80</v>
      </c>
      <c r="F208" s="35" t="s">
        <v>81</v>
      </c>
      <c r="G208" s="36" t="s">
        <v>82</v>
      </c>
      <c r="H208" s="60" t="s">
        <v>83</v>
      </c>
      <c r="I208" s="35"/>
      <c r="J208" s="36"/>
      <c r="K208" s="40"/>
      <c r="L208" s="41"/>
      <c r="M208" s="40"/>
      <c r="N208" s="40"/>
      <c r="O208" s="40"/>
      <c r="P208" s="40"/>
      <c r="Q208" s="40"/>
      <c r="R208" s="41"/>
      <c r="S208" s="40" t="s">
        <v>30</v>
      </c>
    </row>
    <row r="209" spans="1:19" ht="12.75">
      <c r="A209" s="155"/>
      <c r="B209" s="114">
        <v>2013</v>
      </c>
      <c r="C209" s="28">
        <f aca="true" t="shared" si="77" ref="C209:H210">C213+C217+C221+C225+C229+C233+C237</f>
        <v>165</v>
      </c>
      <c r="D209" s="28">
        <f t="shared" si="77"/>
        <v>1239</v>
      </c>
      <c r="E209" s="28">
        <f t="shared" si="77"/>
        <v>179</v>
      </c>
      <c r="F209" s="28">
        <f t="shared" si="77"/>
        <v>137</v>
      </c>
      <c r="G209" s="42">
        <f t="shared" si="77"/>
        <v>136</v>
      </c>
      <c r="H209" s="28">
        <f t="shared" si="77"/>
        <v>229</v>
      </c>
      <c r="I209" s="28"/>
      <c r="J209" s="28"/>
      <c r="K209" s="28"/>
      <c r="L209" s="28"/>
      <c r="M209" s="28"/>
      <c r="N209" s="28"/>
      <c r="O209" s="28"/>
      <c r="P209" s="28"/>
      <c r="Q209" s="28"/>
      <c r="R209" s="42"/>
      <c r="S209" s="28">
        <f>C209+D209+E209+F209+G209+H209+I209+J209+K209+L209+M209+N209</f>
        <v>2085</v>
      </c>
    </row>
    <row r="210" spans="1:19" ht="12.75">
      <c r="A210" s="197" t="s">
        <v>40</v>
      </c>
      <c r="B210" s="114">
        <v>2012</v>
      </c>
      <c r="C210" s="28">
        <f t="shared" si="77"/>
        <v>134</v>
      </c>
      <c r="D210" s="28">
        <f t="shared" si="77"/>
        <v>1526</v>
      </c>
      <c r="E210" s="28">
        <f t="shared" si="77"/>
        <v>154</v>
      </c>
      <c r="F210" s="28">
        <f t="shared" si="77"/>
        <v>153</v>
      </c>
      <c r="G210" s="42">
        <f t="shared" si="77"/>
        <v>192</v>
      </c>
      <c r="H210" s="28">
        <f t="shared" si="77"/>
        <v>196</v>
      </c>
      <c r="I210" s="28"/>
      <c r="J210" s="28"/>
      <c r="K210" s="28"/>
      <c r="L210" s="28"/>
      <c r="M210" s="28"/>
      <c r="N210" s="28"/>
      <c r="O210" s="28"/>
      <c r="P210" s="28"/>
      <c r="Q210" s="28"/>
      <c r="R210" s="42"/>
      <c r="S210" s="28">
        <f>S214+S218+S222+S226+S230+S234+S238</f>
        <v>2355</v>
      </c>
    </row>
    <row r="211" spans="1:19" ht="12.75">
      <c r="A211" s="155"/>
      <c r="B211" s="115" t="s">
        <v>214</v>
      </c>
      <c r="C211" s="28">
        <f aca="true" t="shared" si="78" ref="C211:H211">C209-C210</f>
        <v>31</v>
      </c>
      <c r="D211" s="28">
        <f t="shared" si="78"/>
        <v>-287</v>
      </c>
      <c r="E211" s="28">
        <f t="shared" si="78"/>
        <v>25</v>
      </c>
      <c r="F211" s="28">
        <f t="shared" si="78"/>
        <v>-16</v>
      </c>
      <c r="G211" s="34">
        <f t="shared" si="78"/>
        <v>-56</v>
      </c>
      <c r="H211" s="28">
        <f t="shared" si="78"/>
        <v>33</v>
      </c>
      <c r="I211" s="28"/>
      <c r="J211" s="34"/>
      <c r="K211" s="28"/>
      <c r="L211" s="34"/>
      <c r="M211" s="28"/>
      <c r="N211" s="28"/>
      <c r="O211" s="28"/>
      <c r="P211" s="28"/>
      <c r="Q211" s="28"/>
      <c r="R211" s="34"/>
      <c r="S211" s="28">
        <f>C211+D211+E211+F211+G211+H211+I211+J211+K211+L211+M211+N211</f>
        <v>-270</v>
      </c>
    </row>
    <row r="212" spans="1:19" ht="13.5" thickBot="1">
      <c r="A212" s="156"/>
      <c r="B212" s="116" t="s">
        <v>5</v>
      </c>
      <c r="C212" s="31">
        <f aca="true" t="shared" si="79" ref="C212:H212">C211/C210</f>
        <v>0.23134328358208955</v>
      </c>
      <c r="D212" s="31">
        <f t="shared" si="79"/>
        <v>-0.18807339449541285</v>
      </c>
      <c r="E212" s="31">
        <f t="shared" si="79"/>
        <v>0.16233766233766234</v>
      </c>
      <c r="F212" s="31">
        <f t="shared" si="79"/>
        <v>-0.10457516339869281</v>
      </c>
      <c r="G212" s="43">
        <f t="shared" si="79"/>
        <v>-0.2916666666666667</v>
      </c>
      <c r="H212" s="31">
        <f t="shared" si="79"/>
        <v>0.1683673469387755</v>
      </c>
      <c r="I212" s="31"/>
      <c r="J212" s="43"/>
      <c r="K212" s="31"/>
      <c r="L212" s="43"/>
      <c r="M212" s="31"/>
      <c r="N212" s="31"/>
      <c r="O212" s="31"/>
      <c r="P212" s="31"/>
      <c r="Q212" s="31"/>
      <c r="R212" s="43"/>
      <c r="S212" s="31">
        <f>S211/S210</f>
        <v>-0.11464968152866242</v>
      </c>
    </row>
    <row r="213" spans="1:19" ht="12.75">
      <c r="A213" s="155"/>
      <c r="B213" s="114">
        <v>2013</v>
      </c>
      <c r="C213" s="28">
        <v>8</v>
      </c>
      <c r="D213" s="28">
        <v>12</v>
      </c>
      <c r="E213" s="28">
        <v>4</v>
      </c>
      <c r="F213" s="28">
        <v>3</v>
      </c>
      <c r="G213" s="34">
        <v>9</v>
      </c>
      <c r="H213" s="28">
        <v>3</v>
      </c>
      <c r="I213" s="28"/>
      <c r="J213" s="34"/>
      <c r="K213" s="28"/>
      <c r="L213" s="34"/>
      <c r="M213" s="28"/>
      <c r="N213" s="28"/>
      <c r="O213" s="28"/>
      <c r="P213" s="28"/>
      <c r="Q213" s="28"/>
      <c r="R213" s="34"/>
      <c r="S213" s="28">
        <f>C213+D213+E213+F213+G213+H213</f>
        <v>39</v>
      </c>
    </row>
    <row r="214" spans="1:19" ht="12.75">
      <c r="A214" s="157" t="s">
        <v>265</v>
      </c>
      <c r="B214" s="114">
        <v>2012</v>
      </c>
      <c r="C214" s="28">
        <v>3</v>
      </c>
      <c r="D214" s="28">
        <v>21</v>
      </c>
      <c r="E214" s="28">
        <v>1</v>
      </c>
      <c r="F214" s="28">
        <v>4</v>
      </c>
      <c r="G214" s="34">
        <v>6</v>
      </c>
      <c r="H214" s="28">
        <v>3</v>
      </c>
      <c r="I214" s="28"/>
      <c r="J214" s="34"/>
      <c r="K214" s="28"/>
      <c r="L214" s="34"/>
      <c r="M214" s="28"/>
      <c r="N214" s="28"/>
      <c r="O214" s="28"/>
      <c r="P214" s="28"/>
      <c r="Q214" s="28"/>
      <c r="R214" s="34"/>
      <c r="S214" s="28">
        <f>C214+D214+E214+F214+G214+H214</f>
        <v>38</v>
      </c>
    </row>
    <row r="215" spans="1:19" ht="12.75">
      <c r="A215" s="157" t="s">
        <v>266</v>
      </c>
      <c r="B215" s="115" t="s">
        <v>214</v>
      </c>
      <c r="C215" s="28">
        <f aca="true" t="shared" si="80" ref="C215:H215">C213-C214</f>
        <v>5</v>
      </c>
      <c r="D215" s="28">
        <f t="shared" si="80"/>
        <v>-9</v>
      </c>
      <c r="E215" s="28">
        <f t="shared" si="80"/>
        <v>3</v>
      </c>
      <c r="F215" s="28">
        <f t="shared" si="80"/>
        <v>-1</v>
      </c>
      <c r="G215" s="34">
        <f t="shared" si="80"/>
        <v>3</v>
      </c>
      <c r="H215" s="28">
        <f t="shared" si="80"/>
        <v>0</v>
      </c>
      <c r="I215" s="28"/>
      <c r="J215" s="34"/>
      <c r="K215" s="28"/>
      <c r="L215" s="34"/>
      <c r="M215" s="28"/>
      <c r="N215" s="28"/>
      <c r="O215" s="28"/>
      <c r="P215" s="28"/>
      <c r="Q215" s="28"/>
      <c r="R215" s="34"/>
      <c r="S215" s="28">
        <f>S213-S214</f>
        <v>1</v>
      </c>
    </row>
    <row r="216" spans="1:21" ht="13.5" thickBot="1">
      <c r="A216" s="158"/>
      <c r="B216" s="116" t="s">
        <v>5</v>
      </c>
      <c r="C216" s="31">
        <f aca="true" t="shared" si="81" ref="C216:H216">C215/C214</f>
        <v>1.6666666666666667</v>
      </c>
      <c r="D216" s="31">
        <f t="shared" si="81"/>
        <v>-0.42857142857142855</v>
      </c>
      <c r="E216" s="31">
        <f t="shared" si="81"/>
        <v>3</v>
      </c>
      <c r="F216" s="31">
        <f t="shared" si="81"/>
        <v>-0.25</v>
      </c>
      <c r="G216" s="31">
        <f t="shared" si="81"/>
        <v>0.5</v>
      </c>
      <c r="H216" s="31">
        <f t="shared" si="81"/>
        <v>0</v>
      </c>
      <c r="I216" s="31"/>
      <c r="J216" s="43"/>
      <c r="K216" s="31"/>
      <c r="L216" s="43"/>
      <c r="M216" s="31"/>
      <c r="N216" s="31"/>
      <c r="O216" s="31"/>
      <c r="P216" s="31"/>
      <c r="Q216" s="31"/>
      <c r="R216" s="43"/>
      <c r="S216" s="31">
        <f>S215/S214</f>
        <v>0.02631578947368421</v>
      </c>
      <c r="T216" s="120"/>
      <c r="U216" s="120"/>
    </row>
    <row r="217" spans="1:19" ht="12.75">
      <c r="A217" s="159"/>
      <c r="B217" s="114">
        <v>2013</v>
      </c>
      <c r="C217" s="28">
        <v>0</v>
      </c>
      <c r="D217" s="28">
        <v>0</v>
      </c>
      <c r="E217" s="28">
        <v>0</v>
      </c>
      <c r="F217" s="28">
        <v>1</v>
      </c>
      <c r="G217" s="34">
        <v>0</v>
      </c>
      <c r="H217" s="28">
        <v>0</v>
      </c>
      <c r="I217" s="28"/>
      <c r="J217" s="34"/>
      <c r="K217" s="28"/>
      <c r="L217" s="34"/>
      <c r="M217" s="28"/>
      <c r="N217" s="28"/>
      <c r="O217" s="28"/>
      <c r="P217" s="28"/>
      <c r="Q217" s="28"/>
      <c r="R217" s="34"/>
      <c r="S217" s="28">
        <f>C217+D217+E217+F217+G217+H217</f>
        <v>1</v>
      </c>
    </row>
    <row r="218" spans="1:19" ht="12.75">
      <c r="A218" s="157" t="s">
        <v>267</v>
      </c>
      <c r="B218" s="114">
        <v>2012</v>
      </c>
      <c r="C218" s="28">
        <v>0</v>
      </c>
      <c r="D218" s="28">
        <v>0</v>
      </c>
      <c r="E218" s="28">
        <v>1</v>
      </c>
      <c r="F218" s="28">
        <v>0</v>
      </c>
      <c r="G218" s="34">
        <v>0</v>
      </c>
      <c r="H218" s="28">
        <v>0</v>
      </c>
      <c r="I218" s="28"/>
      <c r="J218" s="34"/>
      <c r="K218" s="28"/>
      <c r="L218" s="34"/>
      <c r="M218" s="28"/>
      <c r="N218" s="28"/>
      <c r="O218" s="28"/>
      <c r="P218" s="28"/>
      <c r="Q218" s="28"/>
      <c r="R218" s="34"/>
      <c r="S218" s="28">
        <f>C218+D218+E218+F218+G218+H218</f>
        <v>1</v>
      </c>
    </row>
    <row r="219" spans="1:19" ht="12.75">
      <c r="A219" s="157" t="s">
        <v>268</v>
      </c>
      <c r="B219" s="115" t="s">
        <v>214</v>
      </c>
      <c r="C219" s="28">
        <f aca="true" t="shared" si="82" ref="C219:H219">C217-C218</f>
        <v>0</v>
      </c>
      <c r="D219" s="28">
        <f t="shared" si="82"/>
        <v>0</v>
      </c>
      <c r="E219" s="28">
        <f t="shared" si="82"/>
        <v>-1</v>
      </c>
      <c r="F219" s="28">
        <f t="shared" si="82"/>
        <v>1</v>
      </c>
      <c r="G219" s="34">
        <f t="shared" si="82"/>
        <v>0</v>
      </c>
      <c r="H219" s="28">
        <f t="shared" si="82"/>
        <v>0</v>
      </c>
      <c r="I219" s="28"/>
      <c r="J219" s="34"/>
      <c r="K219" s="28"/>
      <c r="L219" s="34"/>
      <c r="M219" s="28"/>
      <c r="N219" s="28"/>
      <c r="O219" s="28"/>
      <c r="P219" s="28"/>
      <c r="Q219" s="28"/>
      <c r="R219" s="34"/>
      <c r="S219" s="28">
        <f>S217-S218</f>
        <v>0</v>
      </c>
    </row>
    <row r="220" spans="1:19" ht="13.5" thickBot="1">
      <c r="A220" s="158"/>
      <c r="B220" s="116" t="s">
        <v>5</v>
      </c>
      <c r="C220" s="31">
        <v>0</v>
      </c>
      <c r="D220" s="31">
        <v>0</v>
      </c>
      <c r="E220" s="31">
        <f>E219/E218</f>
        <v>-1</v>
      </c>
      <c r="F220" s="31">
        <v>0</v>
      </c>
      <c r="G220" s="31">
        <v>0</v>
      </c>
      <c r="H220" s="31">
        <v>0</v>
      </c>
      <c r="I220" s="31"/>
      <c r="J220" s="43"/>
      <c r="K220" s="31"/>
      <c r="L220" s="43"/>
      <c r="M220" s="31"/>
      <c r="N220" s="31"/>
      <c r="O220" s="31"/>
      <c r="P220" s="31"/>
      <c r="Q220" s="31"/>
      <c r="R220" s="43"/>
      <c r="S220" s="31">
        <f>S219/S218</f>
        <v>0</v>
      </c>
    </row>
    <row r="221" spans="1:19" ht="12.75">
      <c r="A221" s="159"/>
      <c r="B221" s="114">
        <v>2013</v>
      </c>
      <c r="C221" s="28">
        <v>24</v>
      </c>
      <c r="D221" s="28">
        <v>127</v>
      </c>
      <c r="E221" s="28">
        <v>23</v>
      </c>
      <c r="F221" s="28">
        <v>23</v>
      </c>
      <c r="G221" s="34">
        <v>19</v>
      </c>
      <c r="H221" s="28">
        <v>23</v>
      </c>
      <c r="I221" s="28"/>
      <c r="J221" s="34"/>
      <c r="K221" s="28"/>
      <c r="L221" s="34"/>
      <c r="M221" s="28"/>
      <c r="N221" s="28"/>
      <c r="O221" s="28"/>
      <c r="P221" s="28"/>
      <c r="Q221" s="28"/>
      <c r="R221" s="34"/>
      <c r="S221" s="28">
        <f>C221+D221+E221+F221+G221+H221</f>
        <v>239</v>
      </c>
    </row>
    <row r="222" spans="1:19" ht="12.75">
      <c r="A222" s="157" t="s">
        <v>144</v>
      </c>
      <c r="B222" s="114">
        <v>2012</v>
      </c>
      <c r="C222" s="28">
        <v>12</v>
      </c>
      <c r="D222" s="28">
        <v>151</v>
      </c>
      <c r="E222" s="28">
        <v>12</v>
      </c>
      <c r="F222" s="28">
        <v>22</v>
      </c>
      <c r="G222" s="34">
        <v>25</v>
      </c>
      <c r="H222" s="28">
        <v>27</v>
      </c>
      <c r="I222" s="28"/>
      <c r="J222" s="34"/>
      <c r="K222" s="28"/>
      <c r="L222" s="34"/>
      <c r="M222" s="28"/>
      <c r="N222" s="28"/>
      <c r="O222" s="28"/>
      <c r="P222" s="28"/>
      <c r="Q222" s="28"/>
      <c r="R222" s="34"/>
      <c r="S222" s="28">
        <f>C222+D222+E222+F222+G222+H222</f>
        <v>249</v>
      </c>
    </row>
    <row r="223" spans="1:19" ht="12.75">
      <c r="A223" s="159"/>
      <c r="B223" s="115" t="s">
        <v>214</v>
      </c>
      <c r="C223" s="28">
        <f aca="true" t="shared" si="83" ref="C223:H223">C221-C222</f>
        <v>12</v>
      </c>
      <c r="D223" s="28">
        <f t="shared" si="83"/>
        <v>-24</v>
      </c>
      <c r="E223" s="28">
        <f t="shared" si="83"/>
        <v>11</v>
      </c>
      <c r="F223" s="28">
        <f t="shared" si="83"/>
        <v>1</v>
      </c>
      <c r="G223" s="34">
        <f t="shared" si="83"/>
        <v>-6</v>
      </c>
      <c r="H223" s="28">
        <f t="shared" si="83"/>
        <v>-4</v>
      </c>
      <c r="I223" s="28"/>
      <c r="J223" s="34"/>
      <c r="K223" s="28"/>
      <c r="L223" s="34"/>
      <c r="M223" s="28"/>
      <c r="N223" s="28"/>
      <c r="O223" s="28"/>
      <c r="P223" s="28"/>
      <c r="Q223" s="28"/>
      <c r="R223" s="34"/>
      <c r="S223" s="28">
        <f>S221-S222</f>
        <v>-10</v>
      </c>
    </row>
    <row r="224" spans="1:19" ht="13.5" thickBot="1">
      <c r="A224" s="158"/>
      <c r="B224" s="116" t="s">
        <v>5</v>
      </c>
      <c r="C224" s="31">
        <f aca="true" t="shared" si="84" ref="C224:H224">C223/C222</f>
        <v>1</v>
      </c>
      <c r="D224" s="31">
        <f t="shared" si="84"/>
        <v>-0.15894039735099338</v>
      </c>
      <c r="E224" s="31">
        <f t="shared" si="84"/>
        <v>0.9166666666666666</v>
      </c>
      <c r="F224" s="31">
        <f t="shared" si="84"/>
        <v>0.045454545454545456</v>
      </c>
      <c r="G224" s="31">
        <f t="shared" si="84"/>
        <v>-0.24</v>
      </c>
      <c r="H224" s="31">
        <f t="shared" si="84"/>
        <v>-0.14814814814814814</v>
      </c>
      <c r="I224" s="31"/>
      <c r="J224" s="43"/>
      <c r="K224" s="31"/>
      <c r="L224" s="43"/>
      <c r="M224" s="31"/>
      <c r="N224" s="31"/>
      <c r="O224" s="31"/>
      <c r="P224" s="31"/>
      <c r="Q224" s="31"/>
      <c r="R224" s="43"/>
      <c r="S224" s="31">
        <f>S223/S222</f>
        <v>-0.040160642570281124</v>
      </c>
    </row>
    <row r="225" spans="1:19" ht="12.75">
      <c r="A225" s="159"/>
      <c r="B225" s="114">
        <v>2013</v>
      </c>
      <c r="C225" s="28">
        <v>13</v>
      </c>
      <c r="D225" s="28">
        <v>34</v>
      </c>
      <c r="E225" s="28">
        <v>12</v>
      </c>
      <c r="F225" s="28">
        <v>7</v>
      </c>
      <c r="G225" s="34">
        <v>20</v>
      </c>
      <c r="H225" s="28">
        <v>14</v>
      </c>
      <c r="I225" s="28"/>
      <c r="J225" s="34"/>
      <c r="K225" s="28"/>
      <c r="L225" s="34"/>
      <c r="M225" s="28"/>
      <c r="N225" s="28"/>
      <c r="O225" s="28"/>
      <c r="P225" s="28"/>
      <c r="Q225" s="28"/>
      <c r="R225" s="34"/>
      <c r="S225" s="28">
        <f>C225+D225+E225+F225+G225+H225</f>
        <v>100</v>
      </c>
    </row>
    <row r="226" spans="1:19" ht="12.75">
      <c r="A226" s="157" t="s">
        <v>269</v>
      </c>
      <c r="B226" s="114">
        <v>2012</v>
      </c>
      <c r="C226" s="28">
        <v>9</v>
      </c>
      <c r="D226" s="28">
        <v>53</v>
      </c>
      <c r="E226" s="28">
        <v>15</v>
      </c>
      <c r="F226" s="28">
        <v>12</v>
      </c>
      <c r="G226" s="34">
        <v>13</v>
      </c>
      <c r="H226" s="28">
        <v>17</v>
      </c>
      <c r="I226" s="28"/>
      <c r="J226" s="34"/>
      <c r="K226" s="28"/>
      <c r="L226" s="34"/>
      <c r="M226" s="28"/>
      <c r="N226" s="28"/>
      <c r="O226" s="28"/>
      <c r="P226" s="28"/>
      <c r="Q226" s="28"/>
      <c r="R226" s="34"/>
      <c r="S226" s="28">
        <f>C226+D226+E226+F226+G226+H226</f>
        <v>119</v>
      </c>
    </row>
    <row r="227" spans="1:19" ht="12.75">
      <c r="A227" s="157" t="s">
        <v>270</v>
      </c>
      <c r="B227" s="115" t="s">
        <v>214</v>
      </c>
      <c r="C227" s="28">
        <f aca="true" t="shared" si="85" ref="C227:H227">C225-C226</f>
        <v>4</v>
      </c>
      <c r="D227" s="28">
        <f t="shared" si="85"/>
        <v>-19</v>
      </c>
      <c r="E227" s="28">
        <f t="shared" si="85"/>
        <v>-3</v>
      </c>
      <c r="F227" s="28">
        <f t="shared" si="85"/>
        <v>-5</v>
      </c>
      <c r="G227" s="34">
        <f t="shared" si="85"/>
        <v>7</v>
      </c>
      <c r="H227" s="28">
        <f t="shared" si="85"/>
        <v>-3</v>
      </c>
      <c r="I227" s="28"/>
      <c r="J227" s="34"/>
      <c r="K227" s="28"/>
      <c r="L227" s="34"/>
      <c r="M227" s="28"/>
      <c r="N227" s="28"/>
      <c r="O227" s="28"/>
      <c r="P227" s="28"/>
      <c r="Q227" s="28"/>
      <c r="R227" s="34"/>
      <c r="S227" s="28">
        <f>S225-S226</f>
        <v>-19</v>
      </c>
    </row>
    <row r="228" spans="1:19" ht="13.5" thickBot="1">
      <c r="A228" s="158"/>
      <c r="B228" s="116" t="s">
        <v>5</v>
      </c>
      <c r="C228" s="31">
        <f aca="true" t="shared" si="86" ref="C228:H228">C227/C226</f>
        <v>0.4444444444444444</v>
      </c>
      <c r="D228" s="31">
        <f t="shared" si="86"/>
        <v>-0.3584905660377358</v>
      </c>
      <c r="E228" s="31">
        <f t="shared" si="86"/>
        <v>-0.2</v>
      </c>
      <c r="F228" s="31">
        <f t="shared" si="86"/>
        <v>-0.4166666666666667</v>
      </c>
      <c r="G228" s="31">
        <f t="shared" si="86"/>
        <v>0.5384615384615384</v>
      </c>
      <c r="H228" s="31">
        <f t="shared" si="86"/>
        <v>-0.17647058823529413</v>
      </c>
      <c r="I228" s="31"/>
      <c r="J228" s="43"/>
      <c r="K228" s="31"/>
      <c r="L228" s="43"/>
      <c r="M228" s="31"/>
      <c r="N228" s="31"/>
      <c r="O228" s="31"/>
      <c r="P228" s="31"/>
      <c r="Q228" s="31"/>
      <c r="R228" s="43"/>
      <c r="S228" s="31">
        <f>S227/S226</f>
        <v>-0.15966386554621848</v>
      </c>
    </row>
    <row r="229" spans="1:19" ht="12.75">
      <c r="A229" s="159"/>
      <c r="B229" s="114">
        <v>2013</v>
      </c>
      <c r="C229" s="28">
        <v>48</v>
      </c>
      <c r="D229" s="28">
        <v>236</v>
      </c>
      <c r="E229" s="28">
        <v>48</v>
      </c>
      <c r="F229" s="28">
        <v>49</v>
      </c>
      <c r="G229" s="34">
        <v>38</v>
      </c>
      <c r="H229" s="28">
        <v>89</v>
      </c>
      <c r="I229" s="28"/>
      <c r="J229" s="34"/>
      <c r="K229" s="28"/>
      <c r="L229" s="34"/>
      <c r="M229" s="28"/>
      <c r="N229" s="28"/>
      <c r="O229" s="28"/>
      <c r="P229" s="28"/>
      <c r="Q229" s="28"/>
      <c r="R229" s="34"/>
      <c r="S229" s="28">
        <f>C229+D229+E229+F229+G229+H229</f>
        <v>508</v>
      </c>
    </row>
    <row r="230" spans="1:19" ht="12.75">
      <c r="A230" s="160" t="s">
        <v>271</v>
      </c>
      <c r="B230" s="114">
        <v>2012</v>
      </c>
      <c r="C230" s="28">
        <v>61</v>
      </c>
      <c r="D230" s="28">
        <v>299</v>
      </c>
      <c r="E230" s="28">
        <v>39</v>
      </c>
      <c r="F230" s="28">
        <v>53</v>
      </c>
      <c r="G230" s="34">
        <v>66</v>
      </c>
      <c r="H230" s="28">
        <v>80</v>
      </c>
      <c r="I230" s="28"/>
      <c r="J230" s="34"/>
      <c r="K230" s="28"/>
      <c r="L230" s="34"/>
      <c r="M230" s="28"/>
      <c r="N230" s="28"/>
      <c r="O230" s="28"/>
      <c r="P230" s="28"/>
      <c r="Q230" s="28"/>
      <c r="R230" s="34"/>
      <c r="S230" s="28">
        <f>C230+D230+E230+F230+G230+H230</f>
        <v>598</v>
      </c>
    </row>
    <row r="231" spans="1:19" ht="12.75">
      <c r="A231" s="159"/>
      <c r="B231" s="115" t="s">
        <v>214</v>
      </c>
      <c r="C231" s="28">
        <f aca="true" t="shared" si="87" ref="C231:H231">C229-C230</f>
        <v>-13</v>
      </c>
      <c r="D231" s="28">
        <f t="shared" si="87"/>
        <v>-63</v>
      </c>
      <c r="E231" s="28">
        <f t="shared" si="87"/>
        <v>9</v>
      </c>
      <c r="F231" s="28">
        <f t="shared" si="87"/>
        <v>-4</v>
      </c>
      <c r="G231" s="34">
        <f t="shared" si="87"/>
        <v>-28</v>
      </c>
      <c r="H231" s="28">
        <f t="shared" si="87"/>
        <v>9</v>
      </c>
      <c r="I231" s="28"/>
      <c r="J231" s="34"/>
      <c r="K231" s="28"/>
      <c r="L231" s="34"/>
      <c r="M231" s="28"/>
      <c r="N231" s="28"/>
      <c r="O231" s="28"/>
      <c r="P231" s="28"/>
      <c r="Q231" s="28"/>
      <c r="R231" s="34"/>
      <c r="S231" s="28">
        <f>S229-S230</f>
        <v>-90</v>
      </c>
    </row>
    <row r="232" spans="1:19" ht="13.5" thickBot="1">
      <c r="A232" s="158"/>
      <c r="B232" s="116" t="s">
        <v>5</v>
      </c>
      <c r="C232" s="31">
        <f aca="true" t="shared" si="88" ref="C232:H232">C231/C230</f>
        <v>-0.21311475409836064</v>
      </c>
      <c r="D232" s="31">
        <f t="shared" si="88"/>
        <v>-0.21070234113712374</v>
      </c>
      <c r="E232" s="31">
        <f t="shared" si="88"/>
        <v>0.23076923076923078</v>
      </c>
      <c r="F232" s="31">
        <f t="shared" si="88"/>
        <v>-0.07547169811320754</v>
      </c>
      <c r="G232" s="43">
        <f t="shared" si="88"/>
        <v>-0.42424242424242425</v>
      </c>
      <c r="H232" s="31">
        <f t="shared" si="88"/>
        <v>0.1125</v>
      </c>
      <c r="I232" s="31"/>
      <c r="J232" s="43"/>
      <c r="K232" s="31"/>
      <c r="L232" s="43"/>
      <c r="M232" s="31"/>
      <c r="N232" s="31"/>
      <c r="O232" s="31"/>
      <c r="P232" s="31"/>
      <c r="Q232" s="31"/>
      <c r="R232" s="43"/>
      <c r="S232" s="31">
        <f>S231/S230</f>
        <v>-0.1505016722408027</v>
      </c>
    </row>
    <row r="233" spans="1:19" ht="12.75">
      <c r="A233" s="159"/>
      <c r="B233" s="114">
        <v>2013</v>
      </c>
      <c r="C233" s="28">
        <v>59</v>
      </c>
      <c r="D233" s="28">
        <v>693</v>
      </c>
      <c r="E233" s="28">
        <v>72</v>
      </c>
      <c r="F233" s="28">
        <v>46</v>
      </c>
      <c r="G233" s="34">
        <v>43</v>
      </c>
      <c r="H233" s="28">
        <v>87</v>
      </c>
      <c r="I233" s="28"/>
      <c r="J233" s="34"/>
      <c r="K233" s="28"/>
      <c r="L233" s="34"/>
      <c r="M233" s="28"/>
      <c r="N233" s="28"/>
      <c r="O233" s="28"/>
      <c r="P233" s="28"/>
      <c r="Q233" s="28"/>
      <c r="R233" s="34"/>
      <c r="S233" s="28">
        <f>C233+D233+E233+F233+G233+H233</f>
        <v>1000</v>
      </c>
    </row>
    <row r="234" spans="1:19" ht="12.75">
      <c r="A234" s="157" t="s">
        <v>272</v>
      </c>
      <c r="B234" s="114">
        <v>2012</v>
      </c>
      <c r="C234" s="28">
        <v>41</v>
      </c>
      <c r="D234" s="28">
        <v>864</v>
      </c>
      <c r="E234" s="28">
        <v>68</v>
      </c>
      <c r="F234" s="28">
        <v>58</v>
      </c>
      <c r="G234" s="34">
        <v>75</v>
      </c>
      <c r="H234" s="28">
        <v>57</v>
      </c>
      <c r="I234" s="28"/>
      <c r="J234" s="34"/>
      <c r="K234" s="28"/>
      <c r="L234" s="34"/>
      <c r="M234" s="28"/>
      <c r="N234" s="28"/>
      <c r="O234" s="28"/>
      <c r="P234" s="28"/>
      <c r="Q234" s="28"/>
      <c r="R234" s="34"/>
      <c r="S234" s="28">
        <f>C234+D234+E234+F234+G234+H234</f>
        <v>1163</v>
      </c>
    </row>
    <row r="235" spans="1:19" ht="12.75">
      <c r="A235" s="157" t="s">
        <v>273</v>
      </c>
      <c r="B235" s="115" t="s">
        <v>214</v>
      </c>
      <c r="C235" s="28">
        <f aca="true" t="shared" si="89" ref="C235:H235">C233-C234</f>
        <v>18</v>
      </c>
      <c r="D235" s="28">
        <f t="shared" si="89"/>
        <v>-171</v>
      </c>
      <c r="E235" s="28">
        <f t="shared" si="89"/>
        <v>4</v>
      </c>
      <c r="F235" s="28">
        <f t="shared" si="89"/>
        <v>-12</v>
      </c>
      <c r="G235" s="34">
        <f t="shared" si="89"/>
        <v>-32</v>
      </c>
      <c r="H235" s="28">
        <f t="shared" si="89"/>
        <v>30</v>
      </c>
      <c r="I235" s="28"/>
      <c r="J235" s="34"/>
      <c r="K235" s="28"/>
      <c r="L235" s="34"/>
      <c r="M235" s="28"/>
      <c r="N235" s="28"/>
      <c r="O235" s="28"/>
      <c r="P235" s="28"/>
      <c r="Q235" s="28"/>
      <c r="R235" s="34"/>
      <c r="S235" s="28">
        <f>S233-S234</f>
        <v>-163</v>
      </c>
    </row>
    <row r="236" spans="1:19" ht="13.5" thickBot="1">
      <c r="A236" s="158"/>
      <c r="B236" s="116" t="s">
        <v>5</v>
      </c>
      <c r="C236" s="31">
        <f aca="true" t="shared" si="90" ref="C236:H236">C235/C234</f>
        <v>0.43902439024390244</v>
      </c>
      <c r="D236" s="31">
        <f t="shared" si="90"/>
        <v>-0.19791666666666666</v>
      </c>
      <c r="E236" s="31">
        <f t="shared" si="90"/>
        <v>0.058823529411764705</v>
      </c>
      <c r="F236" s="31">
        <f t="shared" si="90"/>
        <v>-0.20689655172413793</v>
      </c>
      <c r="G236" s="43">
        <f t="shared" si="90"/>
        <v>-0.4266666666666667</v>
      </c>
      <c r="H236" s="31">
        <f t="shared" si="90"/>
        <v>0.5263157894736842</v>
      </c>
      <c r="I236" s="31"/>
      <c r="J236" s="43"/>
      <c r="K236" s="31"/>
      <c r="L236" s="43"/>
      <c r="M236" s="31"/>
      <c r="N236" s="31"/>
      <c r="O236" s="31"/>
      <c r="P236" s="31"/>
      <c r="Q236" s="31"/>
      <c r="R236" s="43"/>
      <c r="S236" s="31">
        <f>S235/S234</f>
        <v>-0.14015477214101463</v>
      </c>
    </row>
    <row r="237" spans="1:19" ht="12.75">
      <c r="A237" s="159" t="s">
        <v>276</v>
      </c>
      <c r="B237" s="114">
        <v>2013</v>
      </c>
      <c r="C237" s="28">
        <v>13</v>
      </c>
      <c r="D237" s="28">
        <v>137</v>
      </c>
      <c r="E237" s="28">
        <v>20</v>
      </c>
      <c r="F237" s="28">
        <v>8</v>
      </c>
      <c r="G237" s="34">
        <v>7</v>
      </c>
      <c r="H237" s="28">
        <v>13</v>
      </c>
      <c r="I237" s="28"/>
      <c r="J237" s="34"/>
      <c r="K237" s="28"/>
      <c r="L237" s="34"/>
      <c r="M237" s="28"/>
      <c r="N237" s="28"/>
      <c r="O237" s="28"/>
      <c r="P237" s="28"/>
      <c r="Q237" s="28"/>
      <c r="R237" s="34"/>
      <c r="S237" s="28">
        <f>C237+D237+E237+F237+G237+H237</f>
        <v>198</v>
      </c>
    </row>
    <row r="238" spans="1:19" ht="12.75">
      <c r="A238" s="157" t="s">
        <v>274</v>
      </c>
      <c r="B238" s="114">
        <v>2012</v>
      </c>
      <c r="C238" s="28">
        <v>8</v>
      </c>
      <c r="D238" s="28">
        <v>138</v>
      </c>
      <c r="E238" s="28">
        <v>18</v>
      </c>
      <c r="F238" s="28">
        <v>4</v>
      </c>
      <c r="G238" s="34">
        <v>7</v>
      </c>
      <c r="H238" s="28">
        <v>12</v>
      </c>
      <c r="I238" s="28"/>
      <c r="J238" s="34"/>
      <c r="K238" s="28"/>
      <c r="L238" s="34"/>
      <c r="M238" s="28"/>
      <c r="N238" s="28"/>
      <c r="O238" s="28"/>
      <c r="P238" s="28"/>
      <c r="Q238" s="28"/>
      <c r="R238" s="34"/>
      <c r="S238" s="28">
        <f>C238+D238+E238+F238+G238+H238</f>
        <v>187</v>
      </c>
    </row>
    <row r="239" spans="1:19" ht="12.75">
      <c r="A239" s="157" t="s">
        <v>275</v>
      </c>
      <c r="B239" s="115" t="s">
        <v>214</v>
      </c>
      <c r="C239" s="28">
        <f aca="true" t="shared" si="91" ref="C239:H239">C237-C238</f>
        <v>5</v>
      </c>
      <c r="D239" s="28">
        <f t="shared" si="91"/>
        <v>-1</v>
      </c>
      <c r="E239" s="28">
        <f t="shared" si="91"/>
        <v>2</v>
      </c>
      <c r="F239" s="28">
        <f t="shared" si="91"/>
        <v>4</v>
      </c>
      <c r="G239" s="34">
        <f t="shared" si="91"/>
        <v>0</v>
      </c>
      <c r="H239" s="28">
        <f t="shared" si="91"/>
        <v>1</v>
      </c>
      <c r="I239" s="28"/>
      <c r="J239" s="34"/>
      <c r="K239" s="28"/>
      <c r="L239" s="34"/>
      <c r="M239" s="28"/>
      <c r="N239" s="28"/>
      <c r="O239" s="28"/>
      <c r="P239" s="28"/>
      <c r="Q239" s="28"/>
      <c r="R239" s="34"/>
      <c r="S239" s="28">
        <f>S237-S238</f>
        <v>11</v>
      </c>
    </row>
    <row r="240" spans="1:19" ht="13.5" thickBot="1">
      <c r="A240" s="158"/>
      <c r="B240" s="116" t="s">
        <v>5</v>
      </c>
      <c r="C240" s="31">
        <f aca="true" t="shared" si="92" ref="C240:H240">C239/C238</f>
        <v>0.625</v>
      </c>
      <c r="D240" s="31">
        <f t="shared" si="92"/>
        <v>-0.007246376811594203</v>
      </c>
      <c r="E240" s="31">
        <f t="shared" si="92"/>
        <v>0.1111111111111111</v>
      </c>
      <c r="F240" s="31">
        <f t="shared" si="92"/>
        <v>1</v>
      </c>
      <c r="G240" s="43">
        <f t="shared" si="92"/>
        <v>0</v>
      </c>
      <c r="H240" s="31">
        <f t="shared" si="92"/>
        <v>0.08333333333333333</v>
      </c>
      <c r="I240" s="31"/>
      <c r="J240" s="43"/>
      <c r="K240" s="31"/>
      <c r="L240" s="43"/>
      <c r="M240" s="31"/>
      <c r="N240" s="31"/>
      <c r="O240" s="31"/>
      <c r="P240" s="31"/>
      <c r="Q240" s="31"/>
      <c r="R240" s="43"/>
      <c r="S240" s="31">
        <f>S239/S238</f>
        <v>0.058823529411764705</v>
      </c>
    </row>
    <row r="241" spans="1:19" ht="13.5" thickBot="1">
      <c r="A241" s="180" t="s">
        <v>311</v>
      </c>
      <c r="B241" s="33"/>
      <c r="C241" s="33"/>
      <c r="D241" s="33"/>
      <c r="E241" s="33"/>
      <c r="F241" s="33"/>
      <c r="G241" s="33"/>
      <c r="H241" s="33"/>
      <c r="I241" s="33"/>
      <c r="J241" s="33"/>
      <c r="K241" s="33"/>
      <c r="L241" s="33"/>
      <c r="M241" s="33"/>
      <c r="N241" s="33"/>
      <c r="O241" s="33"/>
      <c r="P241" s="33"/>
      <c r="Q241" s="33"/>
      <c r="R241" s="33"/>
      <c r="S241" s="33"/>
    </row>
    <row r="242" spans="1:19" ht="21" thickBot="1">
      <c r="A242" s="154"/>
      <c r="B242" s="113"/>
      <c r="C242" s="38" t="s">
        <v>84</v>
      </c>
      <c r="D242" s="37" t="s">
        <v>85</v>
      </c>
      <c r="E242" s="38" t="s">
        <v>86</v>
      </c>
      <c r="F242" s="36" t="s">
        <v>87</v>
      </c>
      <c r="G242" s="35" t="s">
        <v>88</v>
      </c>
      <c r="H242" s="36" t="s">
        <v>89</v>
      </c>
      <c r="I242" s="35" t="s">
        <v>90</v>
      </c>
      <c r="J242" s="36" t="s">
        <v>91</v>
      </c>
      <c r="K242" s="38" t="s">
        <v>92</v>
      </c>
      <c r="L242" s="36" t="s">
        <v>93</v>
      </c>
      <c r="M242" s="60" t="s">
        <v>94</v>
      </c>
      <c r="N242" s="36" t="s">
        <v>95</v>
      </c>
      <c r="O242" s="35" t="s">
        <v>96</v>
      </c>
      <c r="P242" s="38" t="s">
        <v>97</v>
      </c>
      <c r="Q242" s="38" t="s">
        <v>98</v>
      </c>
      <c r="R242" s="38" t="s">
        <v>99</v>
      </c>
      <c r="S242" s="40" t="s">
        <v>30</v>
      </c>
    </row>
    <row r="243" spans="1:19" ht="12.75">
      <c r="A243" s="155"/>
      <c r="B243" s="114">
        <v>2013</v>
      </c>
      <c r="C243" s="28">
        <f aca="true" t="shared" si="93" ref="C243:S244">C247+C251+C255+C259+C263+C267+C271</f>
        <v>1085</v>
      </c>
      <c r="D243" s="28">
        <f t="shared" si="93"/>
        <v>780</v>
      </c>
      <c r="E243" s="28">
        <f t="shared" si="93"/>
        <v>503</v>
      </c>
      <c r="F243" s="28">
        <f t="shared" si="93"/>
        <v>131</v>
      </c>
      <c r="G243" s="28">
        <f t="shared" si="93"/>
        <v>113</v>
      </c>
      <c r="H243" s="28">
        <f t="shared" si="93"/>
        <v>184</v>
      </c>
      <c r="I243" s="28">
        <f t="shared" si="93"/>
        <v>317</v>
      </c>
      <c r="J243" s="28">
        <f>J247+J251+J255+J259+J263+J267+J271</f>
        <v>292</v>
      </c>
      <c r="K243" s="28">
        <f t="shared" si="93"/>
        <v>230</v>
      </c>
      <c r="L243" s="28">
        <f t="shared" si="93"/>
        <v>99</v>
      </c>
      <c r="M243" s="28">
        <f t="shared" si="93"/>
        <v>101</v>
      </c>
      <c r="N243" s="27">
        <f t="shared" si="93"/>
        <v>251</v>
      </c>
      <c r="O243" s="28">
        <f t="shared" si="93"/>
        <v>235</v>
      </c>
      <c r="P243" s="28">
        <f t="shared" si="93"/>
        <v>429</v>
      </c>
      <c r="Q243" s="28">
        <f t="shared" si="93"/>
        <v>290</v>
      </c>
      <c r="R243" s="28">
        <f t="shared" si="93"/>
        <v>443</v>
      </c>
      <c r="S243" s="28">
        <f>C243+D243+E243+F243+G243+H243+I243+J243+K243+L243+M243+N243+O243+P243+Q243+R243</f>
        <v>5483</v>
      </c>
    </row>
    <row r="244" spans="1:19" ht="12.75">
      <c r="A244" s="197" t="s">
        <v>40</v>
      </c>
      <c r="B244" s="114">
        <v>2012</v>
      </c>
      <c r="C244" s="28">
        <f t="shared" si="93"/>
        <v>1038</v>
      </c>
      <c r="D244" s="28">
        <f t="shared" si="93"/>
        <v>692</v>
      </c>
      <c r="E244" s="28">
        <f t="shared" si="93"/>
        <v>409</v>
      </c>
      <c r="F244" s="28">
        <f t="shared" si="93"/>
        <v>156</v>
      </c>
      <c r="G244" s="28">
        <f t="shared" si="93"/>
        <v>89</v>
      </c>
      <c r="H244" s="28">
        <f t="shared" si="93"/>
        <v>156</v>
      </c>
      <c r="I244" s="28">
        <f t="shared" si="93"/>
        <v>280</v>
      </c>
      <c r="J244" s="28">
        <f>J248+J252+J256+J260+J264+J268+J272</f>
        <v>298</v>
      </c>
      <c r="K244" s="28">
        <f t="shared" si="93"/>
        <v>261</v>
      </c>
      <c r="L244" s="28">
        <f t="shared" si="93"/>
        <v>103</v>
      </c>
      <c r="M244" s="28">
        <f t="shared" si="93"/>
        <v>76</v>
      </c>
      <c r="N244" s="27">
        <f t="shared" si="93"/>
        <v>280</v>
      </c>
      <c r="O244" s="28">
        <f t="shared" si="93"/>
        <v>200</v>
      </c>
      <c r="P244" s="28">
        <f t="shared" si="93"/>
        <v>453</v>
      </c>
      <c r="Q244" s="28">
        <f t="shared" si="93"/>
        <v>265</v>
      </c>
      <c r="R244" s="28">
        <f t="shared" si="93"/>
        <v>273</v>
      </c>
      <c r="S244" s="28">
        <f t="shared" si="93"/>
        <v>5029</v>
      </c>
    </row>
    <row r="245" spans="1:19" ht="12.75">
      <c r="A245" s="155"/>
      <c r="B245" s="115" t="s">
        <v>214</v>
      </c>
      <c r="C245" s="28">
        <f aca="true" t="shared" si="94" ref="C245:M245">C243-C244</f>
        <v>47</v>
      </c>
      <c r="D245" s="34">
        <f t="shared" si="94"/>
        <v>88</v>
      </c>
      <c r="E245" s="28">
        <f t="shared" si="94"/>
        <v>94</v>
      </c>
      <c r="F245" s="34">
        <f t="shared" si="94"/>
        <v>-25</v>
      </c>
      <c r="G245" s="28">
        <f t="shared" si="94"/>
        <v>24</v>
      </c>
      <c r="H245" s="34">
        <f t="shared" si="94"/>
        <v>28</v>
      </c>
      <c r="I245" s="28">
        <f t="shared" si="94"/>
        <v>37</v>
      </c>
      <c r="J245" s="34">
        <f>J243-J244</f>
        <v>-6</v>
      </c>
      <c r="K245" s="28">
        <f t="shared" si="94"/>
        <v>-31</v>
      </c>
      <c r="L245" s="34">
        <f t="shared" si="94"/>
        <v>-4</v>
      </c>
      <c r="M245" s="28">
        <f t="shared" si="94"/>
        <v>25</v>
      </c>
      <c r="N245" s="34">
        <f>N243-N244</f>
        <v>-29</v>
      </c>
      <c r="O245" s="28">
        <f>O243-O244</f>
        <v>35</v>
      </c>
      <c r="P245" s="28">
        <f>P243-P244</f>
        <v>-24</v>
      </c>
      <c r="Q245" s="28">
        <f>Q243-Q244</f>
        <v>25</v>
      </c>
      <c r="R245" s="28">
        <f>R243-R244</f>
        <v>170</v>
      </c>
      <c r="S245" s="28">
        <f>C245+D245+E245+F245+G245+H245+I245+J245+K245+L245+M245+N245</f>
        <v>248</v>
      </c>
    </row>
    <row r="246" spans="1:19" ht="13.5" thickBot="1">
      <c r="A246" s="156"/>
      <c r="B246" s="116" t="s">
        <v>5</v>
      </c>
      <c r="C246" s="31">
        <f aca="true" t="shared" si="95" ref="C246:S246">C245/C244</f>
        <v>0.04527938342967245</v>
      </c>
      <c r="D246" s="43">
        <f t="shared" si="95"/>
        <v>0.12716763005780346</v>
      </c>
      <c r="E246" s="31">
        <f t="shared" si="95"/>
        <v>0.22982885085574573</v>
      </c>
      <c r="F246" s="43">
        <f t="shared" si="95"/>
        <v>-0.16025641025641027</v>
      </c>
      <c r="G246" s="31">
        <f t="shared" si="95"/>
        <v>0.2696629213483146</v>
      </c>
      <c r="H246" s="43">
        <f t="shared" si="95"/>
        <v>0.1794871794871795</v>
      </c>
      <c r="I246" s="31">
        <f t="shared" si="95"/>
        <v>0.13214285714285715</v>
      </c>
      <c r="J246" s="43">
        <f>J245/J244</f>
        <v>-0.020134228187919462</v>
      </c>
      <c r="K246" s="31">
        <f t="shared" si="95"/>
        <v>-0.11877394636015326</v>
      </c>
      <c r="L246" s="43">
        <f t="shared" si="95"/>
        <v>-0.038834951456310676</v>
      </c>
      <c r="M246" s="31">
        <f t="shared" si="95"/>
        <v>0.32894736842105265</v>
      </c>
      <c r="N246" s="43">
        <f t="shared" si="95"/>
        <v>-0.10357142857142858</v>
      </c>
      <c r="O246" s="31">
        <f t="shared" si="95"/>
        <v>0.175</v>
      </c>
      <c r="P246" s="31">
        <f t="shared" si="95"/>
        <v>-0.052980132450331126</v>
      </c>
      <c r="Q246" s="31">
        <f t="shared" si="95"/>
        <v>0.09433962264150944</v>
      </c>
      <c r="R246" s="61">
        <f t="shared" si="95"/>
        <v>0.6227106227106227</v>
      </c>
      <c r="S246" s="31">
        <f t="shared" si="95"/>
        <v>0.049313978922250944</v>
      </c>
    </row>
    <row r="247" spans="1:19" ht="12.75">
      <c r="A247" s="155"/>
      <c r="B247" s="114">
        <v>2013</v>
      </c>
      <c r="C247" s="28">
        <v>6</v>
      </c>
      <c r="D247" s="34">
        <v>7</v>
      </c>
      <c r="E247" s="28">
        <v>4</v>
      </c>
      <c r="F247" s="34">
        <v>5</v>
      </c>
      <c r="G247" s="28">
        <v>2</v>
      </c>
      <c r="H247" s="34">
        <v>5</v>
      </c>
      <c r="I247" s="28">
        <v>2</v>
      </c>
      <c r="J247" s="34">
        <v>4</v>
      </c>
      <c r="K247" s="28">
        <v>1</v>
      </c>
      <c r="L247" s="34">
        <v>0</v>
      </c>
      <c r="M247" s="28">
        <v>0</v>
      </c>
      <c r="N247" s="34">
        <v>9</v>
      </c>
      <c r="O247" s="28">
        <v>7</v>
      </c>
      <c r="P247" s="28">
        <v>2</v>
      </c>
      <c r="Q247" s="28">
        <v>2</v>
      </c>
      <c r="R247" s="28">
        <v>6</v>
      </c>
      <c r="S247" s="28">
        <f>C247+D247+E247+F247+G247+H247+I247+J247+K247+L247+M247+N247+O247+P247+Q247+R247</f>
        <v>62</v>
      </c>
    </row>
    <row r="248" spans="1:19" ht="12.75">
      <c r="A248" s="157" t="s">
        <v>265</v>
      </c>
      <c r="B248" s="114">
        <v>2012</v>
      </c>
      <c r="C248" s="28">
        <v>6</v>
      </c>
      <c r="D248" s="34">
        <v>12</v>
      </c>
      <c r="E248" s="28">
        <v>3</v>
      </c>
      <c r="F248" s="34">
        <v>2</v>
      </c>
      <c r="G248" s="28">
        <v>4</v>
      </c>
      <c r="H248" s="34">
        <v>0</v>
      </c>
      <c r="I248" s="28">
        <v>4</v>
      </c>
      <c r="J248" s="34">
        <v>11</v>
      </c>
      <c r="K248" s="28">
        <v>2</v>
      </c>
      <c r="L248" s="34">
        <v>0</v>
      </c>
      <c r="M248" s="28">
        <v>0</v>
      </c>
      <c r="N248" s="34">
        <v>7</v>
      </c>
      <c r="O248" s="28">
        <v>2</v>
      </c>
      <c r="P248" s="28">
        <v>4</v>
      </c>
      <c r="Q248" s="28">
        <v>5</v>
      </c>
      <c r="R248" s="28">
        <v>6</v>
      </c>
      <c r="S248" s="28">
        <f>C248+D248+E248+F248+G248+H248+I248+J248+K248+L248+M248+N248+O248+P248+Q248+R248</f>
        <v>68</v>
      </c>
    </row>
    <row r="249" spans="1:19" ht="12.75">
      <c r="A249" s="157" t="s">
        <v>266</v>
      </c>
      <c r="B249" s="115" t="s">
        <v>214</v>
      </c>
      <c r="C249" s="28">
        <f aca="true" t="shared" si="96" ref="C249:S249">C247-C248</f>
        <v>0</v>
      </c>
      <c r="D249" s="34">
        <f t="shared" si="96"/>
        <v>-5</v>
      </c>
      <c r="E249" s="28">
        <f t="shared" si="96"/>
        <v>1</v>
      </c>
      <c r="F249" s="34">
        <f t="shared" si="96"/>
        <v>3</v>
      </c>
      <c r="G249" s="28">
        <f t="shared" si="96"/>
        <v>-2</v>
      </c>
      <c r="H249" s="34">
        <f t="shared" si="96"/>
        <v>5</v>
      </c>
      <c r="I249" s="28">
        <f t="shared" si="96"/>
        <v>-2</v>
      </c>
      <c r="J249" s="34">
        <f>J247-J248</f>
        <v>-7</v>
      </c>
      <c r="K249" s="28">
        <f t="shared" si="96"/>
        <v>-1</v>
      </c>
      <c r="L249" s="34">
        <f t="shared" si="96"/>
        <v>0</v>
      </c>
      <c r="M249" s="28">
        <f t="shared" si="96"/>
        <v>0</v>
      </c>
      <c r="N249" s="34">
        <f t="shared" si="96"/>
        <v>2</v>
      </c>
      <c r="O249" s="28">
        <f t="shared" si="96"/>
        <v>5</v>
      </c>
      <c r="P249" s="28">
        <f t="shared" si="96"/>
        <v>-2</v>
      </c>
      <c r="Q249" s="28">
        <f t="shared" si="96"/>
        <v>-3</v>
      </c>
      <c r="R249" s="28">
        <f t="shared" si="96"/>
        <v>0</v>
      </c>
      <c r="S249" s="28">
        <f t="shared" si="96"/>
        <v>-6</v>
      </c>
    </row>
    <row r="250" spans="1:19" ht="13.5" thickBot="1">
      <c r="A250" s="158"/>
      <c r="B250" s="116" t="s">
        <v>5</v>
      </c>
      <c r="C250" s="31">
        <f aca="true" t="shared" si="97" ref="C250:K250">C249/C248</f>
        <v>0</v>
      </c>
      <c r="D250" s="31">
        <f t="shared" si="97"/>
        <v>-0.4166666666666667</v>
      </c>
      <c r="E250" s="31">
        <f t="shared" si="97"/>
        <v>0.3333333333333333</v>
      </c>
      <c r="F250" s="31">
        <f t="shared" si="97"/>
        <v>1.5</v>
      </c>
      <c r="G250" s="31">
        <f t="shared" si="97"/>
        <v>-0.5</v>
      </c>
      <c r="H250" s="31">
        <v>0</v>
      </c>
      <c r="I250" s="31">
        <f t="shared" si="97"/>
        <v>-0.5</v>
      </c>
      <c r="J250" s="31">
        <f t="shared" si="97"/>
        <v>-0.6363636363636364</v>
      </c>
      <c r="K250" s="31">
        <f t="shared" si="97"/>
        <v>-0.5</v>
      </c>
      <c r="L250" s="31">
        <v>0</v>
      </c>
      <c r="M250" s="31">
        <v>0</v>
      </c>
      <c r="N250" s="31">
        <f aca="true" t="shared" si="98" ref="N250:S250">N249/N248</f>
        <v>0.2857142857142857</v>
      </c>
      <c r="O250" s="31">
        <f t="shared" si="98"/>
        <v>2.5</v>
      </c>
      <c r="P250" s="31">
        <f>P249/P248</f>
        <v>-0.5</v>
      </c>
      <c r="Q250" s="31">
        <f t="shared" si="98"/>
        <v>-0.6</v>
      </c>
      <c r="R250" s="31">
        <f>R249/R248</f>
        <v>0</v>
      </c>
      <c r="S250" s="31">
        <f t="shared" si="98"/>
        <v>-0.08823529411764706</v>
      </c>
    </row>
    <row r="251" spans="1:19" ht="12.75">
      <c r="A251" s="159"/>
      <c r="B251" s="114">
        <v>2013</v>
      </c>
      <c r="C251" s="28">
        <v>0</v>
      </c>
      <c r="D251" s="34">
        <v>0</v>
      </c>
      <c r="E251" s="28">
        <v>0</v>
      </c>
      <c r="F251" s="34">
        <v>0</v>
      </c>
      <c r="G251" s="28">
        <v>0</v>
      </c>
      <c r="H251" s="34">
        <v>0</v>
      </c>
      <c r="I251" s="28">
        <v>0</v>
      </c>
      <c r="J251" s="34">
        <v>0</v>
      </c>
      <c r="K251" s="28">
        <v>0</v>
      </c>
      <c r="L251" s="34">
        <v>0</v>
      </c>
      <c r="M251" s="28">
        <v>0</v>
      </c>
      <c r="N251" s="34">
        <v>0</v>
      </c>
      <c r="O251" s="28">
        <v>0</v>
      </c>
      <c r="P251" s="28">
        <v>2</v>
      </c>
      <c r="Q251" s="28">
        <v>0</v>
      </c>
      <c r="R251" s="28">
        <v>0</v>
      </c>
      <c r="S251" s="28">
        <f>C251+D251+E251+F251+G251+H251+I251+J251+K251+L251+M251+N251+O251+P251+Q251+R251</f>
        <v>2</v>
      </c>
    </row>
    <row r="252" spans="1:19" ht="12.75">
      <c r="A252" s="157" t="s">
        <v>267</v>
      </c>
      <c r="B252" s="114">
        <v>2012</v>
      </c>
      <c r="C252" s="28">
        <v>0</v>
      </c>
      <c r="D252" s="34">
        <v>0</v>
      </c>
      <c r="E252" s="28">
        <v>0</v>
      </c>
      <c r="F252" s="34">
        <v>0</v>
      </c>
      <c r="G252" s="28">
        <v>0</v>
      </c>
      <c r="H252" s="34">
        <v>0</v>
      </c>
      <c r="I252" s="28">
        <v>1</v>
      </c>
      <c r="J252" s="34">
        <v>0</v>
      </c>
      <c r="K252" s="28">
        <v>0</v>
      </c>
      <c r="L252" s="34">
        <v>0</v>
      </c>
      <c r="M252" s="28">
        <v>0</v>
      </c>
      <c r="N252" s="34">
        <v>0</v>
      </c>
      <c r="O252" s="28">
        <v>0</v>
      </c>
      <c r="P252" s="28">
        <v>1</v>
      </c>
      <c r="Q252" s="28">
        <v>0</v>
      </c>
      <c r="R252" s="28">
        <v>0</v>
      </c>
      <c r="S252" s="28">
        <f>C252+D252+E252+F252+G252+H252+I252+J252+K252+L252+M252+N252+O252+P252+Q252+R252</f>
        <v>2</v>
      </c>
    </row>
    <row r="253" spans="1:19" ht="12.75">
      <c r="A253" s="157" t="s">
        <v>268</v>
      </c>
      <c r="B253" s="115" t="s">
        <v>214</v>
      </c>
      <c r="C253" s="28">
        <f aca="true" t="shared" si="99" ref="C253:S253">C251-C252</f>
        <v>0</v>
      </c>
      <c r="D253" s="34">
        <f t="shared" si="99"/>
        <v>0</v>
      </c>
      <c r="E253" s="28">
        <f t="shared" si="99"/>
        <v>0</v>
      </c>
      <c r="F253" s="34">
        <f t="shared" si="99"/>
        <v>0</v>
      </c>
      <c r="G253" s="28">
        <f t="shared" si="99"/>
        <v>0</v>
      </c>
      <c r="H253" s="34">
        <f t="shared" si="99"/>
        <v>0</v>
      </c>
      <c r="I253" s="28">
        <f t="shared" si="99"/>
        <v>-1</v>
      </c>
      <c r="J253" s="34">
        <f>J251-J252</f>
        <v>0</v>
      </c>
      <c r="K253" s="28">
        <f t="shared" si="99"/>
        <v>0</v>
      </c>
      <c r="L253" s="34">
        <f t="shared" si="99"/>
        <v>0</v>
      </c>
      <c r="M253" s="28">
        <f t="shared" si="99"/>
        <v>0</v>
      </c>
      <c r="N253" s="34">
        <f t="shared" si="99"/>
        <v>0</v>
      </c>
      <c r="O253" s="28">
        <f t="shared" si="99"/>
        <v>0</v>
      </c>
      <c r="P253" s="28">
        <f t="shared" si="99"/>
        <v>1</v>
      </c>
      <c r="Q253" s="28">
        <f t="shared" si="99"/>
        <v>0</v>
      </c>
      <c r="R253" s="28">
        <f t="shared" si="99"/>
        <v>0</v>
      </c>
      <c r="S253" s="28">
        <f t="shared" si="99"/>
        <v>0</v>
      </c>
    </row>
    <row r="254" spans="1:19" ht="13.5" thickBot="1">
      <c r="A254" s="158"/>
      <c r="B254" s="116" t="s">
        <v>5</v>
      </c>
      <c r="C254" s="31">
        <v>0</v>
      </c>
      <c r="D254" s="31">
        <v>0</v>
      </c>
      <c r="E254" s="31">
        <v>0</v>
      </c>
      <c r="F254" s="31">
        <v>0</v>
      </c>
      <c r="G254" s="31">
        <v>0</v>
      </c>
      <c r="H254" s="31">
        <v>0</v>
      </c>
      <c r="I254" s="31">
        <f>I253/I252</f>
        <v>-1</v>
      </c>
      <c r="J254" s="31">
        <v>0</v>
      </c>
      <c r="K254" s="31">
        <v>0</v>
      </c>
      <c r="L254" s="31">
        <v>0</v>
      </c>
      <c r="M254" s="31">
        <v>0</v>
      </c>
      <c r="N254" s="31">
        <v>0</v>
      </c>
      <c r="O254" s="31">
        <v>0</v>
      </c>
      <c r="P254" s="31">
        <f>P253/P252</f>
        <v>1</v>
      </c>
      <c r="Q254" s="31">
        <v>0</v>
      </c>
      <c r="R254" s="31">
        <v>0</v>
      </c>
      <c r="S254" s="31">
        <f>S253/S252</f>
        <v>0</v>
      </c>
    </row>
    <row r="255" spans="1:19" ht="12.75">
      <c r="A255" s="159"/>
      <c r="B255" s="114">
        <v>2013</v>
      </c>
      <c r="C255" s="28">
        <v>134</v>
      </c>
      <c r="D255" s="34">
        <v>98</v>
      </c>
      <c r="E255" s="28">
        <v>63</v>
      </c>
      <c r="F255" s="34">
        <v>18</v>
      </c>
      <c r="G255" s="28">
        <v>24</v>
      </c>
      <c r="H255" s="34">
        <v>10</v>
      </c>
      <c r="I255" s="28">
        <v>30</v>
      </c>
      <c r="J255" s="34">
        <v>44</v>
      </c>
      <c r="K255" s="28">
        <v>23</v>
      </c>
      <c r="L255" s="34">
        <v>12</v>
      </c>
      <c r="M255" s="28">
        <v>7</v>
      </c>
      <c r="N255" s="34">
        <v>25</v>
      </c>
      <c r="O255" s="28">
        <v>28</v>
      </c>
      <c r="P255" s="28">
        <v>56</v>
      </c>
      <c r="Q255" s="28">
        <v>23</v>
      </c>
      <c r="R255" s="28">
        <v>51</v>
      </c>
      <c r="S255" s="28">
        <f>C255+D255+E255+F255+G255+H255+I255+J255+K255+L255+M255+N255+O255+P255+Q255+R255</f>
        <v>646</v>
      </c>
    </row>
    <row r="256" spans="1:19" ht="12.75">
      <c r="A256" s="157" t="s">
        <v>144</v>
      </c>
      <c r="B256" s="114">
        <v>2012</v>
      </c>
      <c r="C256" s="28">
        <v>115</v>
      </c>
      <c r="D256" s="34">
        <v>82</v>
      </c>
      <c r="E256" s="28">
        <v>36</v>
      </c>
      <c r="F256" s="34">
        <v>12</v>
      </c>
      <c r="G256" s="28">
        <v>19</v>
      </c>
      <c r="H256" s="34">
        <v>12</v>
      </c>
      <c r="I256" s="28">
        <v>37</v>
      </c>
      <c r="J256" s="34">
        <v>36</v>
      </c>
      <c r="K256" s="28">
        <v>33</v>
      </c>
      <c r="L256" s="34">
        <v>9</v>
      </c>
      <c r="M256" s="28">
        <v>9</v>
      </c>
      <c r="N256" s="34">
        <v>34</v>
      </c>
      <c r="O256" s="28">
        <v>36</v>
      </c>
      <c r="P256" s="28">
        <v>82</v>
      </c>
      <c r="Q256" s="28">
        <v>37</v>
      </c>
      <c r="R256" s="28">
        <v>45</v>
      </c>
      <c r="S256" s="28">
        <f>C256+D256+E256+F256+G256+H256+I256+J256+K256+L256+M256+N256+O256+P256+Q256+R256</f>
        <v>634</v>
      </c>
    </row>
    <row r="257" spans="1:19" ht="12.75">
      <c r="A257" s="159"/>
      <c r="B257" s="115" t="s">
        <v>214</v>
      </c>
      <c r="C257" s="28">
        <f aca="true" t="shared" si="100" ref="C257:R257">C255-C256</f>
        <v>19</v>
      </c>
      <c r="D257" s="28">
        <f t="shared" si="100"/>
        <v>16</v>
      </c>
      <c r="E257" s="28">
        <f t="shared" si="100"/>
        <v>27</v>
      </c>
      <c r="F257" s="28">
        <f t="shared" si="100"/>
        <v>6</v>
      </c>
      <c r="G257" s="28">
        <f t="shared" si="100"/>
        <v>5</v>
      </c>
      <c r="H257" s="28">
        <f t="shared" si="100"/>
        <v>-2</v>
      </c>
      <c r="I257" s="28">
        <f t="shared" si="100"/>
        <v>-7</v>
      </c>
      <c r="J257" s="28">
        <f t="shared" si="100"/>
        <v>8</v>
      </c>
      <c r="K257" s="28">
        <f t="shared" si="100"/>
        <v>-10</v>
      </c>
      <c r="L257" s="28">
        <f t="shared" si="100"/>
        <v>3</v>
      </c>
      <c r="M257" s="28">
        <f t="shared" si="100"/>
        <v>-2</v>
      </c>
      <c r="N257" s="28">
        <f t="shared" si="100"/>
        <v>-9</v>
      </c>
      <c r="O257" s="28">
        <f t="shared" si="100"/>
        <v>-8</v>
      </c>
      <c r="P257" s="28">
        <f t="shared" si="100"/>
        <v>-26</v>
      </c>
      <c r="Q257" s="28">
        <f t="shared" si="100"/>
        <v>-14</v>
      </c>
      <c r="R257" s="28">
        <f t="shared" si="100"/>
        <v>6</v>
      </c>
      <c r="S257" s="28">
        <f>S255-S256</f>
        <v>12</v>
      </c>
    </row>
    <row r="258" spans="1:19" ht="13.5" thickBot="1">
      <c r="A258" s="158"/>
      <c r="B258" s="116" t="s">
        <v>5</v>
      </c>
      <c r="C258" s="31">
        <f aca="true" t="shared" si="101" ref="C258:L258">C257/C256</f>
        <v>0.16521739130434782</v>
      </c>
      <c r="D258" s="43">
        <f t="shared" si="101"/>
        <v>0.1951219512195122</v>
      </c>
      <c r="E258" s="31">
        <f t="shared" si="101"/>
        <v>0.75</v>
      </c>
      <c r="F258" s="43">
        <f t="shared" si="101"/>
        <v>0.5</v>
      </c>
      <c r="G258" s="45">
        <f t="shared" si="101"/>
        <v>0.2631578947368421</v>
      </c>
      <c r="H258" s="43">
        <f t="shared" si="101"/>
        <v>-0.16666666666666666</v>
      </c>
      <c r="I258" s="31">
        <f t="shared" si="101"/>
        <v>-0.1891891891891892</v>
      </c>
      <c r="J258" s="43">
        <f>J257/J256</f>
        <v>0.2222222222222222</v>
      </c>
      <c r="K258" s="31">
        <f t="shared" si="101"/>
        <v>-0.30303030303030304</v>
      </c>
      <c r="L258" s="31">
        <f t="shared" si="101"/>
        <v>0.3333333333333333</v>
      </c>
      <c r="M258" s="31">
        <f>M257/M256</f>
        <v>-0.2222222222222222</v>
      </c>
      <c r="N258" s="43">
        <f aca="true" t="shared" si="102" ref="N258:S258">N257/N256</f>
        <v>-0.2647058823529412</v>
      </c>
      <c r="O258" s="31">
        <f t="shared" si="102"/>
        <v>-0.2222222222222222</v>
      </c>
      <c r="P258" s="31">
        <f t="shared" si="102"/>
        <v>-0.3170731707317073</v>
      </c>
      <c r="Q258" s="31">
        <f t="shared" si="102"/>
        <v>-0.3783783783783784</v>
      </c>
      <c r="R258" s="58">
        <f t="shared" si="102"/>
        <v>0.13333333333333333</v>
      </c>
      <c r="S258" s="31">
        <f t="shared" si="102"/>
        <v>0.01892744479495268</v>
      </c>
    </row>
    <row r="259" spans="1:19" ht="12.75">
      <c r="A259" s="159"/>
      <c r="B259" s="114">
        <v>2013</v>
      </c>
      <c r="C259" s="28">
        <v>12</v>
      </c>
      <c r="D259" s="34">
        <v>21</v>
      </c>
      <c r="E259" s="28">
        <v>13</v>
      </c>
      <c r="F259" s="34">
        <v>3</v>
      </c>
      <c r="G259" s="28">
        <v>8</v>
      </c>
      <c r="H259" s="34">
        <v>8</v>
      </c>
      <c r="I259" s="28">
        <v>5</v>
      </c>
      <c r="J259" s="34">
        <v>7</v>
      </c>
      <c r="K259" s="28">
        <v>6</v>
      </c>
      <c r="L259" s="34">
        <v>3</v>
      </c>
      <c r="M259" s="28">
        <v>4</v>
      </c>
      <c r="N259" s="34">
        <v>4</v>
      </c>
      <c r="O259" s="28">
        <v>4</v>
      </c>
      <c r="P259" s="28">
        <v>6</v>
      </c>
      <c r="Q259" s="28">
        <v>5</v>
      </c>
      <c r="R259" s="28">
        <v>8</v>
      </c>
      <c r="S259" s="28">
        <f>C259+D259+E259+F259+G259+H259+I259+J259+K259+L259+M259+N259+O259+P259+Q259+R259</f>
        <v>117</v>
      </c>
    </row>
    <row r="260" spans="1:19" ht="12.75">
      <c r="A260" s="157" t="s">
        <v>269</v>
      </c>
      <c r="B260" s="114">
        <v>2012</v>
      </c>
      <c r="C260" s="28">
        <v>16</v>
      </c>
      <c r="D260" s="34">
        <v>14</v>
      </c>
      <c r="E260" s="28">
        <v>15</v>
      </c>
      <c r="F260" s="34">
        <v>0</v>
      </c>
      <c r="G260" s="28">
        <v>6</v>
      </c>
      <c r="H260" s="34">
        <v>8</v>
      </c>
      <c r="I260" s="28">
        <v>3</v>
      </c>
      <c r="J260" s="34">
        <v>12</v>
      </c>
      <c r="K260" s="28">
        <v>6</v>
      </c>
      <c r="L260" s="34">
        <v>8</v>
      </c>
      <c r="M260" s="28">
        <v>0</v>
      </c>
      <c r="N260" s="34">
        <v>12</v>
      </c>
      <c r="O260" s="28">
        <v>2</v>
      </c>
      <c r="P260" s="28">
        <v>15</v>
      </c>
      <c r="Q260" s="28">
        <v>11</v>
      </c>
      <c r="R260" s="28">
        <v>11</v>
      </c>
      <c r="S260" s="28">
        <f>C260+D260+E260+F260+G260+H260+I260+J260+K260+L260+M260+N260+O260+P260+Q260+R260</f>
        <v>139</v>
      </c>
    </row>
    <row r="261" spans="1:19" ht="12.75">
      <c r="A261" s="157" t="s">
        <v>270</v>
      </c>
      <c r="B261" s="115" t="s">
        <v>214</v>
      </c>
      <c r="C261" s="28">
        <f aca="true" t="shared" si="103" ref="C261:S261">C259-C260</f>
        <v>-4</v>
      </c>
      <c r="D261" s="34">
        <f t="shared" si="103"/>
        <v>7</v>
      </c>
      <c r="E261" s="28">
        <f t="shared" si="103"/>
        <v>-2</v>
      </c>
      <c r="F261" s="34">
        <f t="shared" si="103"/>
        <v>3</v>
      </c>
      <c r="G261" s="28">
        <f t="shared" si="103"/>
        <v>2</v>
      </c>
      <c r="H261" s="34">
        <f>H259-H260</f>
        <v>0</v>
      </c>
      <c r="I261" s="28">
        <f>I259-I260</f>
        <v>2</v>
      </c>
      <c r="J261" s="34">
        <f>J259-J260</f>
        <v>-5</v>
      </c>
      <c r="K261" s="28">
        <f t="shared" si="103"/>
        <v>0</v>
      </c>
      <c r="L261" s="34">
        <f t="shared" si="103"/>
        <v>-5</v>
      </c>
      <c r="M261" s="28">
        <f t="shared" si="103"/>
        <v>4</v>
      </c>
      <c r="N261" s="34">
        <f t="shared" si="103"/>
        <v>-8</v>
      </c>
      <c r="O261" s="28">
        <f t="shared" si="103"/>
        <v>2</v>
      </c>
      <c r="P261" s="28">
        <f t="shared" si="103"/>
        <v>-9</v>
      </c>
      <c r="Q261" s="28">
        <f t="shared" si="103"/>
        <v>-6</v>
      </c>
      <c r="R261" s="28">
        <f t="shared" si="103"/>
        <v>-3</v>
      </c>
      <c r="S261" s="28">
        <f t="shared" si="103"/>
        <v>-22</v>
      </c>
    </row>
    <row r="262" spans="1:19" ht="13.5" thickBot="1">
      <c r="A262" s="158"/>
      <c r="B262" s="116" t="s">
        <v>5</v>
      </c>
      <c r="C262" s="31">
        <f aca="true" t="shared" si="104" ref="C262:I262">C261/C260</f>
        <v>-0.25</v>
      </c>
      <c r="D262" s="31">
        <f t="shared" si="104"/>
        <v>0.5</v>
      </c>
      <c r="E262" s="31">
        <f t="shared" si="104"/>
        <v>-0.13333333333333333</v>
      </c>
      <c r="F262" s="43">
        <v>0</v>
      </c>
      <c r="G262" s="31">
        <f t="shared" si="104"/>
        <v>0.3333333333333333</v>
      </c>
      <c r="H262" s="43">
        <f t="shared" si="104"/>
        <v>0</v>
      </c>
      <c r="I262" s="31">
        <f t="shared" si="104"/>
        <v>0.6666666666666666</v>
      </c>
      <c r="J262" s="43">
        <f>J261/J260</f>
        <v>-0.4166666666666667</v>
      </c>
      <c r="K262" s="45">
        <f>K261/K260</f>
        <v>0</v>
      </c>
      <c r="L262" s="31">
        <f>L261/L260</f>
        <v>-0.625</v>
      </c>
      <c r="M262" s="31">
        <v>0</v>
      </c>
      <c r="N262" s="31">
        <f aca="true" t="shared" si="105" ref="N262:S262">N261/N260</f>
        <v>-0.6666666666666666</v>
      </c>
      <c r="O262" s="31">
        <f t="shared" si="105"/>
        <v>1</v>
      </c>
      <c r="P262" s="31">
        <f t="shared" si="105"/>
        <v>-0.6</v>
      </c>
      <c r="Q262" s="31">
        <f t="shared" si="105"/>
        <v>-0.5454545454545454</v>
      </c>
      <c r="R262" s="61">
        <f t="shared" si="105"/>
        <v>-0.2727272727272727</v>
      </c>
      <c r="S262" s="31">
        <f t="shared" si="105"/>
        <v>-0.15827338129496402</v>
      </c>
    </row>
    <row r="263" spans="1:19" ht="12.75">
      <c r="A263" s="159"/>
      <c r="B263" s="114">
        <v>2013</v>
      </c>
      <c r="C263" s="28">
        <v>118</v>
      </c>
      <c r="D263" s="34">
        <v>158</v>
      </c>
      <c r="E263" s="28">
        <v>75</v>
      </c>
      <c r="F263" s="34">
        <v>53</v>
      </c>
      <c r="G263" s="28">
        <v>19</v>
      </c>
      <c r="H263" s="34">
        <v>45</v>
      </c>
      <c r="I263" s="28">
        <v>61</v>
      </c>
      <c r="J263" s="34">
        <v>41</v>
      </c>
      <c r="K263" s="28">
        <v>37</v>
      </c>
      <c r="L263" s="34">
        <v>28</v>
      </c>
      <c r="M263" s="28">
        <v>16</v>
      </c>
      <c r="N263" s="34">
        <v>72</v>
      </c>
      <c r="O263" s="28">
        <v>40</v>
      </c>
      <c r="P263" s="28">
        <v>49</v>
      </c>
      <c r="Q263" s="28">
        <v>69</v>
      </c>
      <c r="R263" s="28">
        <v>110</v>
      </c>
      <c r="S263" s="28">
        <f>C263+D263+E263+F263+G263+H263+I263+J263+K263+L263+M263+N263+O263+P263+Q263+R263</f>
        <v>991</v>
      </c>
    </row>
    <row r="264" spans="1:19" ht="12.75">
      <c r="A264" s="160" t="s">
        <v>271</v>
      </c>
      <c r="B264" s="114">
        <v>2012</v>
      </c>
      <c r="C264" s="28">
        <v>109</v>
      </c>
      <c r="D264" s="34">
        <v>169</v>
      </c>
      <c r="E264" s="28">
        <v>84</v>
      </c>
      <c r="F264" s="34">
        <v>76</v>
      </c>
      <c r="G264" s="28">
        <v>26</v>
      </c>
      <c r="H264" s="34">
        <v>40</v>
      </c>
      <c r="I264" s="28">
        <v>56</v>
      </c>
      <c r="J264" s="34">
        <v>67</v>
      </c>
      <c r="K264" s="28">
        <v>38</v>
      </c>
      <c r="L264" s="34">
        <v>31</v>
      </c>
      <c r="M264" s="28">
        <v>19</v>
      </c>
      <c r="N264" s="34">
        <v>79</v>
      </c>
      <c r="O264" s="28">
        <v>52</v>
      </c>
      <c r="P264" s="28">
        <v>79</v>
      </c>
      <c r="Q264" s="28">
        <v>46</v>
      </c>
      <c r="R264" s="28">
        <v>66</v>
      </c>
      <c r="S264" s="28">
        <f>C264+D264+E264+F264+G264+H264+I264+J264+K264+L264+M264+N264+O264+P264+Q264+R264</f>
        <v>1037</v>
      </c>
    </row>
    <row r="265" spans="1:19" ht="12.75">
      <c r="A265" s="159"/>
      <c r="B265" s="115" t="s">
        <v>214</v>
      </c>
      <c r="C265" s="28">
        <f aca="true" t="shared" si="106" ref="C265:R265">C263-C264</f>
        <v>9</v>
      </c>
      <c r="D265" s="28">
        <f t="shared" si="106"/>
        <v>-11</v>
      </c>
      <c r="E265" s="28">
        <f t="shared" si="106"/>
        <v>-9</v>
      </c>
      <c r="F265" s="28">
        <f t="shared" si="106"/>
        <v>-23</v>
      </c>
      <c r="G265" s="28">
        <f t="shared" si="106"/>
        <v>-7</v>
      </c>
      <c r="H265" s="28">
        <f t="shared" si="106"/>
        <v>5</v>
      </c>
      <c r="I265" s="28">
        <f t="shared" si="106"/>
        <v>5</v>
      </c>
      <c r="J265" s="28">
        <f t="shared" si="106"/>
        <v>-26</v>
      </c>
      <c r="K265" s="28">
        <f t="shared" si="106"/>
        <v>-1</v>
      </c>
      <c r="L265" s="28">
        <f t="shared" si="106"/>
        <v>-3</v>
      </c>
      <c r="M265" s="28">
        <f t="shared" si="106"/>
        <v>-3</v>
      </c>
      <c r="N265" s="28">
        <f t="shared" si="106"/>
        <v>-7</v>
      </c>
      <c r="O265" s="28">
        <f t="shared" si="106"/>
        <v>-12</v>
      </c>
      <c r="P265" s="28">
        <f t="shared" si="106"/>
        <v>-30</v>
      </c>
      <c r="Q265" s="28">
        <f t="shared" si="106"/>
        <v>23</v>
      </c>
      <c r="R265" s="28">
        <f t="shared" si="106"/>
        <v>44</v>
      </c>
      <c r="S265" s="28">
        <f>S263-S264</f>
        <v>-46</v>
      </c>
    </row>
    <row r="266" spans="1:19" ht="13.5" thickBot="1">
      <c r="A266" s="158"/>
      <c r="B266" s="116" t="s">
        <v>5</v>
      </c>
      <c r="C266" s="31">
        <f aca="true" t="shared" si="107" ref="C266:S266">C265/C264</f>
        <v>0.08256880733944955</v>
      </c>
      <c r="D266" s="43">
        <f t="shared" si="107"/>
        <v>-0.0650887573964497</v>
      </c>
      <c r="E266" s="31">
        <f t="shared" si="107"/>
        <v>-0.10714285714285714</v>
      </c>
      <c r="F266" s="43">
        <f t="shared" si="107"/>
        <v>-0.3026315789473684</v>
      </c>
      <c r="G266" s="31">
        <f t="shared" si="107"/>
        <v>-0.2692307692307692</v>
      </c>
      <c r="H266" s="43">
        <f t="shared" si="107"/>
        <v>0.125</v>
      </c>
      <c r="I266" s="31">
        <f t="shared" si="107"/>
        <v>0.08928571428571429</v>
      </c>
      <c r="J266" s="43">
        <f>J265/J264</f>
        <v>-0.3880597014925373</v>
      </c>
      <c r="K266" s="31">
        <f t="shared" si="107"/>
        <v>-0.02631578947368421</v>
      </c>
      <c r="L266" s="43">
        <f t="shared" si="107"/>
        <v>-0.0967741935483871</v>
      </c>
      <c r="M266" s="31">
        <f t="shared" si="107"/>
        <v>-0.15789473684210525</v>
      </c>
      <c r="N266" s="43">
        <f t="shared" si="107"/>
        <v>-0.08860759493670886</v>
      </c>
      <c r="O266" s="31">
        <f t="shared" si="107"/>
        <v>-0.23076923076923078</v>
      </c>
      <c r="P266" s="31">
        <f t="shared" si="107"/>
        <v>-0.379746835443038</v>
      </c>
      <c r="Q266" s="31">
        <f t="shared" si="107"/>
        <v>0.5</v>
      </c>
      <c r="R266" s="31">
        <f t="shared" si="107"/>
        <v>0.6666666666666666</v>
      </c>
      <c r="S266" s="31">
        <f t="shared" si="107"/>
        <v>-0.044358727097396335</v>
      </c>
    </row>
    <row r="267" spans="1:19" ht="12.75">
      <c r="A267" s="159"/>
      <c r="B267" s="114">
        <v>2013</v>
      </c>
      <c r="C267" s="28">
        <v>640</v>
      </c>
      <c r="D267" s="34">
        <v>357</v>
      </c>
      <c r="E267" s="28">
        <v>267</v>
      </c>
      <c r="F267" s="34">
        <v>37</v>
      </c>
      <c r="G267" s="28">
        <v>48</v>
      </c>
      <c r="H267" s="34">
        <v>86</v>
      </c>
      <c r="I267" s="28">
        <v>174</v>
      </c>
      <c r="J267" s="34">
        <v>165</v>
      </c>
      <c r="K267" s="28">
        <v>137</v>
      </c>
      <c r="L267" s="34">
        <v>46</v>
      </c>
      <c r="M267" s="28">
        <v>63</v>
      </c>
      <c r="N267" s="34">
        <v>90</v>
      </c>
      <c r="O267" s="28">
        <v>109</v>
      </c>
      <c r="P267" s="62">
        <v>252</v>
      </c>
      <c r="Q267" s="28">
        <v>137</v>
      </c>
      <c r="R267" s="28">
        <v>199</v>
      </c>
      <c r="S267" s="28">
        <f>C267+D267+E267+F267+G267+H267+I267+J267+K267+L267+M267+N267+O267+P267+Q267+R267</f>
        <v>2807</v>
      </c>
    </row>
    <row r="268" spans="1:19" ht="12.75">
      <c r="A268" s="157" t="s">
        <v>272</v>
      </c>
      <c r="B268" s="114">
        <v>2012</v>
      </c>
      <c r="C268" s="28">
        <v>663</v>
      </c>
      <c r="D268" s="34">
        <v>307</v>
      </c>
      <c r="E268" s="28">
        <v>190</v>
      </c>
      <c r="F268" s="34">
        <v>54</v>
      </c>
      <c r="G268" s="28">
        <v>27</v>
      </c>
      <c r="H268" s="34">
        <v>59</v>
      </c>
      <c r="I268" s="28">
        <v>127</v>
      </c>
      <c r="J268" s="34">
        <v>140</v>
      </c>
      <c r="K268" s="28">
        <v>157</v>
      </c>
      <c r="L268" s="34">
        <v>33</v>
      </c>
      <c r="M268" s="28">
        <v>37</v>
      </c>
      <c r="N268" s="34">
        <v>88</v>
      </c>
      <c r="O268" s="28">
        <v>71</v>
      </c>
      <c r="P268" s="28">
        <v>215</v>
      </c>
      <c r="Q268" s="28">
        <v>94</v>
      </c>
      <c r="R268" s="28">
        <v>89</v>
      </c>
      <c r="S268" s="28">
        <f>C268+D268+E268+F268+G268+H268+I268+J268+K268+L268+M268+N268+O268+P268+Q268+R268</f>
        <v>2351</v>
      </c>
    </row>
    <row r="269" spans="1:19" ht="12.75">
      <c r="A269" s="157" t="s">
        <v>273</v>
      </c>
      <c r="B269" s="115" t="s">
        <v>214</v>
      </c>
      <c r="C269" s="28">
        <f aca="true" t="shared" si="108" ref="C269:S269">C267-C268</f>
        <v>-23</v>
      </c>
      <c r="D269" s="34">
        <f t="shared" si="108"/>
        <v>50</v>
      </c>
      <c r="E269" s="28">
        <f t="shared" si="108"/>
        <v>77</v>
      </c>
      <c r="F269" s="34">
        <f t="shared" si="108"/>
        <v>-17</v>
      </c>
      <c r="G269" s="28">
        <f t="shared" si="108"/>
        <v>21</v>
      </c>
      <c r="H269" s="34">
        <f t="shared" si="108"/>
        <v>27</v>
      </c>
      <c r="I269" s="28">
        <f t="shared" si="108"/>
        <v>47</v>
      </c>
      <c r="J269" s="34">
        <f>J267-J268</f>
        <v>25</v>
      </c>
      <c r="K269" s="28">
        <f t="shared" si="108"/>
        <v>-20</v>
      </c>
      <c r="L269" s="34">
        <f t="shared" si="108"/>
        <v>13</v>
      </c>
      <c r="M269" s="28">
        <f t="shared" si="108"/>
        <v>26</v>
      </c>
      <c r="N269" s="34">
        <f t="shared" si="108"/>
        <v>2</v>
      </c>
      <c r="O269" s="28">
        <f t="shared" si="108"/>
        <v>38</v>
      </c>
      <c r="P269" s="28">
        <f t="shared" si="108"/>
        <v>37</v>
      </c>
      <c r="Q269" s="28">
        <f t="shared" si="108"/>
        <v>43</v>
      </c>
      <c r="R269" s="28">
        <f t="shared" si="108"/>
        <v>110</v>
      </c>
      <c r="S269" s="28">
        <f t="shared" si="108"/>
        <v>456</v>
      </c>
    </row>
    <row r="270" spans="1:19" ht="13.5" thickBot="1">
      <c r="A270" s="158"/>
      <c r="B270" s="116" t="s">
        <v>5</v>
      </c>
      <c r="C270" s="31">
        <f aca="true" t="shared" si="109" ref="C270:R270">C269/C268</f>
        <v>-0.03469079939668175</v>
      </c>
      <c r="D270" s="31">
        <f t="shared" si="109"/>
        <v>0.16286644951140064</v>
      </c>
      <c r="E270" s="31">
        <f t="shared" si="109"/>
        <v>0.4052631578947368</v>
      </c>
      <c r="F270" s="31">
        <f t="shared" si="109"/>
        <v>-0.3148148148148148</v>
      </c>
      <c r="G270" s="31">
        <f t="shared" si="109"/>
        <v>0.7777777777777778</v>
      </c>
      <c r="H270" s="31">
        <f t="shared" si="109"/>
        <v>0.4576271186440678</v>
      </c>
      <c r="I270" s="31">
        <f t="shared" si="109"/>
        <v>0.3700787401574803</v>
      </c>
      <c r="J270" s="31">
        <f t="shared" si="109"/>
        <v>0.17857142857142858</v>
      </c>
      <c r="K270" s="31">
        <f t="shared" si="109"/>
        <v>-0.12738853503184713</v>
      </c>
      <c r="L270" s="31">
        <f t="shared" si="109"/>
        <v>0.3939393939393939</v>
      </c>
      <c r="M270" s="31">
        <f t="shared" si="109"/>
        <v>0.7027027027027027</v>
      </c>
      <c r="N270" s="31">
        <f t="shared" si="109"/>
        <v>0.022727272727272728</v>
      </c>
      <c r="O270" s="31">
        <f t="shared" si="109"/>
        <v>0.5352112676056338</v>
      </c>
      <c r="P270" s="31">
        <f>P269/P268</f>
        <v>0.17209302325581396</v>
      </c>
      <c r="Q270" s="31">
        <f t="shared" si="109"/>
        <v>0.4574468085106383</v>
      </c>
      <c r="R270" s="31">
        <f t="shared" si="109"/>
        <v>1.2359550561797752</v>
      </c>
      <c r="S270" s="31">
        <f>S269/S268</f>
        <v>0.1939600170140366</v>
      </c>
    </row>
    <row r="271" spans="1:19" ht="12.75">
      <c r="A271" s="159"/>
      <c r="B271" s="114">
        <v>2013</v>
      </c>
      <c r="C271" s="28">
        <v>175</v>
      </c>
      <c r="D271" s="34">
        <v>139</v>
      </c>
      <c r="E271" s="28">
        <v>81</v>
      </c>
      <c r="F271" s="34">
        <v>15</v>
      </c>
      <c r="G271" s="28">
        <v>12</v>
      </c>
      <c r="H271" s="34">
        <v>30</v>
      </c>
      <c r="I271" s="28">
        <v>45</v>
      </c>
      <c r="J271" s="34">
        <v>31</v>
      </c>
      <c r="K271" s="28">
        <v>26</v>
      </c>
      <c r="L271" s="34">
        <v>10</v>
      </c>
      <c r="M271" s="28">
        <v>11</v>
      </c>
      <c r="N271" s="34">
        <v>51</v>
      </c>
      <c r="O271" s="28">
        <v>47</v>
      </c>
      <c r="P271" s="28">
        <v>62</v>
      </c>
      <c r="Q271" s="28">
        <v>54</v>
      </c>
      <c r="R271" s="28">
        <v>69</v>
      </c>
      <c r="S271" s="28">
        <f>C271+D271+E271+F271+G271+H271+I271+J271+K271+L271+M271+N271+O271+P271+Q271+R271</f>
        <v>858</v>
      </c>
    </row>
    <row r="272" spans="1:19" ht="12.75">
      <c r="A272" s="157" t="s">
        <v>274</v>
      </c>
      <c r="B272" s="114">
        <v>2012</v>
      </c>
      <c r="C272" s="28">
        <v>129</v>
      </c>
      <c r="D272" s="34">
        <v>108</v>
      </c>
      <c r="E272" s="28">
        <v>81</v>
      </c>
      <c r="F272" s="34">
        <v>12</v>
      </c>
      <c r="G272" s="28">
        <v>7</v>
      </c>
      <c r="H272" s="34">
        <v>37</v>
      </c>
      <c r="I272" s="28">
        <v>52</v>
      </c>
      <c r="J272" s="34">
        <v>32</v>
      </c>
      <c r="K272" s="28">
        <v>25</v>
      </c>
      <c r="L272" s="34">
        <v>22</v>
      </c>
      <c r="M272" s="28">
        <v>11</v>
      </c>
      <c r="N272" s="34">
        <v>60</v>
      </c>
      <c r="O272" s="28">
        <v>37</v>
      </c>
      <c r="P272" s="28">
        <v>57</v>
      </c>
      <c r="Q272" s="28">
        <v>72</v>
      </c>
      <c r="R272" s="28">
        <v>56</v>
      </c>
      <c r="S272" s="28">
        <f>C272+D272+E272+F272+G272+H272+I272+J272+K272+L272+M272+N272+O272+P272+Q272+R272</f>
        <v>798</v>
      </c>
    </row>
    <row r="273" spans="1:19" ht="12.75">
      <c r="A273" s="157" t="s">
        <v>275</v>
      </c>
      <c r="B273" s="115" t="s">
        <v>214</v>
      </c>
      <c r="C273" s="28">
        <f aca="true" t="shared" si="110" ref="C273:S273">C271-C272</f>
        <v>46</v>
      </c>
      <c r="D273" s="34">
        <f t="shared" si="110"/>
        <v>31</v>
      </c>
      <c r="E273" s="28">
        <f t="shared" si="110"/>
        <v>0</v>
      </c>
      <c r="F273" s="34">
        <f t="shared" si="110"/>
        <v>3</v>
      </c>
      <c r="G273" s="28">
        <f t="shared" si="110"/>
        <v>5</v>
      </c>
      <c r="H273" s="34">
        <f t="shared" si="110"/>
        <v>-7</v>
      </c>
      <c r="I273" s="28">
        <f t="shared" si="110"/>
        <v>-7</v>
      </c>
      <c r="J273" s="34">
        <f>J271-J272</f>
        <v>-1</v>
      </c>
      <c r="K273" s="28">
        <f t="shared" si="110"/>
        <v>1</v>
      </c>
      <c r="L273" s="34">
        <f t="shared" si="110"/>
        <v>-12</v>
      </c>
      <c r="M273" s="28">
        <f t="shared" si="110"/>
        <v>0</v>
      </c>
      <c r="N273" s="34">
        <f t="shared" si="110"/>
        <v>-9</v>
      </c>
      <c r="O273" s="28">
        <f t="shared" si="110"/>
        <v>10</v>
      </c>
      <c r="P273" s="28">
        <f t="shared" si="110"/>
        <v>5</v>
      </c>
      <c r="Q273" s="28">
        <f t="shared" si="110"/>
        <v>-18</v>
      </c>
      <c r="R273" s="28">
        <f t="shared" si="110"/>
        <v>13</v>
      </c>
      <c r="S273" s="28">
        <f t="shared" si="110"/>
        <v>60</v>
      </c>
    </row>
    <row r="274" spans="1:19" ht="13.5" thickBot="1">
      <c r="A274" s="158"/>
      <c r="B274" s="116" t="s">
        <v>5</v>
      </c>
      <c r="C274" s="31">
        <f aca="true" t="shared" si="111" ref="C274:S274">C273/C272</f>
        <v>0.35658914728682173</v>
      </c>
      <c r="D274" s="43">
        <f t="shared" si="111"/>
        <v>0.28703703703703703</v>
      </c>
      <c r="E274" s="31">
        <f t="shared" si="111"/>
        <v>0</v>
      </c>
      <c r="F274" s="43">
        <f t="shared" si="111"/>
        <v>0.25</v>
      </c>
      <c r="G274" s="31">
        <f t="shared" si="111"/>
        <v>0.7142857142857143</v>
      </c>
      <c r="H274" s="43">
        <f t="shared" si="111"/>
        <v>-0.1891891891891892</v>
      </c>
      <c r="I274" s="31">
        <f t="shared" si="111"/>
        <v>-0.1346153846153846</v>
      </c>
      <c r="J274" s="43">
        <f>J273/J272</f>
        <v>-0.03125</v>
      </c>
      <c r="K274" s="31">
        <f t="shared" si="111"/>
        <v>0.04</v>
      </c>
      <c r="L274" s="43">
        <f t="shared" si="111"/>
        <v>-0.5454545454545454</v>
      </c>
      <c r="M274" s="31">
        <f t="shared" si="111"/>
        <v>0</v>
      </c>
      <c r="N274" s="43">
        <f t="shared" si="111"/>
        <v>-0.15</v>
      </c>
      <c r="O274" s="31">
        <f t="shared" si="111"/>
        <v>0.2702702702702703</v>
      </c>
      <c r="P274" s="31">
        <f t="shared" si="111"/>
        <v>0.08771929824561403</v>
      </c>
      <c r="Q274" s="31">
        <f t="shared" si="111"/>
        <v>-0.25</v>
      </c>
      <c r="R274" s="31">
        <f t="shared" si="111"/>
        <v>0.23214285714285715</v>
      </c>
      <c r="S274" s="31">
        <f t="shared" si="111"/>
        <v>0.07518796992481203</v>
      </c>
    </row>
    <row r="275" spans="1:19" ht="13.5" thickBot="1">
      <c r="A275" s="180" t="s">
        <v>312</v>
      </c>
      <c r="B275" s="33"/>
      <c r="C275" s="33"/>
      <c r="D275" s="33"/>
      <c r="E275" s="33"/>
      <c r="F275" s="33"/>
      <c r="G275" s="33"/>
      <c r="H275" s="33"/>
      <c r="I275" s="33"/>
      <c r="J275" s="33"/>
      <c r="K275" s="33"/>
      <c r="L275" s="33"/>
      <c r="M275" s="33"/>
      <c r="N275" s="33"/>
      <c r="O275" s="33"/>
      <c r="P275" s="33"/>
      <c r="Q275" s="33"/>
      <c r="R275" s="33"/>
      <c r="S275" s="33"/>
    </row>
    <row r="276" spans="1:19" ht="21" thickBot="1">
      <c r="A276" s="154"/>
      <c r="B276" s="113"/>
      <c r="C276" s="35" t="s">
        <v>100</v>
      </c>
      <c r="D276" s="37" t="s">
        <v>101</v>
      </c>
      <c r="E276" s="38" t="s">
        <v>102</v>
      </c>
      <c r="F276" s="37" t="s">
        <v>103</v>
      </c>
      <c r="G276" s="38" t="s">
        <v>104</v>
      </c>
      <c r="H276" s="37" t="s">
        <v>105</v>
      </c>
      <c r="I276" s="38" t="s">
        <v>106</v>
      </c>
      <c r="J276" s="36" t="s">
        <v>107</v>
      </c>
      <c r="K276" s="35" t="s">
        <v>108</v>
      </c>
      <c r="L276" s="41"/>
      <c r="M276" s="40"/>
      <c r="N276" s="40"/>
      <c r="O276" s="40"/>
      <c r="P276" s="40"/>
      <c r="Q276" s="40"/>
      <c r="R276" s="41"/>
      <c r="S276" s="63" t="s">
        <v>30</v>
      </c>
    </row>
    <row r="277" spans="1:19" ht="12.75">
      <c r="A277" s="155"/>
      <c r="B277" s="114">
        <v>2013</v>
      </c>
      <c r="C277" s="28">
        <f aca="true" t="shared" si="112" ref="C277:S278">C281+C285+C289+C293+C297+C301+C305</f>
        <v>20</v>
      </c>
      <c r="D277" s="28">
        <f t="shared" si="112"/>
        <v>372</v>
      </c>
      <c r="E277" s="28">
        <f t="shared" si="112"/>
        <v>656</v>
      </c>
      <c r="F277" s="28">
        <f t="shared" si="112"/>
        <v>303</v>
      </c>
      <c r="G277" s="28">
        <f t="shared" si="112"/>
        <v>121</v>
      </c>
      <c r="H277" s="28">
        <f t="shared" si="112"/>
        <v>162</v>
      </c>
      <c r="I277" s="28">
        <f t="shared" si="112"/>
        <v>120</v>
      </c>
      <c r="J277" s="28">
        <f>J281+J285+J289+J293+J297+J301+J305</f>
        <v>225</v>
      </c>
      <c r="K277" s="28">
        <f t="shared" si="112"/>
        <v>171</v>
      </c>
      <c r="L277" s="28"/>
      <c r="M277" s="28"/>
      <c r="N277" s="28"/>
      <c r="O277" s="28"/>
      <c r="P277" s="28"/>
      <c r="Q277" s="28"/>
      <c r="R277" s="42"/>
      <c r="S277" s="28">
        <f>C277+D277+E277+F277+G277+H277+I277+J277+K277+L277+M277+N277</f>
        <v>2150</v>
      </c>
    </row>
    <row r="278" spans="1:19" ht="12.75">
      <c r="A278" s="197" t="s">
        <v>40</v>
      </c>
      <c r="B278" s="114">
        <v>2012</v>
      </c>
      <c r="C278" s="28">
        <f t="shared" si="112"/>
        <v>25</v>
      </c>
      <c r="D278" s="28">
        <f t="shared" si="112"/>
        <v>420</v>
      </c>
      <c r="E278" s="28">
        <f t="shared" si="112"/>
        <v>588</v>
      </c>
      <c r="F278" s="28">
        <f t="shared" si="112"/>
        <v>282</v>
      </c>
      <c r="G278" s="28">
        <f t="shared" si="112"/>
        <v>162</v>
      </c>
      <c r="H278" s="28">
        <f t="shared" si="112"/>
        <v>168</v>
      </c>
      <c r="I278" s="28">
        <f t="shared" si="112"/>
        <v>127</v>
      </c>
      <c r="J278" s="28">
        <f>J282+J286+J290+J294+J298+J302+J306</f>
        <v>270</v>
      </c>
      <c r="K278" s="28">
        <f t="shared" si="112"/>
        <v>139</v>
      </c>
      <c r="L278" s="28"/>
      <c r="M278" s="28"/>
      <c r="N278" s="28"/>
      <c r="O278" s="28"/>
      <c r="P278" s="28"/>
      <c r="Q278" s="28"/>
      <c r="R278" s="42"/>
      <c r="S278" s="28">
        <f t="shared" si="112"/>
        <v>2181</v>
      </c>
    </row>
    <row r="279" spans="1:19" ht="12.75">
      <c r="A279" s="155"/>
      <c r="B279" s="115" t="s">
        <v>214</v>
      </c>
      <c r="C279" s="28">
        <f aca="true" t="shared" si="113" ref="C279:K279">C277-C278</f>
        <v>-5</v>
      </c>
      <c r="D279" s="34">
        <f t="shared" si="113"/>
        <v>-48</v>
      </c>
      <c r="E279" s="28">
        <f t="shared" si="113"/>
        <v>68</v>
      </c>
      <c r="F279" s="34">
        <f t="shared" si="113"/>
        <v>21</v>
      </c>
      <c r="G279" s="28">
        <f t="shared" si="113"/>
        <v>-41</v>
      </c>
      <c r="H279" s="34">
        <f t="shared" si="113"/>
        <v>-6</v>
      </c>
      <c r="I279" s="28">
        <f t="shared" si="113"/>
        <v>-7</v>
      </c>
      <c r="J279" s="34">
        <f>J277-J278</f>
        <v>-45</v>
      </c>
      <c r="K279" s="28">
        <f t="shared" si="113"/>
        <v>32</v>
      </c>
      <c r="L279" s="34"/>
      <c r="M279" s="28"/>
      <c r="N279" s="28"/>
      <c r="O279" s="28"/>
      <c r="P279" s="28"/>
      <c r="Q279" s="28"/>
      <c r="R279" s="34"/>
      <c r="S279" s="28">
        <f>C279+D279+E279+F279+G279+H279+I279+J279+K279+L279+M279+N279</f>
        <v>-31</v>
      </c>
    </row>
    <row r="280" spans="1:19" ht="13.5" thickBot="1">
      <c r="A280" s="156"/>
      <c r="B280" s="116" t="s">
        <v>5</v>
      </c>
      <c r="C280" s="31">
        <f aca="true" t="shared" si="114" ref="C280:K280">C279/C278</f>
        <v>-0.2</v>
      </c>
      <c r="D280" s="43">
        <f t="shared" si="114"/>
        <v>-0.11428571428571428</v>
      </c>
      <c r="E280" s="31">
        <f t="shared" si="114"/>
        <v>0.11564625850340136</v>
      </c>
      <c r="F280" s="43">
        <f t="shared" si="114"/>
        <v>0.07446808510638298</v>
      </c>
      <c r="G280" s="31">
        <f t="shared" si="114"/>
        <v>-0.25308641975308643</v>
      </c>
      <c r="H280" s="43">
        <f t="shared" si="114"/>
        <v>-0.03571428571428571</v>
      </c>
      <c r="I280" s="31">
        <f t="shared" si="114"/>
        <v>-0.05511811023622047</v>
      </c>
      <c r="J280" s="43">
        <f>J279/J278</f>
        <v>-0.16666666666666666</v>
      </c>
      <c r="K280" s="31">
        <f t="shared" si="114"/>
        <v>0.2302158273381295</v>
      </c>
      <c r="L280" s="43"/>
      <c r="M280" s="31"/>
      <c r="N280" s="31"/>
      <c r="O280" s="31"/>
      <c r="P280" s="31"/>
      <c r="Q280" s="31"/>
      <c r="R280" s="43"/>
      <c r="S280" s="31">
        <f>S279/S278</f>
        <v>-0.014213663457129757</v>
      </c>
    </row>
    <row r="281" spans="1:19" ht="12.75">
      <c r="A281" s="155"/>
      <c r="B281" s="114">
        <v>2013</v>
      </c>
      <c r="C281" s="28">
        <v>0</v>
      </c>
      <c r="D281" s="34">
        <v>4</v>
      </c>
      <c r="E281" s="28">
        <v>11</v>
      </c>
      <c r="F281" s="34">
        <v>2</v>
      </c>
      <c r="G281" s="28">
        <v>3</v>
      </c>
      <c r="H281" s="34">
        <v>2</v>
      </c>
      <c r="I281" s="28">
        <v>1</v>
      </c>
      <c r="J281" s="34">
        <v>9</v>
      </c>
      <c r="K281" s="28">
        <v>6</v>
      </c>
      <c r="L281" s="34"/>
      <c r="M281" s="28"/>
      <c r="N281" s="28"/>
      <c r="O281" s="28"/>
      <c r="P281" s="28"/>
      <c r="Q281" s="28"/>
      <c r="R281" s="34"/>
      <c r="S281" s="28">
        <f>C281+D281+E281+F281+G281+H281+I281+J281+K281</f>
        <v>38</v>
      </c>
    </row>
    <row r="282" spans="1:19" ht="12.75">
      <c r="A282" s="157" t="s">
        <v>265</v>
      </c>
      <c r="B282" s="114">
        <v>2012</v>
      </c>
      <c r="C282" s="28">
        <v>0</v>
      </c>
      <c r="D282" s="34">
        <v>7</v>
      </c>
      <c r="E282" s="28">
        <v>9</v>
      </c>
      <c r="F282" s="34">
        <v>4</v>
      </c>
      <c r="G282" s="28">
        <v>0</v>
      </c>
      <c r="H282" s="34">
        <v>4</v>
      </c>
      <c r="I282" s="28">
        <v>1</v>
      </c>
      <c r="J282" s="34">
        <v>10</v>
      </c>
      <c r="K282" s="28">
        <v>6</v>
      </c>
      <c r="L282" s="34"/>
      <c r="M282" s="28"/>
      <c r="N282" s="28"/>
      <c r="O282" s="28"/>
      <c r="P282" s="28"/>
      <c r="Q282" s="28"/>
      <c r="R282" s="34"/>
      <c r="S282" s="28">
        <f>C282+D282+E282+F282+G282+H282+I282+J282+K282</f>
        <v>41</v>
      </c>
    </row>
    <row r="283" spans="1:19" ht="12.75">
      <c r="A283" s="157" t="s">
        <v>266</v>
      </c>
      <c r="B283" s="115" t="s">
        <v>214</v>
      </c>
      <c r="C283" s="28">
        <f aca="true" t="shared" si="115" ref="C283:K283">C281-C282</f>
        <v>0</v>
      </c>
      <c r="D283" s="34">
        <f t="shared" si="115"/>
        <v>-3</v>
      </c>
      <c r="E283" s="28">
        <f t="shared" si="115"/>
        <v>2</v>
      </c>
      <c r="F283" s="34">
        <f t="shared" si="115"/>
        <v>-2</v>
      </c>
      <c r="G283" s="28">
        <f t="shared" si="115"/>
        <v>3</v>
      </c>
      <c r="H283" s="34">
        <f t="shared" si="115"/>
        <v>-2</v>
      </c>
      <c r="I283" s="28">
        <f t="shared" si="115"/>
        <v>0</v>
      </c>
      <c r="J283" s="34">
        <f>J281-J282</f>
        <v>-1</v>
      </c>
      <c r="K283" s="28">
        <f t="shared" si="115"/>
        <v>0</v>
      </c>
      <c r="L283" s="34"/>
      <c r="M283" s="28"/>
      <c r="N283" s="28"/>
      <c r="O283" s="28"/>
      <c r="P283" s="28"/>
      <c r="Q283" s="28"/>
      <c r="R283" s="34"/>
      <c r="S283" s="28">
        <f>S281-S282</f>
        <v>-3</v>
      </c>
    </row>
    <row r="284" spans="1:19" ht="13.5" thickBot="1">
      <c r="A284" s="158"/>
      <c r="B284" s="116" t="s">
        <v>5</v>
      </c>
      <c r="C284" s="31">
        <v>0</v>
      </c>
      <c r="D284" s="31">
        <f aca="true" t="shared" si="116" ref="D284:K284">D283/D282</f>
        <v>-0.42857142857142855</v>
      </c>
      <c r="E284" s="31">
        <f t="shared" si="116"/>
        <v>0.2222222222222222</v>
      </c>
      <c r="F284" s="31">
        <f t="shared" si="116"/>
        <v>-0.5</v>
      </c>
      <c r="G284" s="31">
        <v>0</v>
      </c>
      <c r="H284" s="31">
        <f t="shared" si="116"/>
        <v>-0.5</v>
      </c>
      <c r="I284" s="31">
        <f t="shared" si="116"/>
        <v>0</v>
      </c>
      <c r="J284" s="43">
        <f>J283/J282</f>
        <v>-0.1</v>
      </c>
      <c r="K284" s="31">
        <f t="shared" si="116"/>
        <v>0</v>
      </c>
      <c r="L284" s="43"/>
      <c r="M284" s="31"/>
      <c r="N284" s="31"/>
      <c r="O284" s="31"/>
      <c r="P284" s="31"/>
      <c r="Q284" s="31"/>
      <c r="R284" s="43"/>
      <c r="S284" s="31">
        <f>S283/S282</f>
        <v>-0.07317073170731707</v>
      </c>
    </row>
    <row r="285" spans="1:19" ht="12.75">
      <c r="A285" s="159"/>
      <c r="B285" s="114">
        <v>2013</v>
      </c>
      <c r="C285" s="28">
        <v>0</v>
      </c>
      <c r="D285" s="34">
        <v>0</v>
      </c>
      <c r="E285" s="28">
        <v>1</v>
      </c>
      <c r="F285" s="34">
        <v>0</v>
      </c>
      <c r="G285" s="28">
        <v>0</v>
      </c>
      <c r="H285" s="34">
        <v>0</v>
      </c>
      <c r="I285" s="28">
        <v>0</v>
      </c>
      <c r="J285" s="34">
        <v>0</v>
      </c>
      <c r="K285" s="28">
        <v>0</v>
      </c>
      <c r="L285" s="34"/>
      <c r="M285" s="28"/>
      <c r="N285" s="28"/>
      <c r="O285" s="28"/>
      <c r="P285" s="28"/>
      <c r="Q285" s="28"/>
      <c r="R285" s="34"/>
      <c r="S285" s="28">
        <f>C285+D285+E285+F285+G285+H285+I285+J285+K285</f>
        <v>1</v>
      </c>
    </row>
    <row r="286" spans="1:19" ht="12.75">
      <c r="A286" s="157" t="s">
        <v>267</v>
      </c>
      <c r="B286" s="114">
        <v>2012</v>
      </c>
      <c r="C286" s="28">
        <v>0</v>
      </c>
      <c r="D286" s="34">
        <v>0</v>
      </c>
      <c r="E286" s="28">
        <v>0</v>
      </c>
      <c r="F286" s="34">
        <v>0</v>
      </c>
      <c r="G286" s="28">
        <v>0</v>
      </c>
      <c r="H286" s="34">
        <v>0</v>
      </c>
      <c r="I286" s="28">
        <v>0</v>
      </c>
      <c r="J286" s="34">
        <v>0</v>
      </c>
      <c r="K286" s="28">
        <v>0</v>
      </c>
      <c r="L286" s="34"/>
      <c r="M286" s="28"/>
      <c r="N286" s="28"/>
      <c r="O286" s="28"/>
      <c r="P286" s="28"/>
      <c r="Q286" s="28"/>
      <c r="R286" s="34"/>
      <c r="S286" s="28">
        <f>C286+D286+E286+F286+G286+H286+I286+J286+K286</f>
        <v>0</v>
      </c>
    </row>
    <row r="287" spans="1:19" ht="12.75">
      <c r="A287" s="157" t="s">
        <v>268</v>
      </c>
      <c r="B287" s="115" t="s">
        <v>214</v>
      </c>
      <c r="C287" s="28">
        <f aca="true" t="shared" si="117" ref="C287:K287">C285-C286</f>
        <v>0</v>
      </c>
      <c r="D287" s="34">
        <f t="shared" si="117"/>
        <v>0</v>
      </c>
      <c r="E287" s="28">
        <f t="shared" si="117"/>
        <v>1</v>
      </c>
      <c r="F287" s="34">
        <f t="shared" si="117"/>
        <v>0</v>
      </c>
      <c r="G287" s="28">
        <f t="shared" si="117"/>
        <v>0</v>
      </c>
      <c r="H287" s="34">
        <f t="shared" si="117"/>
        <v>0</v>
      </c>
      <c r="I287" s="28">
        <f t="shared" si="117"/>
        <v>0</v>
      </c>
      <c r="J287" s="34">
        <f>J285-J286</f>
        <v>0</v>
      </c>
      <c r="K287" s="28">
        <f t="shared" si="117"/>
        <v>0</v>
      </c>
      <c r="L287" s="34"/>
      <c r="M287" s="28"/>
      <c r="N287" s="28"/>
      <c r="O287" s="28"/>
      <c r="P287" s="28"/>
      <c r="Q287" s="28"/>
      <c r="R287" s="34"/>
      <c r="S287" s="28">
        <f>S285-S286</f>
        <v>1</v>
      </c>
    </row>
    <row r="288" spans="1:19" ht="13.5" thickBot="1">
      <c r="A288" s="158"/>
      <c r="B288" s="116" t="s">
        <v>5</v>
      </c>
      <c r="C288" s="31">
        <v>0</v>
      </c>
      <c r="D288" s="31">
        <v>0</v>
      </c>
      <c r="E288" s="31">
        <v>0</v>
      </c>
      <c r="F288" s="31">
        <v>0</v>
      </c>
      <c r="G288" s="31">
        <v>0</v>
      </c>
      <c r="H288" s="31">
        <v>0</v>
      </c>
      <c r="I288" s="31">
        <v>0</v>
      </c>
      <c r="J288" s="31">
        <v>0</v>
      </c>
      <c r="K288" s="31">
        <v>0</v>
      </c>
      <c r="L288" s="43"/>
      <c r="M288" s="31"/>
      <c r="N288" s="31"/>
      <c r="O288" s="31"/>
      <c r="P288" s="31"/>
      <c r="Q288" s="31"/>
      <c r="R288" s="43"/>
      <c r="S288" s="31">
        <v>0</v>
      </c>
    </row>
    <row r="289" spans="1:19" ht="12.75">
      <c r="A289" s="159"/>
      <c r="B289" s="114">
        <v>2013</v>
      </c>
      <c r="C289" s="28">
        <v>0</v>
      </c>
      <c r="D289" s="34">
        <v>27</v>
      </c>
      <c r="E289" s="28">
        <v>51</v>
      </c>
      <c r="F289" s="34">
        <v>33</v>
      </c>
      <c r="G289" s="28">
        <v>17</v>
      </c>
      <c r="H289" s="34">
        <v>26</v>
      </c>
      <c r="I289" s="28">
        <v>16</v>
      </c>
      <c r="J289" s="34">
        <v>27</v>
      </c>
      <c r="K289" s="28">
        <v>10</v>
      </c>
      <c r="L289" s="34"/>
      <c r="M289" s="28"/>
      <c r="N289" s="28"/>
      <c r="O289" s="28"/>
      <c r="P289" s="28"/>
      <c r="Q289" s="28"/>
      <c r="R289" s="34"/>
      <c r="S289" s="28">
        <f>C289+D289+E289+F289+G289+H289+I289+J289+K289</f>
        <v>207</v>
      </c>
    </row>
    <row r="290" spans="1:19" ht="12.75">
      <c r="A290" s="157" t="s">
        <v>144</v>
      </c>
      <c r="B290" s="114">
        <v>2012</v>
      </c>
      <c r="C290" s="28">
        <v>1</v>
      </c>
      <c r="D290" s="34">
        <v>52</v>
      </c>
      <c r="E290" s="28">
        <v>75</v>
      </c>
      <c r="F290" s="34">
        <v>42</v>
      </c>
      <c r="G290" s="28">
        <v>31</v>
      </c>
      <c r="H290" s="34">
        <v>32</v>
      </c>
      <c r="I290" s="28">
        <v>17</v>
      </c>
      <c r="J290" s="34">
        <v>28</v>
      </c>
      <c r="K290" s="28">
        <v>5</v>
      </c>
      <c r="L290" s="34"/>
      <c r="M290" s="28"/>
      <c r="N290" s="28"/>
      <c r="O290" s="28"/>
      <c r="P290" s="28"/>
      <c r="Q290" s="28"/>
      <c r="R290" s="34"/>
      <c r="S290" s="28">
        <f>C290+D290+E290+F290+G290+H290+I290+J290+K290</f>
        <v>283</v>
      </c>
    </row>
    <row r="291" spans="1:19" ht="12.75">
      <c r="A291" s="159"/>
      <c r="B291" s="115" t="s">
        <v>214</v>
      </c>
      <c r="C291" s="28">
        <f aca="true" t="shared" si="118" ref="C291:K291">C289-C290</f>
        <v>-1</v>
      </c>
      <c r="D291" s="34">
        <f t="shared" si="118"/>
        <v>-25</v>
      </c>
      <c r="E291" s="28">
        <f t="shared" si="118"/>
        <v>-24</v>
      </c>
      <c r="F291" s="34">
        <f t="shared" si="118"/>
        <v>-9</v>
      </c>
      <c r="G291" s="28">
        <f t="shared" si="118"/>
        <v>-14</v>
      </c>
      <c r="H291" s="34">
        <f t="shared" si="118"/>
        <v>-6</v>
      </c>
      <c r="I291" s="28">
        <f t="shared" si="118"/>
        <v>-1</v>
      </c>
      <c r="J291" s="34">
        <f>J289-J290</f>
        <v>-1</v>
      </c>
      <c r="K291" s="28">
        <f t="shared" si="118"/>
        <v>5</v>
      </c>
      <c r="L291" s="34"/>
      <c r="M291" s="28"/>
      <c r="N291" s="28"/>
      <c r="O291" s="28"/>
      <c r="P291" s="28"/>
      <c r="Q291" s="28"/>
      <c r="R291" s="34"/>
      <c r="S291" s="28">
        <f>S289-S290</f>
        <v>-76</v>
      </c>
    </row>
    <row r="292" spans="1:19" ht="13.5" thickBot="1">
      <c r="A292" s="158"/>
      <c r="B292" s="116" t="s">
        <v>5</v>
      </c>
      <c r="C292" s="31">
        <f>C291/C290</f>
        <v>-1</v>
      </c>
      <c r="D292" s="43">
        <f aca="true" t="shared" si="119" ref="D292:K292">D291/D290</f>
        <v>-0.4807692307692308</v>
      </c>
      <c r="E292" s="31">
        <f t="shared" si="119"/>
        <v>-0.32</v>
      </c>
      <c r="F292" s="43">
        <f t="shared" si="119"/>
        <v>-0.21428571428571427</v>
      </c>
      <c r="G292" s="31">
        <f t="shared" si="119"/>
        <v>-0.45161290322580644</v>
      </c>
      <c r="H292" s="43">
        <f t="shared" si="119"/>
        <v>-0.1875</v>
      </c>
      <c r="I292" s="31">
        <f t="shared" si="119"/>
        <v>-0.058823529411764705</v>
      </c>
      <c r="J292" s="43">
        <f>J291/J290</f>
        <v>-0.03571428571428571</v>
      </c>
      <c r="K292" s="31">
        <f t="shared" si="119"/>
        <v>1</v>
      </c>
      <c r="L292" s="43"/>
      <c r="M292" s="31"/>
      <c r="N292" s="31"/>
      <c r="O292" s="31"/>
      <c r="P292" s="31"/>
      <c r="Q292" s="31"/>
      <c r="R292" s="43"/>
      <c r="S292" s="31">
        <f>S291/S290</f>
        <v>-0.26855123674911663</v>
      </c>
    </row>
    <row r="293" spans="1:19" ht="12.75">
      <c r="A293" s="159"/>
      <c r="B293" s="114">
        <v>2013</v>
      </c>
      <c r="C293" s="28">
        <v>0</v>
      </c>
      <c r="D293" s="34">
        <v>11</v>
      </c>
      <c r="E293" s="28">
        <v>25</v>
      </c>
      <c r="F293" s="34">
        <v>12</v>
      </c>
      <c r="G293" s="28">
        <v>9</v>
      </c>
      <c r="H293" s="34">
        <v>7</v>
      </c>
      <c r="I293" s="28">
        <v>11</v>
      </c>
      <c r="J293" s="34">
        <v>16</v>
      </c>
      <c r="K293" s="28">
        <v>25</v>
      </c>
      <c r="L293" s="34"/>
      <c r="M293" s="28"/>
      <c r="N293" s="28"/>
      <c r="O293" s="28"/>
      <c r="P293" s="28"/>
      <c r="Q293" s="28"/>
      <c r="R293" s="34"/>
      <c r="S293" s="28">
        <f>C293+D293+E293+F293+G293+H293+I293+J293+K293</f>
        <v>116</v>
      </c>
    </row>
    <row r="294" spans="1:19" ht="12.75">
      <c r="A294" s="157" t="s">
        <v>269</v>
      </c>
      <c r="B294" s="114">
        <v>2012</v>
      </c>
      <c r="C294" s="28">
        <v>2</v>
      </c>
      <c r="D294" s="34">
        <v>12</v>
      </c>
      <c r="E294" s="28">
        <v>30</v>
      </c>
      <c r="F294" s="34">
        <v>9</v>
      </c>
      <c r="G294" s="28">
        <v>11</v>
      </c>
      <c r="H294" s="34">
        <v>6</v>
      </c>
      <c r="I294" s="28">
        <v>8</v>
      </c>
      <c r="J294" s="34">
        <v>25</v>
      </c>
      <c r="K294" s="28">
        <v>15</v>
      </c>
      <c r="L294" s="34"/>
      <c r="M294" s="28"/>
      <c r="N294" s="28"/>
      <c r="O294" s="28"/>
      <c r="P294" s="28"/>
      <c r="Q294" s="28"/>
      <c r="R294" s="34"/>
      <c r="S294" s="28">
        <f>C294+D294+E294+F294+G294+H294+I294+J294+K294</f>
        <v>118</v>
      </c>
    </row>
    <row r="295" spans="1:19" ht="12.75">
      <c r="A295" s="157" t="s">
        <v>270</v>
      </c>
      <c r="B295" s="115" t="s">
        <v>214</v>
      </c>
      <c r="C295" s="28">
        <f aca="true" t="shared" si="120" ref="C295:I295">C293-C294</f>
        <v>-2</v>
      </c>
      <c r="D295" s="34">
        <f t="shared" si="120"/>
        <v>-1</v>
      </c>
      <c r="E295" s="28">
        <f t="shared" si="120"/>
        <v>-5</v>
      </c>
      <c r="F295" s="34">
        <f t="shared" si="120"/>
        <v>3</v>
      </c>
      <c r="G295" s="28">
        <f t="shared" si="120"/>
        <v>-2</v>
      </c>
      <c r="H295" s="34">
        <f t="shared" si="120"/>
        <v>1</v>
      </c>
      <c r="I295" s="28">
        <f t="shared" si="120"/>
        <v>3</v>
      </c>
      <c r="J295" s="34">
        <f>J293-J294</f>
        <v>-9</v>
      </c>
      <c r="K295" s="48">
        <f>K293-K294</f>
        <v>10</v>
      </c>
      <c r="L295" s="34"/>
      <c r="M295" s="28"/>
      <c r="N295" s="28"/>
      <c r="O295" s="28"/>
      <c r="P295" s="28"/>
      <c r="Q295" s="28"/>
      <c r="R295" s="34"/>
      <c r="S295" s="28">
        <f>S293-S294</f>
        <v>-2</v>
      </c>
    </row>
    <row r="296" spans="1:19" ht="13.5" thickBot="1">
      <c r="A296" s="158"/>
      <c r="B296" s="116" t="s">
        <v>5</v>
      </c>
      <c r="C296" s="31">
        <f aca="true" t="shared" si="121" ref="C296:K296">C295/C294</f>
        <v>-1</v>
      </c>
      <c r="D296" s="31">
        <f t="shared" si="121"/>
        <v>-0.08333333333333333</v>
      </c>
      <c r="E296" s="31">
        <f t="shared" si="121"/>
        <v>-0.16666666666666666</v>
      </c>
      <c r="F296" s="43">
        <f t="shared" si="121"/>
        <v>0.3333333333333333</v>
      </c>
      <c r="G296" s="31">
        <f t="shared" si="121"/>
        <v>-0.18181818181818182</v>
      </c>
      <c r="H296" s="43">
        <f t="shared" si="121"/>
        <v>0.16666666666666666</v>
      </c>
      <c r="I296" s="31">
        <f t="shared" si="121"/>
        <v>0.375</v>
      </c>
      <c r="J296" s="43">
        <f>J295/J294</f>
        <v>-0.36</v>
      </c>
      <c r="K296" s="31">
        <f t="shared" si="121"/>
        <v>0.6666666666666666</v>
      </c>
      <c r="L296" s="43"/>
      <c r="M296" s="31"/>
      <c r="N296" s="31"/>
      <c r="O296" s="31"/>
      <c r="P296" s="31"/>
      <c r="Q296" s="31"/>
      <c r="R296" s="43"/>
      <c r="S296" s="31">
        <f>S295/S294</f>
        <v>-0.01694915254237288</v>
      </c>
    </row>
    <row r="297" spans="1:19" ht="12.75">
      <c r="A297" s="159"/>
      <c r="B297" s="114">
        <v>2013</v>
      </c>
      <c r="C297" s="28">
        <v>1</v>
      </c>
      <c r="D297" s="34">
        <v>87</v>
      </c>
      <c r="E297" s="28">
        <v>181</v>
      </c>
      <c r="F297" s="34">
        <v>67</v>
      </c>
      <c r="G297" s="28">
        <v>7</v>
      </c>
      <c r="H297" s="34">
        <v>52</v>
      </c>
      <c r="I297" s="28">
        <v>30</v>
      </c>
      <c r="J297" s="34">
        <v>64</v>
      </c>
      <c r="K297" s="28">
        <v>39</v>
      </c>
      <c r="L297" s="34"/>
      <c r="M297" s="28"/>
      <c r="N297" s="28"/>
      <c r="O297" s="28"/>
      <c r="P297" s="28"/>
      <c r="Q297" s="28"/>
      <c r="R297" s="34"/>
      <c r="S297" s="28">
        <f>C297+D297+E297+F297+G297+H297+I297+J297+K297</f>
        <v>528</v>
      </c>
    </row>
    <row r="298" spans="1:19" ht="12.75">
      <c r="A298" s="160" t="s">
        <v>271</v>
      </c>
      <c r="B298" s="114">
        <v>2012</v>
      </c>
      <c r="C298" s="28">
        <v>0</v>
      </c>
      <c r="D298" s="34">
        <v>71</v>
      </c>
      <c r="E298" s="28">
        <v>144</v>
      </c>
      <c r="F298" s="34">
        <v>60</v>
      </c>
      <c r="G298" s="28">
        <v>15</v>
      </c>
      <c r="H298" s="34">
        <v>45</v>
      </c>
      <c r="I298" s="28">
        <v>44</v>
      </c>
      <c r="J298" s="34">
        <v>74</v>
      </c>
      <c r="K298" s="28">
        <v>39</v>
      </c>
      <c r="L298" s="34"/>
      <c r="M298" s="28"/>
      <c r="N298" s="28"/>
      <c r="O298" s="28"/>
      <c r="P298" s="28"/>
      <c r="Q298" s="28"/>
      <c r="R298" s="34"/>
      <c r="S298" s="28">
        <f>C298+D298+E298+F298+G298+H298+I298+J298+K298</f>
        <v>492</v>
      </c>
    </row>
    <row r="299" spans="1:19" ht="12.75">
      <c r="A299" s="159"/>
      <c r="B299" s="115" t="s">
        <v>214</v>
      </c>
      <c r="C299" s="28">
        <f aca="true" t="shared" si="122" ref="C299:K299">C297-C298</f>
        <v>1</v>
      </c>
      <c r="D299" s="34">
        <f>D297-D298</f>
        <v>16</v>
      </c>
      <c r="E299" s="28">
        <f t="shared" si="122"/>
        <v>37</v>
      </c>
      <c r="F299" s="34">
        <f t="shared" si="122"/>
        <v>7</v>
      </c>
      <c r="G299" s="28">
        <f t="shared" si="122"/>
        <v>-8</v>
      </c>
      <c r="H299" s="34">
        <f t="shared" si="122"/>
        <v>7</v>
      </c>
      <c r="I299" s="28">
        <f t="shared" si="122"/>
        <v>-14</v>
      </c>
      <c r="J299" s="34">
        <f>J297-J298</f>
        <v>-10</v>
      </c>
      <c r="K299" s="28">
        <f t="shared" si="122"/>
        <v>0</v>
      </c>
      <c r="L299" s="34"/>
      <c r="M299" s="28"/>
      <c r="N299" s="28"/>
      <c r="O299" s="28"/>
      <c r="P299" s="28"/>
      <c r="Q299" s="28"/>
      <c r="R299" s="34"/>
      <c r="S299" s="28">
        <f>S297-S298</f>
        <v>36</v>
      </c>
    </row>
    <row r="300" spans="1:19" ht="13.5" thickBot="1">
      <c r="A300" s="158"/>
      <c r="B300" s="116" t="s">
        <v>5</v>
      </c>
      <c r="C300" s="45">
        <v>0</v>
      </c>
      <c r="D300" s="43">
        <f aca="true" t="shared" si="123" ref="D300:K300">D299/D298</f>
        <v>0.22535211267605634</v>
      </c>
      <c r="E300" s="31">
        <f t="shared" si="123"/>
        <v>0.2569444444444444</v>
      </c>
      <c r="F300" s="43">
        <f t="shared" si="123"/>
        <v>0.11666666666666667</v>
      </c>
      <c r="G300" s="31">
        <f t="shared" si="123"/>
        <v>-0.5333333333333333</v>
      </c>
      <c r="H300" s="43">
        <f t="shared" si="123"/>
        <v>0.15555555555555556</v>
      </c>
      <c r="I300" s="31">
        <f t="shared" si="123"/>
        <v>-0.3181818181818182</v>
      </c>
      <c r="J300" s="43">
        <f>J299/J298</f>
        <v>-0.13513513513513514</v>
      </c>
      <c r="K300" s="31">
        <f t="shared" si="123"/>
        <v>0</v>
      </c>
      <c r="L300" s="43"/>
      <c r="M300" s="31"/>
      <c r="N300" s="31"/>
      <c r="O300" s="31"/>
      <c r="P300" s="31"/>
      <c r="Q300" s="31"/>
      <c r="R300" s="43"/>
      <c r="S300" s="31">
        <f>S299/S298</f>
        <v>0.07317073170731707</v>
      </c>
    </row>
    <row r="301" spans="1:19" ht="12.75">
      <c r="A301" s="159"/>
      <c r="B301" s="114">
        <v>2013</v>
      </c>
      <c r="C301" s="28">
        <v>19</v>
      </c>
      <c r="D301" s="34">
        <v>213</v>
      </c>
      <c r="E301" s="28">
        <v>357</v>
      </c>
      <c r="F301" s="34">
        <v>163</v>
      </c>
      <c r="G301" s="28">
        <v>76</v>
      </c>
      <c r="H301" s="34">
        <v>58</v>
      </c>
      <c r="I301" s="28">
        <v>54</v>
      </c>
      <c r="J301" s="34">
        <v>95</v>
      </c>
      <c r="K301" s="28">
        <v>82</v>
      </c>
      <c r="L301" s="34"/>
      <c r="M301" s="28"/>
      <c r="N301" s="28"/>
      <c r="O301" s="28"/>
      <c r="P301" s="28"/>
      <c r="Q301" s="28"/>
      <c r="R301" s="34"/>
      <c r="S301" s="28">
        <f>C301+D301+E301+F301+G301+H301+I301+J301+K301</f>
        <v>1117</v>
      </c>
    </row>
    <row r="302" spans="1:19" ht="12.75">
      <c r="A302" s="157" t="s">
        <v>272</v>
      </c>
      <c r="B302" s="114">
        <v>2012</v>
      </c>
      <c r="C302" s="28">
        <v>17</v>
      </c>
      <c r="D302" s="34">
        <v>223</v>
      </c>
      <c r="E302" s="28">
        <v>290</v>
      </c>
      <c r="F302" s="34">
        <v>137</v>
      </c>
      <c r="G302" s="28">
        <v>87</v>
      </c>
      <c r="H302" s="34">
        <v>68</v>
      </c>
      <c r="I302" s="28">
        <v>50</v>
      </c>
      <c r="J302" s="34">
        <v>113</v>
      </c>
      <c r="K302" s="28">
        <v>68</v>
      </c>
      <c r="L302" s="34"/>
      <c r="M302" s="28"/>
      <c r="N302" s="28"/>
      <c r="O302" s="28"/>
      <c r="P302" s="28"/>
      <c r="Q302" s="28"/>
      <c r="R302" s="34"/>
      <c r="S302" s="28">
        <f>C302+D302+E302+F302+G302+H302+I302+J302+K302</f>
        <v>1053</v>
      </c>
    </row>
    <row r="303" spans="1:19" ht="12.75">
      <c r="A303" s="157" t="s">
        <v>273</v>
      </c>
      <c r="B303" s="115" t="s">
        <v>214</v>
      </c>
      <c r="C303" s="28">
        <f aca="true" t="shared" si="124" ref="C303:H303">C301-C302</f>
        <v>2</v>
      </c>
      <c r="D303" s="34">
        <f t="shared" si="124"/>
        <v>-10</v>
      </c>
      <c r="E303" s="28">
        <f t="shared" si="124"/>
        <v>67</v>
      </c>
      <c r="F303" s="34">
        <f t="shared" si="124"/>
        <v>26</v>
      </c>
      <c r="G303" s="28">
        <f t="shared" si="124"/>
        <v>-11</v>
      </c>
      <c r="H303" s="34">
        <f t="shared" si="124"/>
        <v>-10</v>
      </c>
      <c r="I303" s="28">
        <f>I301-I302</f>
        <v>4</v>
      </c>
      <c r="J303" s="34">
        <f>J301-J302</f>
        <v>-18</v>
      </c>
      <c r="K303" s="64">
        <f>K301-K302</f>
        <v>14</v>
      </c>
      <c r="L303" s="34"/>
      <c r="M303" s="28"/>
      <c r="N303" s="28"/>
      <c r="O303" s="28"/>
      <c r="P303" s="28"/>
      <c r="Q303" s="28"/>
      <c r="R303" s="34"/>
      <c r="S303" s="28">
        <f>S301-S302</f>
        <v>64</v>
      </c>
    </row>
    <row r="304" spans="1:19" ht="13.5" thickBot="1">
      <c r="A304" s="158"/>
      <c r="B304" s="116" t="s">
        <v>5</v>
      </c>
      <c r="C304" s="31">
        <f aca="true" t="shared" si="125" ref="C304:K304">C303/C302</f>
        <v>0.11764705882352941</v>
      </c>
      <c r="D304" s="43">
        <f t="shared" si="125"/>
        <v>-0.04484304932735426</v>
      </c>
      <c r="E304" s="31">
        <f t="shared" si="125"/>
        <v>0.23103448275862068</v>
      </c>
      <c r="F304" s="43">
        <f t="shared" si="125"/>
        <v>0.1897810218978102</v>
      </c>
      <c r="G304" s="31">
        <f t="shared" si="125"/>
        <v>-0.12643678160919541</v>
      </c>
      <c r="H304" s="43">
        <f t="shared" si="125"/>
        <v>-0.14705882352941177</v>
      </c>
      <c r="I304" s="31">
        <f>I303/I302</f>
        <v>0.08</v>
      </c>
      <c r="J304" s="43">
        <f>J303/J302</f>
        <v>-0.1592920353982301</v>
      </c>
      <c r="K304" s="31">
        <f t="shared" si="125"/>
        <v>0.20588235294117646</v>
      </c>
      <c r="L304" s="43"/>
      <c r="M304" s="31"/>
      <c r="N304" s="31"/>
      <c r="O304" s="31"/>
      <c r="P304" s="31"/>
      <c r="Q304" s="31"/>
      <c r="R304" s="43"/>
      <c r="S304" s="31">
        <f>S303/S302</f>
        <v>0.060778727445394115</v>
      </c>
    </row>
    <row r="305" spans="1:19" ht="12.75">
      <c r="A305" s="159"/>
      <c r="B305" s="114">
        <v>2013</v>
      </c>
      <c r="C305" s="28">
        <v>0</v>
      </c>
      <c r="D305" s="34">
        <v>30</v>
      </c>
      <c r="E305" s="28">
        <v>30</v>
      </c>
      <c r="F305" s="34">
        <v>26</v>
      </c>
      <c r="G305" s="28">
        <v>9</v>
      </c>
      <c r="H305" s="34">
        <v>17</v>
      </c>
      <c r="I305" s="28">
        <v>8</v>
      </c>
      <c r="J305" s="34">
        <v>14</v>
      </c>
      <c r="K305" s="28">
        <v>9</v>
      </c>
      <c r="L305" s="34"/>
      <c r="M305" s="28"/>
      <c r="N305" s="28"/>
      <c r="O305" s="28"/>
      <c r="P305" s="28"/>
      <c r="Q305" s="28"/>
      <c r="R305" s="34"/>
      <c r="S305" s="28">
        <f>C305+D305+E305+F305+G305+H305+I305+J305+K305</f>
        <v>143</v>
      </c>
    </row>
    <row r="306" spans="1:19" ht="12.75">
      <c r="A306" s="157" t="s">
        <v>274</v>
      </c>
      <c r="B306" s="114">
        <v>2012</v>
      </c>
      <c r="C306" s="28">
        <v>5</v>
      </c>
      <c r="D306" s="34">
        <v>55</v>
      </c>
      <c r="E306" s="28">
        <v>40</v>
      </c>
      <c r="F306" s="34">
        <v>30</v>
      </c>
      <c r="G306" s="28">
        <v>18</v>
      </c>
      <c r="H306" s="34">
        <v>13</v>
      </c>
      <c r="I306" s="28">
        <v>7</v>
      </c>
      <c r="J306" s="34">
        <v>20</v>
      </c>
      <c r="K306" s="28">
        <v>6</v>
      </c>
      <c r="L306" s="34"/>
      <c r="M306" s="28"/>
      <c r="N306" s="28"/>
      <c r="O306" s="28"/>
      <c r="P306" s="28"/>
      <c r="Q306" s="28"/>
      <c r="R306" s="34"/>
      <c r="S306" s="28">
        <f>C306+D306+E306+F306+G306+H306+I306+J306+K306</f>
        <v>194</v>
      </c>
    </row>
    <row r="307" spans="1:19" ht="12.75">
      <c r="A307" s="157" t="s">
        <v>275</v>
      </c>
      <c r="B307" s="115" t="s">
        <v>214</v>
      </c>
      <c r="C307" s="28">
        <f aca="true" t="shared" si="126" ref="C307:K307">C305-C306</f>
        <v>-5</v>
      </c>
      <c r="D307" s="34">
        <f t="shared" si="126"/>
        <v>-25</v>
      </c>
      <c r="E307" s="28">
        <f t="shared" si="126"/>
        <v>-10</v>
      </c>
      <c r="F307" s="34">
        <f t="shared" si="126"/>
        <v>-4</v>
      </c>
      <c r="G307" s="28">
        <f t="shared" si="126"/>
        <v>-9</v>
      </c>
      <c r="H307" s="34">
        <f t="shared" si="126"/>
        <v>4</v>
      </c>
      <c r="I307" s="28">
        <f t="shared" si="126"/>
        <v>1</v>
      </c>
      <c r="J307" s="34">
        <f>J305-J306</f>
        <v>-6</v>
      </c>
      <c r="K307" s="28">
        <f t="shared" si="126"/>
        <v>3</v>
      </c>
      <c r="L307" s="34"/>
      <c r="M307" s="28"/>
      <c r="N307" s="28"/>
      <c r="O307" s="28"/>
      <c r="P307" s="28"/>
      <c r="Q307" s="28"/>
      <c r="R307" s="34"/>
      <c r="S307" s="28">
        <f>S305-S306</f>
        <v>-51</v>
      </c>
    </row>
    <row r="308" spans="1:19" ht="13.5" thickBot="1">
      <c r="A308" s="158"/>
      <c r="B308" s="116" t="s">
        <v>5</v>
      </c>
      <c r="C308" s="45">
        <f aca="true" t="shared" si="127" ref="C308:K308">C307/C306</f>
        <v>-1</v>
      </c>
      <c r="D308" s="43">
        <f t="shared" si="127"/>
        <v>-0.45454545454545453</v>
      </c>
      <c r="E308" s="31">
        <f t="shared" si="127"/>
        <v>-0.25</v>
      </c>
      <c r="F308" s="43">
        <f t="shared" si="127"/>
        <v>-0.13333333333333333</v>
      </c>
      <c r="G308" s="31">
        <f t="shared" si="127"/>
        <v>-0.5</v>
      </c>
      <c r="H308" s="43">
        <f t="shared" si="127"/>
        <v>0.3076923076923077</v>
      </c>
      <c r="I308" s="45">
        <f t="shared" si="127"/>
        <v>0.14285714285714285</v>
      </c>
      <c r="J308" s="43">
        <f t="shared" si="127"/>
        <v>-0.3</v>
      </c>
      <c r="K308" s="45">
        <f t="shared" si="127"/>
        <v>0.5</v>
      </c>
      <c r="L308" s="43"/>
      <c r="M308" s="31"/>
      <c r="N308" s="31"/>
      <c r="O308" s="31"/>
      <c r="P308" s="31"/>
      <c r="Q308" s="31"/>
      <c r="R308" s="43"/>
      <c r="S308" s="31">
        <f>S307/S306</f>
        <v>-0.26288659793814434</v>
      </c>
    </row>
    <row r="309" spans="1:19" ht="12.75">
      <c r="A309" s="208"/>
      <c r="B309" s="209"/>
      <c r="C309" s="210"/>
      <c r="D309" s="210"/>
      <c r="E309" s="210"/>
      <c r="F309" s="210"/>
      <c r="G309" s="210"/>
      <c r="H309" s="210"/>
      <c r="I309" s="210"/>
      <c r="J309" s="210"/>
      <c r="K309" s="210"/>
      <c r="L309" s="210"/>
      <c r="M309" s="210"/>
      <c r="N309" s="210"/>
      <c r="O309" s="210"/>
      <c r="P309" s="210"/>
      <c r="Q309" s="210"/>
      <c r="R309" s="210"/>
      <c r="S309" s="210"/>
    </row>
    <row r="310" spans="1:19" ht="13.5" thickBot="1">
      <c r="A310" s="180" t="s">
        <v>313</v>
      </c>
      <c r="B310" s="33"/>
      <c r="C310" s="33"/>
      <c r="D310" s="33"/>
      <c r="E310" s="33"/>
      <c r="F310" s="33"/>
      <c r="G310" s="33"/>
      <c r="H310" s="33"/>
      <c r="I310" s="33"/>
      <c r="J310" s="33"/>
      <c r="K310" s="33"/>
      <c r="L310" s="33"/>
      <c r="M310" s="33"/>
      <c r="N310" s="33"/>
      <c r="O310" s="33"/>
      <c r="P310" s="33"/>
      <c r="Q310" s="33"/>
      <c r="R310" s="33"/>
      <c r="S310" s="33"/>
    </row>
    <row r="311" spans="1:19" ht="13.5" thickBot="1">
      <c r="A311" s="154"/>
      <c r="B311" s="113"/>
      <c r="C311" s="35" t="s">
        <v>109</v>
      </c>
      <c r="D311" s="35" t="s">
        <v>110</v>
      </c>
      <c r="E311" s="35" t="s">
        <v>111</v>
      </c>
      <c r="F311" s="36" t="s">
        <v>112</v>
      </c>
      <c r="G311" s="35" t="s">
        <v>113</v>
      </c>
      <c r="H311" s="40"/>
      <c r="I311" s="41"/>
      <c r="J311" s="40"/>
      <c r="K311" s="40"/>
      <c r="L311" s="41"/>
      <c r="M311" s="40"/>
      <c r="N311" s="40"/>
      <c r="O311" s="40"/>
      <c r="P311" s="40"/>
      <c r="Q311" s="40"/>
      <c r="R311" s="41"/>
      <c r="S311" s="40" t="s">
        <v>30</v>
      </c>
    </row>
    <row r="312" spans="1:19" ht="12.75">
      <c r="A312" s="155"/>
      <c r="B312" s="114">
        <v>2013</v>
      </c>
      <c r="C312" s="28">
        <f aca="true" t="shared" si="128" ref="C312:G313">C316+C320+C324+C328+C332+C336+C340</f>
        <v>103</v>
      </c>
      <c r="D312" s="28">
        <f t="shared" si="128"/>
        <v>435</v>
      </c>
      <c r="E312" s="28">
        <f t="shared" si="128"/>
        <v>287</v>
      </c>
      <c r="F312" s="28">
        <f t="shared" si="128"/>
        <v>142</v>
      </c>
      <c r="G312" s="28">
        <f t="shared" si="128"/>
        <v>279</v>
      </c>
      <c r="H312" s="28"/>
      <c r="I312" s="28"/>
      <c r="J312" s="28"/>
      <c r="K312" s="28"/>
      <c r="L312" s="42"/>
      <c r="M312" s="28"/>
      <c r="N312" s="28"/>
      <c r="O312" s="28"/>
      <c r="P312" s="28"/>
      <c r="Q312" s="28"/>
      <c r="R312" s="42"/>
      <c r="S312" s="28">
        <f>C312+D312+E312+F312+G312+H312+I312+J312+K312+L312+M312+N312</f>
        <v>1246</v>
      </c>
    </row>
    <row r="313" spans="1:19" ht="12.75">
      <c r="A313" s="197" t="s">
        <v>40</v>
      </c>
      <c r="B313" s="114">
        <v>2012</v>
      </c>
      <c r="C313" s="28">
        <f t="shared" si="128"/>
        <v>76</v>
      </c>
      <c r="D313" s="28">
        <f t="shared" si="128"/>
        <v>318</v>
      </c>
      <c r="E313" s="28">
        <f t="shared" si="128"/>
        <v>419</v>
      </c>
      <c r="F313" s="28">
        <f t="shared" si="128"/>
        <v>74</v>
      </c>
      <c r="G313" s="28">
        <f t="shared" si="128"/>
        <v>302</v>
      </c>
      <c r="H313" s="28"/>
      <c r="I313" s="28"/>
      <c r="J313" s="28"/>
      <c r="K313" s="28"/>
      <c r="L313" s="42"/>
      <c r="M313" s="28"/>
      <c r="N313" s="28"/>
      <c r="O313" s="28"/>
      <c r="P313" s="28"/>
      <c r="Q313" s="28"/>
      <c r="R313" s="42"/>
      <c r="S313" s="28">
        <f>S317+S321+S325+S329+S333+S337+S341</f>
        <v>1189</v>
      </c>
    </row>
    <row r="314" spans="1:19" ht="12.75">
      <c r="A314" s="155"/>
      <c r="B314" s="115" t="s">
        <v>214</v>
      </c>
      <c r="C314" s="28">
        <f>C312-C313</f>
        <v>27</v>
      </c>
      <c r="D314" s="28">
        <f>D312-D313</f>
        <v>117</v>
      </c>
      <c r="E314" s="28">
        <f>E312-E313</f>
        <v>-132</v>
      </c>
      <c r="F314" s="34">
        <f>F312-F313</f>
        <v>68</v>
      </c>
      <c r="G314" s="28">
        <f>G312-G313</f>
        <v>-23</v>
      </c>
      <c r="H314" s="28"/>
      <c r="I314" s="34"/>
      <c r="J314" s="28"/>
      <c r="K314" s="28"/>
      <c r="L314" s="34"/>
      <c r="M314" s="28"/>
      <c r="N314" s="28"/>
      <c r="O314" s="28"/>
      <c r="P314" s="28"/>
      <c r="Q314" s="28"/>
      <c r="R314" s="34"/>
      <c r="S314" s="28">
        <f>C314+D314+E314+F314+G314+H314+I314+J314+K314+L314+M314+N314</f>
        <v>57</v>
      </c>
    </row>
    <row r="315" spans="1:19" ht="13.5" thickBot="1">
      <c r="A315" s="156"/>
      <c r="B315" s="116" t="s">
        <v>5</v>
      </c>
      <c r="C315" s="31">
        <f>C314/C313</f>
        <v>0.35526315789473684</v>
      </c>
      <c r="D315" s="31">
        <f>D314/D313</f>
        <v>0.36792452830188677</v>
      </c>
      <c r="E315" s="31">
        <f>E314/E313</f>
        <v>-0.315035799522673</v>
      </c>
      <c r="F315" s="43">
        <f>F314/F313</f>
        <v>0.918918918918919</v>
      </c>
      <c r="G315" s="31">
        <f>G314/G313</f>
        <v>-0.076158940397351</v>
      </c>
      <c r="H315" s="31"/>
      <c r="I315" s="43"/>
      <c r="J315" s="31"/>
      <c r="K315" s="31"/>
      <c r="L315" s="43"/>
      <c r="M315" s="31"/>
      <c r="N315" s="31"/>
      <c r="O315" s="31"/>
      <c r="P315" s="31"/>
      <c r="Q315" s="31"/>
      <c r="R315" s="43"/>
      <c r="S315" s="31">
        <f>S314/S313</f>
        <v>0.0479394449116905</v>
      </c>
    </row>
    <row r="316" spans="1:19" ht="12.75">
      <c r="A316" s="155"/>
      <c r="B316" s="114">
        <v>2013</v>
      </c>
      <c r="C316" s="28">
        <v>0</v>
      </c>
      <c r="D316" s="28">
        <v>5</v>
      </c>
      <c r="E316" s="28">
        <v>5</v>
      </c>
      <c r="F316" s="34">
        <v>2</v>
      </c>
      <c r="G316" s="28">
        <v>0</v>
      </c>
      <c r="H316" s="28"/>
      <c r="I316" s="34"/>
      <c r="J316" s="28"/>
      <c r="K316" s="28"/>
      <c r="L316" s="34"/>
      <c r="M316" s="28"/>
      <c r="N316" s="28"/>
      <c r="O316" s="28"/>
      <c r="P316" s="28"/>
      <c r="Q316" s="28"/>
      <c r="R316" s="34"/>
      <c r="S316" s="28">
        <f>C316+D316+E316+F316+G316</f>
        <v>12</v>
      </c>
    </row>
    <row r="317" spans="1:19" ht="12.75">
      <c r="A317" s="157" t="s">
        <v>265</v>
      </c>
      <c r="B317" s="114">
        <v>2012</v>
      </c>
      <c r="C317" s="28">
        <v>4</v>
      </c>
      <c r="D317" s="28">
        <v>8</v>
      </c>
      <c r="E317" s="28">
        <v>2</v>
      </c>
      <c r="F317" s="34">
        <v>5</v>
      </c>
      <c r="G317" s="28">
        <v>4</v>
      </c>
      <c r="H317" s="28"/>
      <c r="I317" s="34"/>
      <c r="J317" s="28"/>
      <c r="K317" s="28"/>
      <c r="L317" s="34"/>
      <c r="M317" s="28"/>
      <c r="N317" s="28"/>
      <c r="O317" s="28"/>
      <c r="P317" s="28"/>
      <c r="Q317" s="28"/>
      <c r="R317" s="34"/>
      <c r="S317" s="28">
        <f>C317+D317+E317+F317+G317</f>
        <v>23</v>
      </c>
    </row>
    <row r="318" spans="1:19" ht="12.75">
      <c r="A318" s="157" t="s">
        <v>266</v>
      </c>
      <c r="B318" s="115" t="s">
        <v>214</v>
      </c>
      <c r="C318" s="28">
        <f>C316-C317</f>
        <v>-4</v>
      </c>
      <c r="D318" s="28">
        <f>D316-D317</f>
        <v>-3</v>
      </c>
      <c r="E318" s="28">
        <f>E316-E317</f>
        <v>3</v>
      </c>
      <c r="F318" s="34">
        <f>F316-F317</f>
        <v>-3</v>
      </c>
      <c r="G318" s="28">
        <f>G316-G317</f>
        <v>-4</v>
      </c>
      <c r="H318" s="28"/>
      <c r="I318" s="34"/>
      <c r="J318" s="28"/>
      <c r="K318" s="28"/>
      <c r="L318" s="34"/>
      <c r="M318" s="28"/>
      <c r="N318" s="28"/>
      <c r="O318" s="28"/>
      <c r="P318" s="28"/>
      <c r="Q318" s="28"/>
      <c r="R318" s="34"/>
      <c r="S318" s="28">
        <f>S316-S317</f>
        <v>-11</v>
      </c>
    </row>
    <row r="319" spans="1:22" ht="13.5" thickBot="1">
      <c r="A319" s="158"/>
      <c r="B319" s="116" t="s">
        <v>5</v>
      </c>
      <c r="C319" s="31">
        <f>C318/C317</f>
        <v>-1</v>
      </c>
      <c r="D319" s="31">
        <f>D318/D317</f>
        <v>-0.375</v>
      </c>
      <c r="E319" s="31">
        <f>E318/E317</f>
        <v>1.5</v>
      </c>
      <c r="F319" s="31">
        <f>F318/F317</f>
        <v>-0.6</v>
      </c>
      <c r="G319" s="31">
        <f>G318/G317</f>
        <v>-1</v>
      </c>
      <c r="H319" s="31"/>
      <c r="I319" s="43"/>
      <c r="J319" s="31"/>
      <c r="K319" s="31"/>
      <c r="L319" s="43"/>
      <c r="M319" s="31"/>
      <c r="N319" s="31"/>
      <c r="O319" s="31"/>
      <c r="P319" s="31"/>
      <c r="Q319" s="31"/>
      <c r="R319" s="43"/>
      <c r="S319" s="31">
        <f>S318/S317</f>
        <v>-0.4782608695652174</v>
      </c>
      <c r="T319" s="120"/>
      <c r="U319" s="120"/>
      <c r="V319" s="120"/>
    </row>
    <row r="320" spans="1:19" ht="12.75">
      <c r="A320" s="159"/>
      <c r="B320" s="114">
        <v>2013</v>
      </c>
      <c r="C320" s="28">
        <v>0</v>
      </c>
      <c r="D320" s="28">
        <v>0</v>
      </c>
      <c r="E320" s="28">
        <v>0</v>
      </c>
      <c r="F320" s="34">
        <v>0</v>
      </c>
      <c r="G320" s="28">
        <v>0</v>
      </c>
      <c r="H320" s="28"/>
      <c r="I320" s="34"/>
      <c r="J320" s="28"/>
      <c r="K320" s="28"/>
      <c r="L320" s="34"/>
      <c r="M320" s="28"/>
      <c r="N320" s="28"/>
      <c r="O320" s="28"/>
      <c r="P320" s="28"/>
      <c r="Q320" s="28"/>
      <c r="R320" s="34"/>
      <c r="S320" s="28">
        <f>C320+D320+E320+F320+G320</f>
        <v>0</v>
      </c>
    </row>
    <row r="321" spans="1:19" ht="12.75">
      <c r="A321" s="157" t="s">
        <v>267</v>
      </c>
      <c r="B321" s="114">
        <v>2012</v>
      </c>
      <c r="C321" s="28">
        <v>0</v>
      </c>
      <c r="D321" s="28">
        <v>0</v>
      </c>
      <c r="E321" s="28">
        <v>1</v>
      </c>
      <c r="F321" s="34">
        <v>0</v>
      </c>
      <c r="G321" s="28">
        <v>0</v>
      </c>
      <c r="H321" s="28"/>
      <c r="I321" s="34"/>
      <c r="J321" s="28"/>
      <c r="K321" s="28"/>
      <c r="L321" s="34"/>
      <c r="M321" s="28"/>
      <c r="N321" s="28"/>
      <c r="O321" s="28"/>
      <c r="P321" s="28"/>
      <c r="Q321" s="28"/>
      <c r="R321" s="34"/>
      <c r="S321" s="28">
        <f>C321+D321+E321+F321+G321</f>
        <v>1</v>
      </c>
    </row>
    <row r="322" spans="1:19" ht="12.75">
      <c r="A322" s="157" t="s">
        <v>268</v>
      </c>
      <c r="B322" s="115" t="s">
        <v>214</v>
      </c>
      <c r="C322" s="28">
        <f>C320-C321</f>
        <v>0</v>
      </c>
      <c r="D322" s="28">
        <f>D320-D321</f>
        <v>0</v>
      </c>
      <c r="E322" s="28">
        <f>E320-E321</f>
        <v>-1</v>
      </c>
      <c r="F322" s="34">
        <f>F320-F321</f>
        <v>0</v>
      </c>
      <c r="G322" s="28">
        <f>G320-G321</f>
        <v>0</v>
      </c>
      <c r="H322" s="28"/>
      <c r="I322" s="34"/>
      <c r="J322" s="28"/>
      <c r="K322" s="28"/>
      <c r="L322" s="34"/>
      <c r="M322" s="28"/>
      <c r="N322" s="28"/>
      <c r="O322" s="28"/>
      <c r="P322" s="28"/>
      <c r="Q322" s="28"/>
      <c r="R322" s="34"/>
      <c r="S322" s="28">
        <f>S320-S321</f>
        <v>-1</v>
      </c>
    </row>
    <row r="323" spans="1:19" ht="13.5" thickBot="1">
      <c r="A323" s="158"/>
      <c r="B323" s="116" t="s">
        <v>5</v>
      </c>
      <c r="C323" s="31">
        <v>0</v>
      </c>
      <c r="D323" s="31">
        <v>0</v>
      </c>
      <c r="E323" s="31">
        <f>E322/E321</f>
        <v>-1</v>
      </c>
      <c r="F323" s="31">
        <v>0</v>
      </c>
      <c r="G323" s="31">
        <v>0</v>
      </c>
      <c r="H323" s="31"/>
      <c r="I323" s="43"/>
      <c r="J323" s="31"/>
      <c r="K323" s="31"/>
      <c r="L323" s="43"/>
      <c r="M323" s="31"/>
      <c r="N323" s="31"/>
      <c r="O323" s="31"/>
      <c r="P323" s="31"/>
      <c r="Q323" s="31"/>
      <c r="R323" s="43"/>
      <c r="S323" s="31">
        <f>S322/S321</f>
        <v>-1</v>
      </c>
    </row>
    <row r="324" spans="1:19" ht="12.75">
      <c r="A324" s="159"/>
      <c r="B324" s="114">
        <v>2013</v>
      </c>
      <c r="C324" s="28">
        <v>3</v>
      </c>
      <c r="D324" s="28">
        <v>26</v>
      </c>
      <c r="E324" s="28">
        <v>12</v>
      </c>
      <c r="F324" s="34">
        <v>6</v>
      </c>
      <c r="G324" s="28">
        <v>15</v>
      </c>
      <c r="H324" s="28"/>
      <c r="I324" s="34"/>
      <c r="J324" s="28"/>
      <c r="K324" s="28"/>
      <c r="L324" s="34"/>
      <c r="M324" s="28"/>
      <c r="N324" s="28"/>
      <c r="O324" s="28"/>
      <c r="P324" s="28"/>
      <c r="Q324" s="28"/>
      <c r="R324" s="34"/>
      <c r="S324" s="28">
        <f>C324+D324+E324+F324+G324</f>
        <v>62</v>
      </c>
    </row>
    <row r="325" spans="1:19" ht="12.75">
      <c r="A325" s="157" t="s">
        <v>144</v>
      </c>
      <c r="B325" s="114">
        <v>2012</v>
      </c>
      <c r="C325" s="28">
        <v>1</v>
      </c>
      <c r="D325" s="28">
        <v>18</v>
      </c>
      <c r="E325" s="28">
        <v>30</v>
      </c>
      <c r="F325" s="49">
        <v>5</v>
      </c>
      <c r="G325" s="28">
        <v>12</v>
      </c>
      <c r="H325" s="28"/>
      <c r="I325" s="34"/>
      <c r="J325" s="28"/>
      <c r="K325" s="28"/>
      <c r="L325" s="34"/>
      <c r="M325" s="28"/>
      <c r="N325" s="28"/>
      <c r="O325" s="28"/>
      <c r="P325" s="28"/>
      <c r="Q325" s="28"/>
      <c r="R325" s="34"/>
      <c r="S325" s="28">
        <f>C325+D325+E325+F325+G325</f>
        <v>66</v>
      </c>
    </row>
    <row r="326" spans="1:19" ht="12.75">
      <c r="A326" s="159"/>
      <c r="B326" s="115" t="s">
        <v>214</v>
      </c>
      <c r="C326" s="28">
        <f>C324-C325</f>
        <v>2</v>
      </c>
      <c r="D326" s="28">
        <f>D324-D325</f>
        <v>8</v>
      </c>
      <c r="E326" s="28">
        <f>E324-E325</f>
        <v>-18</v>
      </c>
      <c r="F326" s="34">
        <f>F324-F325</f>
        <v>1</v>
      </c>
      <c r="G326" s="28">
        <f>G324-G325</f>
        <v>3</v>
      </c>
      <c r="H326" s="28"/>
      <c r="I326" s="34"/>
      <c r="J326" s="28"/>
      <c r="K326" s="28"/>
      <c r="L326" s="34"/>
      <c r="M326" s="28"/>
      <c r="N326" s="28"/>
      <c r="O326" s="28"/>
      <c r="P326" s="28"/>
      <c r="Q326" s="28"/>
      <c r="R326" s="34"/>
      <c r="S326" s="28">
        <f>S324-S325</f>
        <v>-4</v>
      </c>
    </row>
    <row r="327" spans="1:19" ht="13.5" thickBot="1">
      <c r="A327" s="158"/>
      <c r="B327" s="116" t="s">
        <v>5</v>
      </c>
      <c r="C327" s="31">
        <f>C326/C325</f>
        <v>2</v>
      </c>
      <c r="D327" s="31">
        <f>D326/D325</f>
        <v>0.4444444444444444</v>
      </c>
      <c r="E327" s="31">
        <f>E326/E325</f>
        <v>-0.6</v>
      </c>
      <c r="F327" s="43">
        <f>F326/F325</f>
        <v>0.2</v>
      </c>
      <c r="G327" s="31">
        <f>G326/G325</f>
        <v>0.25</v>
      </c>
      <c r="H327" s="31"/>
      <c r="I327" s="43"/>
      <c r="J327" s="31"/>
      <c r="K327" s="31"/>
      <c r="L327" s="43"/>
      <c r="M327" s="31"/>
      <c r="N327" s="31"/>
      <c r="O327" s="31"/>
      <c r="P327" s="31"/>
      <c r="Q327" s="31"/>
      <c r="R327" s="43"/>
      <c r="S327" s="31">
        <f>S326/S325</f>
        <v>-0.06060606060606061</v>
      </c>
    </row>
    <row r="328" spans="1:19" ht="12.75">
      <c r="A328" s="159"/>
      <c r="B328" s="114">
        <v>2013</v>
      </c>
      <c r="C328" s="28">
        <v>6</v>
      </c>
      <c r="D328" s="28">
        <v>25</v>
      </c>
      <c r="E328" s="28">
        <v>16</v>
      </c>
      <c r="F328" s="34">
        <v>13</v>
      </c>
      <c r="G328" s="28">
        <v>19</v>
      </c>
      <c r="H328" s="28"/>
      <c r="I328" s="34"/>
      <c r="J328" s="28"/>
      <c r="K328" s="28"/>
      <c r="L328" s="34"/>
      <c r="M328" s="28"/>
      <c r="N328" s="28"/>
      <c r="O328" s="28"/>
      <c r="P328" s="28"/>
      <c r="Q328" s="28"/>
      <c r="R328" s="34"/>
      <c r="S328" s="28">
        <f>C328+D328+E328+F328+G328</f>
        <v>79</v>
      </c>
    </row>
    <row r="329" spans="1:19" ht="12.75">
      <c r="A329" s="157" t="s">
        <v>269</v>
      </c>
      <c r="B329" s="114">
        <v>2012</v>
      </c>
      <c r="C329" s="28">
        <v>3</v>
      </c>
      <c r="D329" s="28">
        <v>13</v>
      </c>
      <c r="E329" s="28">
        <v>24</v>
      </c>
      <c r="F329" s="34">
        <v>5</v>
      </c>
      <c r="G329" s="28">
        <v>17</v>
      </c>
      <c r="H329" s="28"/>
      <c r="I329" s="34"/>
      <c r="J329" s="28"/>
      <c r="K329" s="28"/>
      <c r="L329" s="34"/>
      <c r="M329" s="28"/>
      <c r="N329" s="28"/>
      <c r="O329" s="28"/>
      <c r="P329" s="28"/>
      <c r="Q329" s="28"/>
      <c r="R329" s="34"/>
      <c r="S329" s="28">
        <f>C329+D329+E329+F329+G329</f>
        <v>62</v>
      </c>
    </row>
    <row r="330" spans="1:19" ht="12.75">
      <c r="A330" s="157" t="s">
        <v>270</v>
      </c>
      <c r="B330" s="115" t="s">
        <v>214</v>
      </c>
      <c r="C330" s="28">
        <f>C328-C329</f>
        <v>3</v>
      </c>
      <c r="D330" s="28">
        <f>D328-D329</f>
        <v>12</v>
      </c>
      <c r="E330" s="28">
        <f>E328-E329</f>
        <v>-8</v>
      </c>
      <c r="F330" s="28">
        <f>F328-F329</f>
        <v>8</v>
      </c>
      <c r="G330" s="28">
        <f>G328-G329</f>
        <v>2</v>
      </c>
      <c r="H330" s="28"/>
      <c r="I330" s="28"/>
      <c r="J330" s="28"/>
      <c r="K330" s="28"/>
      <c r="L330" s="34"/>
      <c r="M330" s="28"/>
      <c r="N330" s="28"/>
      <c r="O330" s="28"/>
      <c r="P330" s="28"/>
      <c r="Q330" s="28"/>
      <c r="R330" s="34"/>
      <c r="S330" s="28">
        <f>S328-S329</f>
        <v>17</v>
      </c>
    </row>
    <row r="331" spans="1:19" ht="13.5" thickBot="1">
      <c r="A331" s="158"/>
      <c r="B331" s="116" t="s">
        <v>5</v>
      </c>
      <c r="C331" s="31">
        <f>C330/C329</f>
        <v>1</v>
      </c>
      <c r="D331" s="31">
        <f>D330/D329</f>
        <v>0.9230769230769231</v>
      </c>
      <c r="E331" s="31">
        <f>E330/E329</f>
        <v>-0.3333333333333333</v>
      </c>
      <c r="F331" s="31">
        <f>F330/F329</f>
        <v>1.6</v>
      </c>
      <c r="G331" s="31">
        <f>G330/G329</f>
        <v>0.11764705882352941</v>
      </c>
      <c r="H331" s="31"/>
      <c r="I331" s="43"/>
      <c r="J331" s="31"/>
      <c r="K331" s="31"/>
      <c r="L331" s="43"/>
      <c r="M331" s="31"/>
      <c r="N331" s="31"/>
      <c r="O331" s="31"/>
      <c r="P331" s="31"/>
      <c r="Q331" s="31"/>
      <c r="R331" s="43"/>
      <c r="S331" s="31">
        <f>S330/S329</f>
        <v>0.27419354838709675</v>
      </c>
    </row>
    <row r="332" spans="1:19" ht="12.75">
      <c r="A332" s="159"/>
      <c r="B332" s="114">
        <v>2013</v>
      </c>
      <c r="C332" s="28">
        <v>36</v>
      </c>
      <c r="D332" s="28">
        <v>85</v>
      </c>
      <c r="E332" s="28">
        <v>82</v>
      </c>
      <c r="F332" s="34">
        <v>47</v>
      </c>
      <c r="G332" s="28">
        <v>68</v>
      </c>
      <c r="H332" s="28"/>
      <c r="I332" s="34"/>
      <c r="J332" s="28"/>
      <c r="K332" s="28"/>
      <c r="L332" s="34"/>
      <c r="M332" s="28"/>
      <c r="N332" s="28"/>
      <c r="O332" s="28"/>
      <c r="P332" s="28"/>
      <c r="Q332" s="28"/>
      <c r="R332" s="34"/>
      <c r="S332" s="28">
        <f>C332+D332+E332+F332+G332</f>
        <v>318</v>
      </c>
    </row>
    <row r="333" spans="1:19" ht="12.75">
      <c r="A333" s="160" t="s">
        <v>271</v>
      </c>
      <c r="B333" s="114">
        <v>2012</v>
      </c>
      <c r="C333" s="28">
        <v>42</v>
      </c>
      <c r="D333" s="28">
        <v>85</v>
      </c>
      <c r="E333" s="28">
        <v>127</v>
      </c>
      <c r="F333" s="34">
        <v>18</v>
      </c>
      <c r="G333" s="28">
        <v>85</v>
      </c>
      <c r="H333" s="28"/>
      <c r="I333" s="34"/>
      <c r="J333" s="28"/>
      <c r="K333" s="28"/>
      <c r="L333" s="34"/>
      <c r="M333" s="28"/>
      <c r="N333" s="28"/>
      <c r="O333" s="28"/>
      <c r="P333" s="28"/>
      <c r="Q333" s="28"/>
      <c r="R333" s="34"/>
      <c r="S333" s="28">
        <f>C333+D333+E333+F333+G333</f>
        <v>357</v>
      </c>
    </row>
    <row r="334" spans="1:19" ht="12.75">
      <c r="A334" s="159"/>
      <c r="B334" s="115" t="s">
        <v>214</v>
      </c>
      <c r="C334" s="28">
        <f>C332-C333</f>
        <v>-6</v>
      </c>
      <c r="D334" s="28">
        <f>D332-D333</f>
        <v>0</v>
      </c>
      <c r="E334" s="28">
        <f>E332-E333</f>
        <v>-45</v>
      </c>
      <c r="F334" s="34">
        <f>F332-F333</f>
        <v>29</v>
      </c>
      <c r="G334" s="28">
        <f>G332-G333</f>
        <v>-17</v>
      </c>
      <c r="H334" s="28"/>
      <c r="I334" s="34"/>
      <c r="J334" s="28"/>
      <c r="K334" s="28"/>
      <c r="L334" s="34"/>
      <c r="M334" s="28"/>
      <c r="N334" s="28"/>
      <c r="O334" s="28"/>
      <c r="P334" s="28"/>
      <c r="Q334" s="28"/>
      <c r="R334" s="34"/>
      <c r="S334" s="28">
        <f>S332-S333</f>
        <v>-39</v>
      </c>
    </row>
    <row r="335" spans="1:19" ht="13.5" thickBot="1">
      <c r="A335" s="158"/>
      <c r="B335" s="116" t="s">
        <v>5</v>
      </c>
      <c r="C335" s="31">
        <f>C334/C333</f>
        <v>-0.14285714285714285</v>
      </c>
      <c r="D335" s="31">
        <f>D334/D333</f>
        <v>0</v>
      </c>
      <c r="E335" s="31">
        <f>E334/E333</f>
        <v>-0.3543307086614173</v>
      </c>
      <c r="F335" s="43">
        <f>F334/F333</f>
        <v>1.6111111111111112</v>
      </c>
      <c r="G335" s="31">
        <f>G334/G333</f>
        <v>-0.2</v>
      </c>
      <c r="H335" s="31"/>
      <c r="I335" s="43"/>
      <c r="J335" s="31"/>
      <c r="K335" s="31"/>
      <c r="L335" s="43"/>
      <c r="M335" s="31"/>
      <c r="N335" s="31"/>
      <c r="O335" s="31"/>
      <c r="P335" s="31"/>
      <c r="Q335" s="31"/>
      <c r="R335" s="43"/>
      <c r="S335" s="31">
        <f>S334/S333</f>
        <v>-0.1092436974789916</v>
      </c>
    </row>
    <row r="336" spans="1:19" ht="12.75">
      <c r="A336" s="159"/>
      <c r="B336" s="114">
        <v>2013</v>
      </c>
      <c r="C336" s="28">
        <v>54</v>
      </c>
      <c r="D336" s="28">
        <v>270</v>
      </c>
      <c r="E336" s="28">
        <v>161</v>
      </c>
      <c r="F336" s="34">
        <v>74</v>
      </c>
      <c r="G336" s="28">
        <v>164</v>
      </c>
      <c r="H336" s="28"/>
      <c r="I336" s="34"/>
      <c r="J336" s="28"/>
      <c r="K336" s="28"/>
      <c r="L336" s="34"/>
      <c r="M336" s="28"/>
      <c r="N336" s="28"/>
      <c r="O336" s="28"/>
      <c r="P336" s="28"/>
      <c r="Q336" s="28"/>
      <c r="R336" s="34"/>
      <c r="S336" s="28">
        <f>C336+D336+E336+F336+G336</f>
        <v>723</v>
      </c>
    </row>
    <row r="337" spans="1:19" ht="12.75">
      <c r="A337" s="157" t="s">
        <v>272</v>
      </c>
      <c r="B337" s="114">
        <v>2012</v>
      </c>
      <c r="C337" s="28">
        <v>25</v>
      </c>
      <c r="D337" s="28">
        <v>169</v>
      </c>
      <c r="E337" s="28">
        <v>227</v>
      </c>
      <c r="F337" s="34">
        <v>36</v>
      </c>
      <c r="G337" s="28">
        <v>178</v>
      </c>
      <c r="H337" s="28"/>
      <c r="I337" s="34"/>
      <c r="J337" s="28"/>
      <c r="K337" s="28"/>
      <c r="L337" s="34"/>
      <c r="M337" s="28"/>
      <c r="N337" s="28"/>
      <c r="O337" s="28"/>
      <c r="P337" s="28"/>
      <c r="Q337" s="28"/>
      <c r="R337" s="34"/>
      <c r="S337" s="28">
        <f>C337+D337+E337+F337+G337</f>
        <v>635</v>
      </c>
    </row>
    <row r="338" spans="1:19" ht="12.75">
      <c r="A338" s="157" t="s">
        <v>273</v>
      </c>
      <c r="B338" s="115" t="s">
        <v>214</v>
      </c>
      <c r="C338" s="28">
        <f>C336-C337</f>
        <v>29</v>
      </c>
      <c r="D338" s="28">
        <f>D336-D337</f>
        <v>101</v>
      </c>
      <c r="E338" s="28">
        <f>E336-E337</f>
        <v>-66</v>
      </c>
      <c r="F338" s="28">
        <f>F336-F337</f>
        <v>38</v>
      </c>
      <c r="G338" s="28">
        <f>G336-G337</f>
        <v>-14</v>
      </c>
      <c r="H338" s="28"/>
      <c r="I338" s="28"/>
      <c r="J338" s="28"/>
      <c r="K338" s="28"/>
      <c r="L338" s="34"/>
      <c r="M338" s="28"/>
      <c r="N338" s="28"/>
      <c r="O338" s="28"/>
      <c r="P338" s="28"/>
      <c r="Q338" s="28"/>
      <c r="R338" s="34"/>
      <c r="S338" s="28">
        <f>S336-S337</f>
        <v>88</v>
      </c>
    </row>
    <row r="339" spans="1:19" ht="13.5" thickBot="1">
      <c r="A339" s="158"/>
      <c r="B339" s="116" t="s">
        <v>5</v>
      </c>
      <c r="C339" s="31">
        <f>C338/C337</f>
        <v>1.16</v>
      </c>
      <c r="D339" s="31">
        <f>D338/D337</f>
        <v>0.5976331360946746</v>
      </c>
      <c r="E339" s="31">
        <f>E338/E337</f>
        <v>-0.2907488986784141</v>
      </c>
      <c r="F339" s="31">
        <f>F338/F337</f>
        <v>1.0555555555555556</v>
      </c>
      <c r="G339" s="58">
        <f>G338/G337</f>
        <v>-0.07865168539325842</v>
      </c>
      <c r="H339" s="31"/>
      <c r="I339" s="43"/>
      <c r="J339" s="31"/>
      <c r="K339" s="31"/>
      <c r="L339" s="43"/>
      <c r="M339" s="31"/>
      <c r="N339" s="31"/>
      <c r="O339" s="31"/>
      <c r="P339" s="31"/>
      <c r="Q339" s="31"/>
      <c r="R339" s="43"/>
      <c r="S339" s="31">
        <f>S338/S337</f>
        <v>0.13858267716535433</v>
      </c>
    </row>
    <row r="340" spans="1:19" ht="12.75">
      <c r="A340" s="159"/>
      <c r="B340" s="114">
        <v>2013</v>
      </c>
      <c r="C340" s="28">
        <v>4</v>
      </c>
      <c r="D340" s="62">
        <v>24</v>
      </c>
      <c r="E340" s="62">
        <v>11</v>
      </c>
      <c r="F340" s="34">
        <v>0</v>
      </c>
      <c r="G340" s="28">
        <v>13</v>
      </c>
      <c r="H340" s="28"/>
      <c r="I340" s="34"/>
      <c r="J340" s="28"/>
      <c r="K340" s="28"/>
      <c r="L340" s="34"/>
      <c r="M340" s="28"/>
      <c r="N340" s="28"/>
      <c r="O340" s="28"/>
      <c r="P340" s="28"/>
      <c r="Q340" s="28"/>
      <c r="R340" s="34"/>
      <c r="S340" s="28">
        <f>C340+D340+E340+F340+G340</f>
        <v>52</v>
      </c>
    </row>
    <row r="341" spans="1:19" ht="12.75">
      <c r="A341" s="157" t="s">
        <v>274</v>
      </c>
      <c r="B341" s="114">
        <v>2012</v>
      </c>
      <c r="C341" s="28">
        <v>1</v>
      </c>
      <c r="D341" s="28">
        <v>25</v>
      </c>
      <c r="E341" s="28">
        <v>8</v>
      </c>
      <c r="F341" s="34">
        <v>5</v>
      </c>
      <c r="G341" s="28">
        <v>6</v>
      </c>
      <c r="H341" s="28"/>
      <c r="I341" s="34"/>
      <c r="J341" s="28"/>
      <c r="K341" s="28"/>
      <c r="L341" s="34"/>
      <c r="M341" s="28"/>
      <c r="N341" s="28"/>
      <c r="O341" s="28"/>
      <c r="P341" s="28"/>
      <c r="Q341" s="28"/>
      <c r="R341" s="34"/>
      <c r="S341" s="28">
        <f>C341+D341+E341+F341+G341</f>
        <v>45</v>
      </c>
    </row>
    <row r="342" spans="1:19" ht="12.75">
      <c r="A342" s="157" t="s">
        <v>275</v>
      </c>
      <c r="B342" s="115" t="s">
        <v>214</v>
      </c>
      <c r="C342" s="28">
        <f>C340-C341</f>
        <v>3</v>
      </c>
      <c r="D342" s="28">
        <f>D340-D341</f>
        <v>-1</v>
      </c>
      <c r="E342" s="28">
        <f>E340-E341</f>
        <v>3</v>
      </c>
      <c r="F342" s="34">
        <f>F340-F341</f>
        <v>-5</v>
      </c>
      <c r="G342" s="28">
        <f>G340-G341</f>
        <v>7</v>
      </c>
      <c r="H342" s="28"/>
      <c r="I342" s="34"/>
      <c r="J342" s="28"/>
      <c r="K342" s="28"/>
      <c r="L342" s="34"/>
      <c r="M342" s="28"/>
      <c r="N342" s="28"/>
      <c r="O342" s="28"/>
      <c r="P342" s="28"/>
      <c r="Q342" s="28"/>
      <c r="R342" s="34"/>
      <c r="S342" s="28">
        <f>S340-S341</f>
        <v>7</v>
      </c>
    </row>
    <row r="343" spans="1:19" ht="13.5" thickBot="1">
      <c r="A343" s="158"/>
      <c r="B343" s="116" t="s">
        <v>5</v>
      </c>
      <c r="C343" s="31">
        <f>C342/C341</f>
        <v>3</v>
      </c>
      <c r="D343" s="31">
        <f>D342/D341</f>
        <v>-0.04</v>
      </c>
      <c r="E343" s="31">
        <f>E342/E341</f>
        <v>0.375</v>
      </c>
      <c r="F343" s="31">
        <f>F342/F341</f>
        <v>-1</v>
      </c>
      <c r="G343" s="31">
        <f>G342/G341</f>
        <v>1.1666666666666667</v>
      </c>
      <c r="H343" s="31"/>
      <c r="I343" s="43"/>
      <c r="J343" s="31"/>
      <c r="K343" s="31"/>
      <c r="L343" s="43"/>
      <c r="M343" s="31"/>
      <c r="N343" s="31"/>
      <c r="O343" s="31"/>
      <c r="P343" s="31"/>
      <c r="Q343" s="31"/>
      <c r="R343" s="43"/>
      <c r="S343" s="31">
        <f>S342/S341</f>
        <v>0.15555555555555556</v>
      </c>
    </row>
    <row r="344" spans="1:19" ht="13.5" thickBot="1">
      <c r="A344" s="180" t="s">
        <v>314</v>
      </c>
      <c r="B344" s="33"/>
      <c r="C344" s="33"/>
      <c r="D344" s="33"/>
      <c r="E344" s="33"/>
      <c r="F344" s="33"/>
      <c r="G344" s="33"/>
      <c r="H344" s="33"/>
      <c r="I344" s="33"/>
      <c r="J344" s="33"/>
      <c r="K344" s="33"/>
      <c r="L344" s="33"/>
      <c r="M344" s="33"/>
      <c r="N344" s="33"/>
      <c r="O344" s="33"/>
      <c r="P344" s="33"/>
      <c r="Q344" s="33"/>
      <c r="R344" s="33"/>
      <c r="S344" s="33"/>
    </row>
    <row r="345" spans="1:19" ht="21" thickBot="1">
      <c r="A345" s="154"/>
      <c r="B345" s="113"/>
      <c r="C345" s="35" t="s">
        <v>114</v>
      </c>
      <c r="D345" s="36" t="s">
        <v>115</v>
      </c>
      <c r="E345" s="38" t="s">
        <v>116</v>
      </c>
      <c r="F345" s="36" t="s">
        <v>117</v>
      </c>
      <c r="G345" s="35" t="s">
        <v>118</v>
      </c>
      <c r="H345" s="35" t="s">
        <v>119</v>
      </c>
      <c r="I345" s="38" t="s">
        <v>120</v>
      </c>
      <c r="J345" s="41"/>
      <c r="K345" s="40"/>
      <c r="L345" s="41"/>
      <c r="M345" s="40"/>
      <c r="N345" s="40"/>
      <c r="O345" s="40"/>
      <c r="P345" s="40"/>
      <c r="Q345" s="40"/>
      <c r="R345" s="41"/>
      <c r="S345" s="40" t="s">
        <v>30</v>
      </c>
    </row>
    <row r="346" spans="1:19" ht="12.75">
      <c r="A346" s="155"/>
      <c r="B346" s="114">
        <v>2013</v>
      </c>
      <c r="C346" s="28">
        <f aca="true" t="shared" si="129" ref="C346:I347">C350+C354+C358+C362+C366+C370+C374</f>
        <v>130</v>
      </c>
      <c r="D346" s="28">
        <f t="shared" si="129"/>
        <v>270</v>
      </c>
      <c r="E346" s="28">
        <f t="shared" si="129"/>
        <v>88</v>
      </c>
      <c r="F346" s="28">
        <f t="shared" si="129"/>
        <v>203</v>
      </c>
      <c r="G346" s="28">
        <f t="shared" si="129"/>
        <v>110</v>
      </c>
      <c r="H346" s="28">
        <f t="shared" si="129"/>
        <v>70</v>
      </c>
      <c r="I346" s="28">
        <f t="shared" si="129"/>
        <v>234</v>
      </c>
      <c r="J346" s="42"/>
      <c r="K346" s="28"/>
      <c r="L346" s="28"/>
      <c r="M346" s="28"/>
      <c r="N346" s="28"/>
      <c r="O346" s="28"/>
      <c r="P346" s="28"/>
      <c r="Q346" s="28"/>
      <c r="R346" s="42"/>
      <c r="S346" s="28">
        <f>C346+D346+E346+F346+G346+H346+I346+J346+K346+L346+M346+N346</f>
        <v>1105</v>
      </c>
    </row>
    <row r="347" spans="1:19" ht="12.75">
      <c r="A347" s="197" t="s">
        <v>40</v>
      </c>
      <c r="B347" s="114">
        <v>2012</v>
      </c>
      <c r="C347" s="28">
        <f t="shared" si="129"/>
        <v>126</v>
      </c>
      <c r="D347" s="28">
        <f t="shared" si="129"/>
        <v>276</v>
      </c>
      <c r="E347" s="28">
        <f t="shared" si="129"/>
        <v>63</v>
      </c>
      <c r="F347" s="28">
        <f t="shared" si="129"/>
        <v>201</v>
      </c>
      <c r="G347" s="28">
        <f t="shared" si="129"/>
        <v>83</v>
      </c>
      <c r="H347" s="28">
        <f t="shared" si="129"/>
        <v>73</v>
      </c>
      <c r="I347" s="28">
        <f t="shared" si="129"/>
        <v>280</v>
      </c>
      <c r="J347" s="42"/>
      <c r="K347" s="28"/>
      <c r="L347" s="28"/>
      <c r="M347" s="28"/>
      <c r="N347" s="28"/>
      <c r="O347" s="28"/>
      <c r="P347" s="28"/>
      <c r="Q347" s="28"/>
      <c r="R347" s="42"/>
      <c r="S347" s="28">
        <f>S351+S355+S359+S363+S367+S371+S375</f>
        <v>1102</v>
      </c>
    </row>
    <row r="348" spans="1:19" ht="12.75">
      <c r="A348" s="155"/>
      <c r="B348" s="115" t="s">
        <v>214</v>
      </c>
      <c r="C348" s="28">
        <f aca="true" t="shared" si="130" ref="C348:I348">C346-C347</f>
        <v>4</v>
      </c>
      <c r="D348" s="34">
        <f t="shared" si="130"/>
        <v>-6</v>
      </c>
      <c r="E348" s="28">
        <f t="shared" si="130"/>
        <v>25</v>
      </c>
      <c r="F348" s="34">
        <f t="shared" si="130"/>
        <v>2</v>
      </c>
      <c r="G348" s="28">
        <f t="shared" si="130"/>
        <v>27</v>
      </c>
      <c r="H348" s="28">
        <f t="shared" si="130"/>
        <v>-3</v>
      </c>
      <c r="I348" s="28">
        <f t="shared" si="130"/>
        <v>-46</v>
      </c>
      <c r="J348" s="34"/>
      <c r="K348" s="28"/>
      <c r="L348" s="34"/>
      <c r="M348" s="28"/>
      <c r="N348" s="28"/>
      <c r="O348" s="28"/>
      <c r="P348" s="28"/>
      <c r="Q348" s="28"/>
      <c r="R348" s="34"/>
      <c r="S348" s="28">
        <f>C348+D348+E348+F348+G348+H348+I348+J348+K348+L348+M348+N348</f>
        <v>3</v>
      </c>
    </row>
    <row r="349" spans="1:19" ht="13.5" thickBot="1">
      <c r="A349" s="156"/>
      <c r="B349" s="116" t="s">
        <v>5</v>
      </c>
      <c r="C349" s="31">
        <f aca="true" t="shared" si="131" ref="C349:I349">C348/C347</f>
        <v>0.031746031746031744</v>
      </c>
      <c r="D349" s="43">
        <f t="shared" si="131"/>
        <v>-0.021739130434782608</v>
      </c>
      <c r="E349" s="31">
        <f t="shared" si="131"/>
        <v>0.3968253968253968</v>
      </c>
      <c r="F349" s="43">
        <f t="shared" si="131"/>
        <v>0.009950248756218905</v>
      </c>
      <c r="G349" s="31">
        <f t="shared" si="131"/>
        <v>0.3253012048192771</v>
      </c>
      <c r="H349" s="31">
        <f t="shared" si="131"/>
        <v>-0.0410958904109589</v>
      </c>
      <c r="I349" s="31">
        <f t="shared" si="131"/>
        <v>-0.16428571428571428</v>
      </c>
      <c r="J349" s="43"/>
      <c r="K349" s="31"/>
      <c r="L349" s="43"/>
      <c r="M349" s="31"/>
      <c r="N349" s="31"/>
      <c r="O349" s="31"/>
      <c r="P349" s="31"/>
      <c r="Q349" s="31"/>
      <c r="R349" s="43"/>
      <c r="S349" s="31">
        <f>S348/S347</f>
        <v>0.0027223230490018148</v>
      </c>
    </row>
    <row r="350" spans="1:19" ht="12.75">
      <c r="A350" s="155"/>
      <c r="B350" s="114">
        <v>2013</v>
      </c>
      <c r="C350" s="28">
        <v>1</v>
      </c>
      <c r="D350" s="34">
        <v>3</v>
      </c>
      <c r="E350" s="28">
        <v>2</v>
      </c>
      <c r="F350" s="34">
        <v>6</v>
      </c>
      <c r="G350" s="28">
        <v>0</v>
      </c>
      <c r="H350" s="28">
        <v>0</v>
      </c>
      <c r="I350" s="28">
        <v>0</v>
      </c>
      <c r="J350" s="34"/>
      <c r="K350" s="28"/>
      <c r="L350" s="34"/>
      <c r="M350" s="28"/>
      <c r="N350" s="28"/>
      <c r="O350" s="28"/>
      <c r="P350" s="28"/>
      <c r="Q350" s="28"/>
      <c r="R350" s="34"/>
      <c r="S350" s="28">
        <f>C350+D350+E350+F350+G350+H350+I350</f>
        <v>12</v>
      </c>
    </row>
    <row r="351" spans="1:19" ht="12.75">
      <c r="A351" s="157" t="s">
        <v>265</v>
      </c>
      <c r="B351" s="114">
        <v>2012</v>
      </c>
      <c r="C351" s="28">
        <v>0</v>
      </c>
      <c r="D351" s="34">
        <v>3</v>
      </c>
      <c r="E351" s="28">
        <v>0</v>
      </c>
      <c r="F351" s="34">
        <v>2</v>
      </c>
      <c r="G351" s="28">
        <v>0</v>
      </c>
      <c r="H351" s="28">
        <v>1</v>
      </c>
      <c r="I351" s="28">
        <v>0</v>
      </c>
      <c r="J351" s="34"/>
      <c r="K351" s="28"/>
      <c r="L351" s="34"/>
      <c r="M351" s="28"/>
      <c r="N351" s="28"/>
      <c r="O351" s="28"/>
      <c r="P351" s="28"/>
      <c r="Q351" s="28"/>
      <c r="R351" s="34"/>
      <c r="S351" s="28">
        <f>C351+D351+E351+F351+G351+H351+I351</f>
        <v>6</v>
      </c>
    </row>
    <row r="352" spans="1:19" ht="12.75">
      <c r="A352" s="157" t="s">
        <v>266</v>
      </c>
      <c r="B352" s="115" t="s">
        <v>214</v>
      </c>
      <c r="C352" s="28">
        <f aca="true" t="shared" si="132" ref="C352:I352">C350-C351</f>
        <v>1</v>
      </c>
      <c r="D352" s="34">
        <f t="shared" si="132"/>
        <v>0</v>
      </c>
      <c r="E352" s="28">
        <f t="shared" si="132"/>
        <v>2</v>
      </c>
      <c r="F352" s="34">
        <f t="shared" si="132"/>
        <v>4</v>
      </c>
      <c r="G352" s="28">
        <f t="shared" si="132"/>
        <v>0</v>
      </c>
      <c r="H352" s="28">
        <f t="shared" si="132"/>
        <v>-1</v>
      </c>
      <c r="I352" s="28">
        <f t="shared" si="132"/>
        <v>0</v>
      </c>
      <c r="J352" s="34"/>
      <c r="K352" s="28"/>
      <c r="L352" s="34"/>
      <c r="M352" s="28"/>
      <c r="N352" s="28"/>
      <c r="O352" s="28"/>
      <c r="P352" s="28"/>
      <c r="Q352" s="28"/>
      <c r="R352" s="34"/>
      <c r="S352" s="28">
        <f>S350-S351</f>
        <v>6</v>
      </c>
    </row>
    <row r="353" spans="1:19" ht="13.5" thickBot="1">
      <c r="A353" s="158"/>
      <c r="B353" s="116" t="s">
        <v>5</v>
      </c>
      <c r="C353" s="45">
        <v>0</v>
      </c>
      <c r="D353" s="45">
        <f>D352/D351</f>
        <v>0</v>
      </c>
      <c r="E353" s="45">
        <v>0</v>
      </c>
      <c r="F353" s="45">
        <f>F352/F351</f>
        <v>2</v>
      </c>
      <c r="G353" s="45">
        <v>0</v>
      </c>
      <c r="H353" s="45">
        <f>H352/H351</f>
        <v>-1</v>
      </c>
      <c r="I353" s="45">
        <v>0</v>
      </c>
      <c r="J353" s="45"/>
      <c r="K353" s="31"/>
      <c r="L353" s="43"/>
      <c r="M353" s="31"/>
      <c r="N353" s="31"/>
      <c r="O353" s="31"/>
      <c r="P353" s="31"/>
      <c r="Q353" s="31"/>
      <c r="R353" s="43"/>
      <c r="S353" s="45">
        <f>S352/S351</f>
        <v>1</v>
      </c>
    </row>
    <row r="354" spans="1:19" ht="12.75">
      <c r="A354" s="159"/>
      <c r="B354" s="114">
        <v>2013</v>
      </c>
      <c r="C354" s="28">
        <v>1</v>
      </c>
      <c r="D354" s="34">
        <v>0</v>
      </c>
      <c r="E354" s="28">
        <v>0</v>
      </c>
      <c r="F354" s="34">
        <v>0</v>
      </c>
      <c r="G354" s="28">
        <v>0</v>
      </c>
      <c r="H354" s="28">
        <v>1</v>
      </c>
      <c r="I354" s="28">
        <v>0</v>
      </c>
      <c r="J354" s="34"/>
      <c r="K354" s="28"/>
      <c r="L354" s="34"/>
      <c r="M354" s="28"/>
      <c r="N354" s="28"/>
      <c r="O354" s="28"/>
      <c r="P354" s="28"/>
      <c r="Q354" s="28"/>
      <c r="R354" s="34"/>
      <c r="S354" s="28">
        <f>C354+D354+E354+F354+G354+H354+I354</f>
        <v>2</v>
      </c>
    </row>
    <row r="355" spans="1:19" ht="12.75">
      <c r="A355" s="157" t="s">
        <v>267</v>
      </c>
      <c r="B355" s="114">
        <v>2012</v>
      </c>
      <c r="C355" s="28">
        <v>0</v>
      </c>
      <c r="D355" s="34">
        <v>0</v>
      </c>
      <c r="E355" s="28">
        <v>0</v>
      </c>
      <c r="F355" s="34">
        <v>0</v>
      </c>
      <c r="G355" s="28">
        <v>0</v>
      </c>
      <c r="H355" s="28">
        <v>0</v>
      </c>
      <c r="I355" s="28">
        <v>0</v>
      </c>
      <c r="J355" s="34"/>
      <c r="K355" s="28"/>
      <c r="L355" s="34"/>
      <c r="M355" s="28"/>
      <c r="N355" s="28"/>
      <c r="O355" s="28"/>
      <c r="P355" s="28"/>
      <c r="Q355" s="28"/>
      <c r="R355" s="34"/>
      <c r="S355" s="28">
        <f>C355+D355+E355+F355+G355+H355+I355</f>
        <v>0</v>
      </c>
    </row>
    <row r="356" spans="1:19" ht="12.75">
      <c r="A356" s="157" t="s">
        <v>268</v>
      </c>
      <c r="B356" s="115" t="s">
        <v>214</v>
      </c>
      <c r="C356" s="28">
        <f aca="true" t="shared" si="133" ref="C356:I356">C354-C355</f>
        <v>1</v>
      </c>
      <c r="D356" s="34">
        <f t="shared" si="133"/>
        <v>0</v>
      </c>
      <c r="E356" s="28">
        <f t="shared" si="133"/>
        <v>0</v>
      </c>
      <c r="F356" s="34">
        <f t="shared" si="133"/>
        <v>0</v>
      </c>
      <c r="G356" s="28">
        <f t="shared" si="133"/>
        <v>0</v>
      </c>
      <c r="H356" s="28">
        <f t="shared" si="133"/>
        <v>1</v>
      </c>
      <c r="I356" s="28">
        <f t="shared" si="133"/>
        <v>0</v>
      </c>
      <c r="J356" s="34"/>
      <c r="K356" s="28"/>
      <c r="L356" s="34"/>
      <c r="M356" s="28"/>
      <c r="N356" s="28"/>
      <c r="O356" s="28"/>
      <c r="P356" s="28"/>
      <c r="Q356" s="28"/>
      <c r="R356" s="34"/>
      <c r="S356" s="28">
        <f>S354-S355</f>
        <v>2</v>
      </c>
    </row>
    <row r="357" spans="1:19" ht="13.5" thickBot="1">
      <c r="A357" s="158"/>
      <c r="B357" s="116" t="s">
        <v>5</v>
      </c>
      <c r="C357" s="45">
        <v>0</v>
      </c>
      <c r="D357" s="45">
        <v>0</v>
      </c>
      <c r="E357" s="45">
        <v>0</v>
      </c>
      <c r="F357" s="45">
        <v>0</v>
      </c>
      <c r="G357" s="45">
        <v>0</v>
      </c>
      <c r="H357" s="45">
        <v>0</v>
      </c>
      <c r="I357" s="45">
        <v>0</v>
      </c>
      <c r="J357" s="43"/>
      <c r="K357" s="31"/>
      <c r="L357" s="43"/>
      <c r="M357" s="31"/>
      <c r="N357" s="31"/>
      <c r="O357" s="31"/>
      <c r="P357" s="31"/>
      <c r="Q357" s="31"/>
      <c r="R357" s="43"/>
      <c r="S357" s="31">
        <v>0</v>
      </c>
    </row>
    <row r="358" spans="1:19" ht="12.75">
      <c r="A358" s="159"/>
      <c r="B358" s="114">
        <v>2013</v>
      </c>
      <c r="C358" s="28">
        <v>13</v>
      </c>
      <c r="D358" s="34">
        <v>15</v>
      </c>
      <c r="E358" s="28">
        <v>5</v>
      </c>
      <c r="F358" s="34">
        <v>9</v>
      </c>
      <c r="G358" s="28">
        <v>7</v>
      </c>
      <c r="H358" s="28">
        <v>4</v>
      </c>
      <c r="I358" s="28">
        <v>7</v>
      </c>
      <c r="J358" s="34"/>
      <c r="K358" s="28"/>
      <c r="L358" s="34"/>
      <c r="M358" s="28"/>
      <c r="N358" s="28"/>
      <c r="O358" s="28"/>
      <c r="P358" s="28"/>
      <c r="Q358" s="28"/>
      <c r="R358" s="34"/>
      <c r="S358" s="28">
        <f>C358+D358+E358+F358+G358+H358+I358</f>
        <v>60</v>
      </c>
    </row>
    <row r="359" spans="1:19" ht="12.75">
      <c r="A359" s="157" t="s">
        <v>144</v>
      </c>
      <c r="B359" s="114">
        <v>2012</v>
      </c>
      <c r="C359" s="28">
        <v>6</v>
      </c>
      <c r="D359" s="34">
        <v>15</v>
      </c>
      <c r="E359" s="28">
        <v>5</v>
      </c>
      <c r="F359" s="28">
        <v>4</v>
      </c>
      <c r="G359" s="28">
        <v>8</v>
      </c>
      <c r="H359" s="28">
        <v>4</v>
      </c>
      <c r="I359" s="28">
        <v>10</v>
      </c>
      <c r="J359" s="42"/>
      <c r="K359" s="28"/>
      <c r="L359" s="34"/>
      <c r="M359" s="28"/>
      <c r="N359" s="28"/>
      <c r="O359" s="28"/>
      <c r="P359" s="28"/>
      <c r="Q359" s="28"/>
      <c r="R359" s="34"/>
      <c r="S359" s="28">
        <f>C359+D359+E359+F359+G359+H359+I359</f>
        <v>52</v>
      </c>
    </row>
    <row r="360" spans="1:19" ht="12.75">
      <c r="A360" s="159"/>
      <c r="B360" s="115" t="s">
        <v>214</v>
      </c>
      <c r="C360" s="28">
        <f aca="true" t="shared" si="134" ref="C360:I360">C358-C359</f>
        <v>7</v>
      </c>
      <c r="D360" s="34">
        <f t="shared" si="134"/>
        <v>0</v>
      </c>
      <c r="E360" s="28">
        <f t="shared" si="134"/>
        <v>0</v>
      </c>
      <c r="F360" s="28">
        <f t="shared" si="134"/>
        <v>5</v>
      </c>
      <c r="G360" s="28">
        <f t="shared" si="134"/>
        <v>-1</v>
      </c>
      <c r="H360" s="28">
        <f t="shared" si="134"/>
        <v>0</v>
      </c>
      <c r="I360" s="28">
        <f t="shared" si="134"/>
        <v>-3</v>
      </c>
      <c r="J360" s="42"/>
      <c r="K360" s="28"/>
      <c r="L360" s="34"/>
      <c r="M360" s="28"/>
      <c r="N360" s="28"/>
      <c r="O360" s="28"/>
      <c r="P360" s="28"/>
      <c r="Q360" s="28"/>
      <c r="R360" s="34"/>
      <c r="S360" s="28">
        <f>S358-S359</f>
        <v>8</v>
      </c>
    </row>
    <row r="361" spans="1:19" ht="13.5" thickBot="1">
      <c r="A361" s="158"/>
      <c r="B361" s="116" t="s">
        <v>5</v>
      </c>
      <c r="C361" s="31">
        <f aca="true" t="shared" si="135" ref="C361:I361">C360/C359</f>
        <v>1.1666666666666667</v>
      </c>
      <c r="D361" s="43">
        <f t="shared" si="135"/>
        <v>0</v>
      </c>
      <c r="E361" s="31">
        <f t="shared" si="135"/>
        <v>0</v>
      </c>
      <c r="F361" s="43">
        <f t="shared" si="135"/>
        <v>1.25</v>
      </c>
      <c r="G361" s="45">
        <f t="shared" si="135"/>
        <v>-0.125</v>
      </c>
      <c r="H361" s="45">
        <f t="shared" si="135"/>
        <v>0</v>
      </c>
      <c r="I361" s="31">
        <f t="shared" si="135"/>
        <v>-0.3</v>
      </c>
      <c r="J361" s="43"/>
      <c r="K361" s="31"/>
      <c r="L361" s="43"/>
      <c r="M361" s="31"/>
      <c r="N361" s="31"/>
      <c r="O361" s="31"/>
      <c r="P361" s="31"/>
      <c r="Q361" s="31"/>
      <c r="R361" s="43"/>
      <c r="S361" s="31">
        <f>S360/S359</f>
        <v>0.15384615384615385</v>
      </c>
    </row>
    <row r="362" spans="1:19" ht="12.75">
      <c r="A362" s="159"/>
      <c r="B362" s="114">
        <v>2013</v>
      </c>
      <c r="C362" s="28">
        <v>3</v>
      </c>
      <c r="D362" s="34">
        <v>6</v>
      </c>
      <c r="E362" s="28">
        <v>4</v>
      </c>
      <c r="F362" s="34">
        <v>4</v>
      </c>
      <c r="G362" s="28">
        <v>3</v>
      </c>
      <c r="H362" s="28">
        <v>6</v>
      </c>
      <c r="I362" s="28">
        <v>8</v>
      </c>
      <c r="J362" s="34"/>
      <c r="K362" s="28"/>
      <c r="L362" s="34"/>
      <c r="M362" s="28"/>
      <c r="N362" s="28"/>
      <c r="O362" s="28"/>
      <c r="P362" s="28"/>
      <c r="Q362" s="28"/>
      <c r="R362" s="34"/>
      <c r="S362" s="28">
        <f>C362+D362+E362+F362+G362+H362+I362</f>
        <v>34</v>
      </c>
    </row>
    <row r="363" spans="1:19" ht="12.75">
      <c r="A363" s="157" t="s">
        <v>269</v>
      </c>
      <c r="B363" s="114">
        <v>2012</v>
      </c>
      <c r="C363" s="28">
        <v>8</v>
      </c>
      <c r="D363" s="34">
        <v>7</v>
      </c>
      <c r="E363" s="28">
        <v>3</v>
      </c>
      <c r="F363" s="34">
        <v>6</v>
      </c>
      <c r="G363" s="28">
        <v>2</v>
      </c>
      <c r="H363" s="28">
        <v>2</v>
      </c>
      <c r="I363" s="28">
        <v>9</v>
      </c>
      <c r="J363" s="34"/>
      <c r="K363" s="28"/>
      <c r="L363" s="34"/>
      <c r="M363" s="28"/>
      <c r="N363" s="28"/>
      <c r="O363" s="28"/>
      <c r="P363" s="28"/>
      <c r="Q363" s="28"/>
      <c r="R363" s="34"/>
      <c r="S363" s="28">
        <f>C363+D363+E363+F363+G363+H363+I363</f>
        <v>37</v>
      </c>
    </row>
    <row r="364" spans="1:19" ht="12.75">
      <c r="A364" s="157" t="s">
        <v>270</v>
      </c>
      <c r="B364" s="115" t="s">
        <v>214</v>
      </c>
      <c r="C364" s="28">
        <f aca="true" t="shared" si="136" ref="C364:I364">C362-C363</f>
        <v>-5</v>
      </c>
      <c r="D364" s="34">
        <f t="shared" si="136"/>
        <v>-1</v>
      </c>
      <c r="E364" s="28">
        <f t="shared" si="136"/>
        <v>1</v>
      </c>
      <c r="F364" s="34">
        <f t="shared" si="136"/>
        <v>-2</v>
      </c>
      <c r="G364" s="28">
        <f t="shared" si="136"/>
        <v>1</v>
      </c>
      <c r="H364" s="28">
        <f t="shared" si="136"/>
        <v>4</v>
      </c>
      <c r="I364" s="28">
        <f t="shared" si="136"/>
        <v>-1</v>
      </c>
      <c r="J364" s="34"/>
      <c r="K364" s="28"/>
      <c r="L364" s="34"/>
      <c r="M364" s="28"/>
      <c r="N364" s="28"/>
      <c r="O364" s="28"/>
      <c r="P364" s="28"/>
      <c r="Q364" s="28"/>
      <c r="R364" s="34"/>
      <c r="S364" s="28">
        <f>S362-S363</f>
        <v>-3</v>
      </c>
    </row>
    <row r="365" spans="1:19" ht="13.5" thickBot="1">
      <c r="A365" s="158"/>
      <c r="B365" s="116" t="s">
        <v>5</v>
      </c>
      <c r="C365" s="31">
        <f aca="true" t="shared" si="137" ref="C365:I365">C364/C363</f>
        <v>-0.625</v>
      </c>
      <c r="D365" s="43">
        <f t="shared" si="137"/>
        <v>-0.14285714285714285</v>
      </c>
      <c r="E365" s="45">
        <f t="shared" si="137"/>
        <v>0.3333333333333333</v>
      </c>
      <c r="F365" s="45">
        <f t="shared" si="137"/>
        <v>-0.3333333333333333</v>
      </c>
      <c r="G365" s="45">
        <f t="shared" si="137"/>
        <v>0.5</v>
      </c>
      <c r="H365" s="43">
        <f t="shared" si="137"/>
        <v>2</v>
      </c>
      <c r="I365" s="45">
        <f t="shared" si="137"/>
        <v>-0.1111111111111111</v>
      </c>
      <c r="J365" s="43"/>
      <c r="K365" s="31"/>
      <c r="L365" s="43"/>
      <c r="M365" s="31"/>
      <c r="N365" s="31"/>
      <c r="O365" s="31"/>
      <c r="P365" s="31"/>
      <c r="Q365" s="31"/>
      <c r="R365" s="43"/>
      <c r="S365" s="31">
        <f>S364/S363</f>
        <v>-0.08108108108108109</v>
      </c>
    </row>
    <row r="366" spans="1:19" ht="12.75">
      <c r="A366" s="159"/>
      <c r="B366" s="114">
        <v>2013</v>
      </c>
      <c r="C366" s="28">
        <v>59</v>
      </c>
      <c r="D366" s="34">
        <v>106</v>
      </c>
      <c r="E366" s="28">
        <v>36</v>
      </c>
      <c r="F366" s="34">
        <v>86</v>
      </c>
      <c r="G366" s="28">
        <v>56</v>
      </c>
      <c r="H366" s="28">
        <v>30</v>
      </c>
      <c r="I366" s="28">
        <v>100</v>
      </c>
      <c r="J366" s="34"/>
      <c r="K366" s="28"/>
      <c r="L366" s="34"/>
      <c r="M366" s="28"/>
      <c r="N366" s="28"/>
      <c r="O366" s="28"/>
      <c r="P366" s="28"/>
      <c r="Q366" s="28"/>
      <c r="R366" s="34"/>
      <c r="S366" s="28">
        <f>C366+D366+E366+F366+G366+H366+I366</f>
        <v>473</v>
      </c>
    </row>
    <row r="367" spans="1:19" ht="12.75">
      <c r="A367" s="160" t="s">
        <v>271</v>
      </c>
      <c r="B367" s="114">
        <v>2012</v>
      </c>
      <c r="C367" s="28">
        <v>64</v>
      </c>
      <c r="D367" s="34">
        <v>79</v>
      </c>
      <c r="E367" s="28">
        <v>33</v>
      </c>
      <c r="F367" s="34">
        <v>68</v>
      </c>
      <c r="G367" s="28">
        <v>35</v>
      </c>
      <c r="H367" s="28">
        <v>34</v>
      </c>
      <c r="I367" s="28">
        <v>138</v>
      </c>
      <c r="J367" s="34"/>
      <c r="K367" s="28"/>
      <c r="L367" s="34"/>
      <c r="M367" s="28"/>
      <c r="N367" s="28"/>
      <c r="O367" s="28"/>
      <c r="P367" s="28"/>
      <c r="Q367" s="28"/>
      <c r="R367" s="34"/>
      <c r="S367" s="28">
        <f>C367+D367+E367+F367+G367+H367+I367</f>
        <v>451</v>
      </c>
    </row>
    <row r="368" spans="1:19" ht="12.75">
      <c r="A368" s="159"/>
      <c r="B368" s="115" t="s">
        <v>214</v>
      </c>
      <c r="C368" s="28">
        <f aca="true" t="shared" si="138" ref="C368:I368">C366-C367</f>
        <v>-5</v>
      </c>
      <c r="D368" s="34">
        <f t="shared" si="138"/>
        <v>27</v>
      </c>
      <c r="E368" s="28">
        <f t="shared" si="138"/>
        <v>3</v>
      </c>
      <c r="F368" s="28">
        <f t="shared" si="138"/>
        <v>18</v>
      </c>
      <c r="G368" s="34">
        <f t="shared" si="138"/>
        <v>21</v>
      </c>
      <c r="H368" s="28">
        <f t="shared" si="138"/>
        <v>-4</v>
      </c>
      <c r="I368" s="28">
        <f t="shared" si="138"/>
        <v>-38</v>
      </c>
      <c r="J368" s="34"/>
      <c r="K368" s="28"/>
      <c r="L368" s="34"/>
      <c r="M368" s="28"/>
      <c r="N368" s="28"/>
      <c r="O368" s="28"/>
      <c r="P368" s="28"/>
      <c r="Q368" s="28"/>
      <c r="R368" s="34"/>
      <c r="S368" s="28">
        <f>S366-S367</f>
        <v>22</v>
      </c>
    </row>
    <row r="369" spans="1:19" ht="13.5" thickBot="1">
      <c r="A369" s="158"/>
      <c r="B369" s="116" t="s">
        <v>5</v>
      </c>
      <c r="C369" s="31">
        <f aca="true" t="shared" si="139" ref="C369:I369">C368/C367</f>
        <v>-0.078125</v>
      </c>
      <c r="D369" s="43">
        <f t="shared" si="139"/>
        <v>0.34177215189873417</v>
      </c>
      <c r="E369" s="31">
        <f t="shared" si="139"/>
        <v>0.09090909090909091</v>
      </c>
      <c r="F369" s="43">
        <f t="shared" si="139"/>
        <v>0.2647058823529412</v>
      </c>
      <c r="G369" s="31">
        <f t="shared" si="139"/>
        <v>0.6</v>
      </c>
      <c r="H369" s="31">
        <f t="shared" si="139"/>
        <v>-0.11764705882352941</v>
      </c>
      <c r="I369" s="31">
        <f t="shared" si="139"/>
        <v>-0.2753623188405797</v>
      </c>
      <c r="J369" s="43"/>
      <c r="K369" s="31"/>
      <c r="L369" s="43"/>
      <c r="M369" s="31"/>
      <c r="N369" s="31"/>
      <c r="O369" s="31"/>
      <c r="P369" s="31"/>
      <c r="Q369" s="31"/>
      <c r="R369" s="43"/>
      <c r="S369" s="31">
        <f>S368/S367</f>
        <v>0.04878048780487805</v>
      </c>
    </row>
    <row r="370" spans="1:19" ht="12.75">
      <c r="A370" s="159"/>
      <c r="B370" s="114">
        <v>2013</v>
      </c>
      <c r="C370" s="28">
        <v>51</v>
      </c>
      <c r="D370" s="34">
        <v>133</v>
      </c>
      <c r="E370" s="28">
        <v>41</v>
      </c>
      <c r="F370" s="34">
        <v>94</v>
      </c>
      <c r="G370" s="28">
        <v>40</v>
      </c>
      <c r="H370" s="28">
        <v>22</v>
      </c>
      <c r="I370" s="28">
        <v>109</v>
      </c>
      <c r="J370" s="34"/>
      <c r="K370" s="28"/>
      <c r="L370" s="34"/>
      <c r="M370" s="28"/>
      <c r="N370" s="28"/>
      <c r="O370" s="28"/>
      <c r="P370" s="28"/>
      <c r="Q370" s="28"/>
      <c r="R370" s="34"/>
      <c r="S370" s="28">
        <f>C370+D370+E370+F370+G370+H370+I370</f>
        <v>490</v>
      </c>
    </row>
    <row r="371" spans="1:19" ht="12.75">
      <c r="A371" s="157" t="s">
        <v>272</v>
      </c>
      <c r="B371" s="114">
        <v>2012</v>
      </c>
      <c r="C371" s="28">
        <v>41</v>
      </c>
      <c r="D371" s="34">
        <v>156</v>
      </c>
      <c r="E371" s="28">
        <v>20</v>
      </c>
      <c r="F371" s="34">
        <v>113</v>
      </c>
      <c r="G371" s="28">
        <v>37</v>
      </c>
      <c r="H371" s="28">
        <v>31</v>
      </c>
      <c r="I371" s="28">
        <v>118</v>
      </c>
      <c r="J371" s="34"/>
      <c r="K371" s="28"/>
      <c r="L371" s="34"/>
      <c r="M371" s="28"/>
      <c r="N371" s="28"/>
      <c r="O371" s="28"/>
      <c r="P371" s="28"/>
      <c r="Q371" s="28"/>
      <c r="R371" s="34"/>
      <c r="S371" s="28">
        <f>C371+D371+E371+F371+G371+H371+I371</f>
        <v>516</v>
      </c>
    </row>
    <row r="372" spans="1:19" ht="12.75">
      <c r="A372" s="157" t="s">
        <v>273</v>
      </c>
      <c r="B372" s="115" t="s">
        <v>214</v>
      </c>
      <c r="C372" s="28">
        <f aca="true" t="shared" si="140" ref="C372:I372">C370-C371</f>
        <v>10</v>
      </c>
      <c r="D372" s="34">
        <f t="shared" si="140"/>
        <v>-23</v>
      </c>
      <c r="E372" s="28">
        <f t="shared" si="140"/>
        <v>21</v>
      </c>
      <c r="F372" s="34">
        <f t="shared" si="140"/>
        <v>-19</v>
      </c>
      <c r="G372" s="28">
        <f t="shared" si="140"/>
        <v>3</v>
      </c>
      <c r="H372" s="28">
        <f t="shared" si="140"/>
        <v>-9</v>
      </c>
      <c r="I372" s="28">
        <f t="shared" si="140"/>
        <v>-9</v>
      </c>
      <c r="J372" s="34"/>
      <c r="K372" s="28"/>
      <c r="L372" s="34"/>
      <c r="M372" s="28"/>
      <c r="N372" s="28"/>
      <c r="O372" s="28"/>
      <c r="P372" s="28"/>
      <c r="Q372" s="28"/>
      <c r="R372" s="34"/>
      <c r="S372" s="28">
        <f>S370-S371</f>
        <v>-26</v>
      </c>
    </row>
    <row r="373" spans="1:19" ht="13.5" thickBot="1">
      <c r="A373" s="158"/>
      <c r="B373" s="116" t="s">
        <v>5</v>
      </c>
      <c r="C373" s="31">
        <f aca="true" t="shared" si="141" ref="C373:I373">C372/C371</f>
        <v>0.24390243902439024</v>
      </c>
      <c r="D373" s="43">
        <f t="shared" si="141"/>
        <v>-0.14743589743589744</v>
      </c>
      <c r="E373" s="31">
        <f t="shared" si="141"/>
        <v>1.05</v>
      </c>
      <c r="F373" s="43">
        <f t="shared" si="141"/>
        <v>-0.168141592920354</v>
      </c>
      <c r="G373" s="31">
        <f t="shared" si="141"/>
        <v>0.08108108108108109</v>
      </c>
      <c r="H373" s="31">
        <f t="shared" si="141"/>
        <v>-0.2903225806451613</v>
      </c>
      <c r="I373" s="31">
        <f t="shared" si="141"/>
        <v>-0.07627118644067797</v>
      </c>
      <c r="J373" s="43"/>
      <c r="K373" s="31"/>
      <c r="L373" s="43"/>
      <c r="M373" s="31"/>
      <c r="N373" s="31"/>
      <c r="O373" s="31"/>
      <c r="P373" s="31"/>
      <c r="Q373" s="31"/>
      <c r="R373" s="43"/>
      <c r="S373" s="31">
        <f>S372/S371</f>
        <v>-0.050387596899224806</v>
      </c>
    </row>
    <row r="374" spans="1:19" ht="12.75">
      <c r="A374" s="159"/>
      <c r="B374" s="114">
        <v>2013</v>
      </c>
      <c r="C374" s="28">
        <v>2</v>
      </c>
      <c r="D374" s="34">
        <v>7</v>
      </c>
      <c r="E374" s="28">
        <v>0</v>
      </c>
      <c r="F374" s="34">
        <v>4</v>
      </c>
      <c r="G374" s="28">
        <v>4</v>
      </c>
      <c r="H374" s="28">
        <v>7</v>
      </c>
      <c r="I374" s="28">
        <v>10</v>
      </c>
      <c r="J374" s="34"/>
      <c r="K374" s="28"/>
      <c r="L374" s="34"/>
      <c r="M374" s="28"/>
      <c r="N374" s="28"/>
      <c r="O374" s="28"/>
      <c r="P374" s="28"/>
      <c r="Q374" s="28"/>
      <c r="R374" s="34"/>
      <c r="S374" s="28">
        <f>C374+D374+E374+F374+G374+H374+I374</f>
        <v>34</v>
      </c>
    </row>
    <row r="375" spans="1:19" ht="12.75">
      <c r="A375" s="157" t="s">
        <v>274</v>
      </c>
      <c r="B375" s="114">
        <v>2012</v>
      </c>
      <c r="C375" s="28">
        <v>7</v>
      </c>
      <c r="D375" s="34">
        <v>16</v>
      </c>
      <c r="E375" s="28">
        <v>2</v>
      </c>
      <c r="F375" s="34">
        <v>8</v>
      </c>
      <c r="G375" s="28">
        <v>1</v>
      </c>
      <c r="H375" s="28">
        <v>1</v>
      </c>
      <c r="I375" s="28">
        <v>5</v>
      </c>
      <c r="J375" s="34"/>
      <c r="K375" s="28"/>
      <c r="L375" s="34"/>
      <c r="M375" s="28"/>
      <c r="N375" s="28"/>
      <c r="O375" s="28"/>
      <c r="P375" s="28"/>
      <c r="Q375" s="28"/>
      <c r="R375" s="34"/>
      <c r="S375" s="28">
        <f>C375+D375+E375+F375+G375+H375+I375</f>
        <v>40</v>
      </c>
    </row>
    <row r="376" spans="1:19" ht="12.75">
      <c r="A376" s="157" t="s">
        <v>275</v>
      </c>
      <c r="B376" s="115" t="s">
        <v>214</v>
      </c>
      <c r="C376" s="28">
        <f aca="true" t="shared" si="142" ref="C376:I376">C374-C375</f>
        <v>-5</v>
      </c>
      <c r="D376" s="34">
        <f t="shared" si="142"/>
        <v>-9</v>
      </c>
      <c r="E376" s="28">
        <f t="shared" si="142"/>
        <v>-2</v>
      </c>
      <c r="F376" s="34">
        <f t="shared" si="142"/>
        <v>-4</v>
      </c>
      <c r="G376" s="28">
        <f t="shared" si="142"/>
        <v>3</v>
      </c>
      <c r="H376" s="28">
        <f t="shared" si="142"/>
        <v>6</v>
      </c>
      <c r="I376" s="28">
        <f t="shared" si="142"/>
        <v>5</v>
      </c>
      <c r="J376" s="34"/>
      <c r="K376" s="28"/>
      <c r="L376" s="34"/>
      <c r="M376" s="28"/>
      <c r="N376" s="28"/>
      <c r="O376" s="28"/>
      <c r="P376" s="28"/>
      <c r="Q376" s="28"/>
      <c r="R376" s="34"/>
      <c r="S376" s="28">
        <f>S374-S375</f>
        <v>-6</v>
      </c>
    </row>
    <row r="377" spans="1:19" ht="13.5" thickBot="1">
      <c r="A377" s="158"/>
      <c r="B377" s="116" t="s">
        <v>5</v>
      </c>
      <c r="C377" s="31">
        <f aca="true" t="shared" si="143" ref="C377:I377">C376/C375</f>
        <v>-0.7142857142857143</v>
      </c>
      <c r="D377" s="31">
        <f t="shared" si="143"/>
        <v>-0.5625</v>
      </c>
      <c r="E377" s="43">
        <f t="shared" si="143"/>
        <v>-1</v>
      </c>
      <c r="F377" s="45">
        <f t="shared" si="143"/>
        <v>-0.5</v>
      </c>
      <c r="G377" s="31">
        <f t="shared" si="143"/>
        <v>3</v>
      </c>
      <c r="H377" s="31">
        <f t="shared" si="143"/>
        <v>6</v>
      </c>
      <c r="I377" s="31">
        <f t="shared" si="143"/>
        <v>1</v>
      </c>
      <c r="J377" s="43"/>
      <c r="K377" s="31"/>
      <c r="L377" s="43"/>
      <c r="M377" s="31"/>
      <c r="N377" s="31"/>
      <c r="O377" s="31"/>
      <c r="P377" s="31"/>
      <c r="Q377" s="31"/>
      <c r="R377" s="43"/>
      <c r="S377" s="31">
        <f>S376/S375</f>
        <v>-0.15</v>
      </c>
    </row>
    <row r="378" spans="1:19" ht="12.75">
      <c r="A378" s="208"/>
      <c r="B378" s="209"/>
      <c r="C378" s="210"/>
      <c r="D378" s="210"/>
      <c r="E378" s="210"/>
      <c r="F378" s="210"/>
      <c r="G378" s="210"/>
      <c r="H378" s="210"/>
      <c r="I378" s="210"/>
      <c r="J378" s="210"/>
      <c r="K378" s="210"/>
      <c r="L378" s="210"/>
      <c r="M378" s="210"/>
      <c r="N378" s="210"/>
      <c r="O378" s="210"/>
      <c r="P378" s="210"/>
      <c r="Q378" s="210"/>
      <c r="R378" s="210"/>
      <c r="S378" s="210"/>
    </row>
    <row r="379" spans="1:19" ht="13.5" thickBot="1">
      <c r="A379" s="180" t="s">
        <v>315</v>
      </c>
      <c r="B379" s="33"/>
      <c r="C379" s="33"/>
      <c r="D379" s="33"/>
      <c r="E379" s="33"/>
      <c r="F379" s="33"/>
      <c r="G379" s="33"/>
      <c r="H379" s="33"/>
      <c r="I379" s="33"/>
      <c r="J379" s="33"/>
      <c r="K379" s="33"/>
      <c r="L379" s="33"/>
      <c r="M379" s="33"/>
      <c r="N379" s="33"/>
      <c r="O379" s="33"/>
      <c r="P379" s="33"/>
      <c r="Q379" s="33"/>
      <c r="R379" s="33"/>
      <c r="S379" s="33"/>
    </row>
    <row r="380" spans="1:19" ht="13.5" thickBot="1">
      <c r="A380" s="154"/>
      <c r="B380" s="113"/>
      <c r="C380" s="35" t="s">
        <v>121</v>
      </c>
      <c r="D380" s="35" t="s">
        <v>122</v>
      </c>
      <c r="E380" s="35" t="s">
        <v>123</v>
      </c>
      <c r="F380" s="36" t="s">
        <v>124</v>
      </c>
      <c r="G380" s="35" t="s">
        <v>125</v>
      </c>
      <c r="H380" s="35" t="s">
        <v>126</v>
      </c>
      <c r="I380" s="35" t="s">
        <v>127</v>
      </c>
      <c r="J380" s="41"/>
      <c r="K380" s="40"/>
      <c r="L380" s="41"/>
      <c r="M380" s="40"/>
      <c r="N380" s="40"/>
      <c r="O380" s="40"/>
      <c r="P380" s="40"/>
      <c r="Q380" s="40"/>
      <c r="R380" s="41"/>
      <c r="S380" s="40" t="s">
        <v>30</v>
      </c>
    </row>
    <row r="381" spans="1:19" ht="12.75">
      <c r="A381" s="155"/>
      <c r="B381" s="114">
        <v>2013</v>
      </c>
      <c r="C381" s="28">
        <f aca="true" t="shared" si="144" ref="C381:I382">C385+C389+C393+C397+C401+C405+C409</f>
        <v>106</v>
      </c>
      <c r="D381" s="28">
        <f t="shared" si="144"/>
        <v>52</v>
      </c>
      <c r="E381" s="28">
        <f t="shared" si="144"/>
        <v>109</v>
      </c>
      <c r="F381" s="42">
        <f t="shared" si="144"/>
        <v>30</v>
      </c>
      <c r="G381" s="28">
        <f t="shared" si="144"/>
        <v>138</v>
      </c>
      <c r="H381" s="28">
        <f t="shared" si="144"/>
        <v>31</v>
      </c>
      <c r="I381" s="28">
        <f t="shared" si="144"/>
        <v>24</v>
      </c>
      <c r="J381" s="42"/>
      <c r="K381" s="28"/>
      <c r="L381" s="28"/>
      <c r="M381" s="28"/>
      <c r="N381" s="28"/>
      <c r="O381" s="28"/>
      <c r="P381" s="28"/>
      <c r="Q381" s="28"/>
      <c r="R381" s="42"/>
      <c r="S381" s="28">
        <f>S385+S389+S393+S397+S401+S405+S409</f>
        <v>490</v>
      </c>
    </row>
    <row r="382" spans="1:19" ht="12.75">
      <c r="A382" s="197" t="s">
        <v>40</v>
      </c>
      <c r="B382" s="114">
        <v>2012</v>
      </c>
      <c r="C382" s="28">
        <f t="shared" si="144"/>
        <v>124</v>
      </c>
      <c r="D382" s="28">
        <f t="shared" si="144"/>
        <v>39</v>
      </c>
      <c r="E382" s="28">
        <f t="shared" si="144"/>
        <v>129</v>
      </c>
      <c r="F382" s="42">
        <f t="shared" si="144"/>
        <v>39</v>
      </c>
      <c r="G382" s="28">
        <f t="shared" si="144"/>
        <v>174</v>
      </c>
      <c r="H382" s="28">
        <f t="shared" si="144"/>
        <v>24</v>
      </c>
      <c r="I382" s="28">
        <f t="shared" si="144"/>
        <v>34</v>
      </c>
      <c r="J382" s="42"/>
      <c r="K382" s="28"/>
      <c r="L382" s="28"/>
      <c r="M382" s="28"/>
      <c r="N382" s="28"/>
      <c r="O382" s="28"/>
      <c r="P382" s="28"/>
      <c r="Q382" s="28"/>
      <c r="R382" s="42"/>
      <c r="S382" s="28">
        <f>S386+S390+S394+S398+S402+S406+S410</f>
        <v>563</v>
      </c>
    </row>
    <row r="383" spans="1:19" ht="12.75">
      <c r="A383" s="155"/>
      <c r="B383" s="115" t="s">
        <v>214</v>
      </c>
      <c r="C383" s="28">
        <f aca="true" t="shared" si="145" ref="C383:I383">C381-C382</f>
        <v>-18</v>
      </c>
      <c r="D383" s="28">
        <f t="shared" si="145"/>
        <v>13</v>
      </c>
      <c r="E383" s="28">
        <f t="shared" si="145"/>
        <v>-20</v>
      </c>
      <c r="F383" s="34">
        <f t="shared" si="145"/>
        <v>-9</v>
      </c>
      <c r="G383" s="28">
        <f t="shared" si="145"/>
        <v>-36</v>
      </c>
      <c r="H383" s="28">
        <f t="shared" si="145"/>
        <v>7</v>
      </c>
      <c r="I383" s="28">
        <f t="shared" si="145"/>
        <v>-10</v>
      </c>
      <c r="J383" s="34"/>
      <c r="K383" s="28"/>
      <c r="L383" s="34"/>
      <c r="M383" s="28"/>
      <c r="N383" s="28"/>
      <c r="O383" s="28"/>
      <c r="P383" s="28"/>
      <c r="Q383" s="28"/>
      <c r="R383" s="34"/>
      <c r="S383" s="28">
        <f>S381-S382</f>
        <v>-73</v>
      </c>
    </row>
    <row r="384" spans="1:19" ht="13.5" thickBot="1">
      <c r="A384" s="156"/>
      <c r="B384" s="116" t="s">
        <v>5</v>
      </c>
      <c r="C384" s="31">
        <f aca="true" t="shared" si="146" ref="C384:I384">C383/C382</f>
        <v>-0.14516129032258066</v>
      </c>
      <c r="D384" s="31">
        <f t="shared" si="146"/>
        <v>0.3333333333333333</v>
      </c>
      <c r="E384" s="31">
        <f t="shared" si="146"/>
        <v>-0.15503875968992248</v>
      </c>
      <c r="F384" s="43">
        <f t="shared" si="146"/>
        <v>-0.23076923076923078</v>
      </c>
      <c r="G384" s="31">
        <f t="shared" si="146"/>
        <v>-0.20689655172413793</v>
      </c>
      <c r="H384" s="31">
        <f t="shared" si="146"/>
        <v>0.2916666666666667</v>
      </c>
      <c r="I384" s="31">
        <f t="shared" si="146"/>
        <v>-0.29411764705882354</v>
      </c>
      <c r="J384" s="43"/>
      <c r="K384" s="31"/>
      <c r="L384" s="43"/>
      <c r="M384" s="31"/>
      <c r="N384" s="31"/>
      <c r="O384" s="31"/>
      <c r="P384" s="31"/>
      <c r="Q384" s="31"/>
      <c r="R384" s="43"/>
      <c r="S384" s="31">
        <f>S383/S382</f>
        <v>-0.12966252220248667</v>
      </c>
    </row>
    <row r="385" spans="1:19" ht="12.75">
      <c r="A385" s="155"/>
      <c r="B385" s="114">
        <v>2013</v>
      </c>
      <c r="C385" s="28">
        <v>0</v>
      </c>
      <c r="D385" s="28">
        <v>0</v>
      </c>
      <c r="E385" s="28">
        <v>0</v>
      </c>
      <c r="F385" s="34">
        <v>0</v>
      </c>
      <c r="G385" s="28">
        <v>1</v>
      </c>
      <c r="H385" s="28">
        <v>0</v>
      </c>
      <c r="I385" s="28">
        <v>0</v>
      </c>
      <c r="J385" s="34"/>
      <c r="K385" s="28"/>
      <c r="L385" s="34"/>
      <c r="M385" s="28"/>
      <c r="N385" s="28"/>
      <c r="O385" s="28"/>
      <c r="P385" s="28"/>
      <c r="Q385" s="28"/>
      <c r="R385" s="34"/>
      <c r="S385" s="28">
        <f>C385+D385+E385+F385+G385+H385+I385</f>
        <v>1</v>
      </c>
    </row>
    <row r="386" spans="1:19" ht="12.75">
      <c r="A386" s="157" t="s">
        <v>265</v>
      </c>
      <c r="B386" s="114">
        <v>2012</v>
      </c>
      <c r="C386" s="28">
        <v>0</v>
      </c>
      <c r="D386" s="28">
        <v>1</v>
      </c>
      <c r="E386" s="28">
        <v>0</v>
      </c>
      <c r="F386" s="34">
        <v>0</v>
      </c>
      <c r="G386" s="28">
        <v>0</v>
      </c>
      <c r="H386" s="28">
        <v>0</v>
      </c>
      <c r="I386" s="28">
        <v>0</v>
      </c>
      <c r="J386" s="34"/>
      <c r="K386" s="28"/>
      <c r="L386" s="34"/>
      <c r="M386" s="28"/>
      <c r="N386" s="28"/>
      <c r="O386" s="28"/>
      <c r="P386" s="28"/>
      <c r="Q386" s="28"/>
      <c r="R386" s="34"/>
      <c r="S386" s="28">
        <f>C386+D386+E386+F386+G386+H386+I386</f>
        <v>1</v>
      </c>
    </row>
    <row r="387" spans="1:19" ht="12.75">
      <c r="A387" s="157" t="s">
        <v>266</v>
      </c>
      <c r="B387" s="115" t="s">
        <v>214</v>
      </c>
      <c r="C387" s="28">
        <f aca="true" t="shared" si="147" ref="C387:I387">C385-C386</f>
        <v>0</v>
      </c>
      <c r="D387" s="28">
        <f t="shared" si="147"/>
        <v>-1</v>
      </c>
      <c r="E387" s="28">
        <f t="shared" si="147"/>
        <v>0</v>
      </c>
      <c r="F387" s="34">
        <f t="shared" si="147"/>
        <v>0</v>
      </c>
      <c r="G387" s="28">
        <f t="shared" si="147"/>
        <v>1</v>
      </c>
      <c r="H387" s="28">
        <f t="shared" si="147"/>
        <v>0</v>
      </c>
      <c r="I387" s="28">
        <f t="shared" si="147"/>
        <v>0</v>
      </c>
      <c r="J387" s="34"/>
      <c r="K387" s="28"/>
      <c r="L387" s="34"/>
      <c r="M387" s="28"/>
      <c r="N387" s="28"/>
      <c r="O387" s="28"/>
      <c r="P387" s="28"/>
      <c r="Q387" s="28"/>
      <c r="R387" s="34"/>
      <c r="S387" s="28">
        <f>S385-S386</f>
        <v>0</v>
      </c>
    </row>
    <row r="388" spans="1:19" ht="13.5" thickBot="1">
      <c r="A388" s="158"/>
      <c r="B388" s="116" t="s">
        <v>5</v>
      </c>
      <c r="C388" s="31">
        <v>0</v>
      </c>
      <c r="D388" s="31">
        <f>D387/D386</f>
        <v>-1</v>
      </c>
      <c r="E388" s="31">
        <v>0</v>
      </c>
      <c r="F388" s="31">
        <v>0</v>
      </c>
      <c r="G388" s="31">
        <v>0</v>
      </c>
      <c r="H388" s="31">
        <v>0</v>
      </c>
      <c r="I388" s="31">
        <v>0</v>
      </c>
      <c r="J388" s="43"/>
      <c r="K388" s="31"/>
      <c r="L388" s="31"/>
      <c r="M388" s="31"/>
      <c r="N388" s="31"/>
      <c r="O388" s="31"/>
      <c r="P388" s="31"/>
      <c r="Q388" s="31"/>
      <c r="R388" s="43"/>
      <c r="S388" s="31">
        <f>S387/S386</f>
        <v>0</v>
      </c>
    </row>
    <row r="389" spans="1:19" ht="12.75">
      <c r="A389" s="159"/>
      <c r="B389" s="114">
        <v>2013</v>
      </c>
      <c r="C389" s="28">
        <v>0</v>
      </c>
      <c r="D389" s="28">
        <v>0</v>
      </c>
      <c r="E389" s="28">
        <v>0</v>
      </c>
      <c r="F389" s="34">
        <v>0</v>
      </c>
      <c r="G389" s="28">
        <v>0</v>
      </c>
      <c r="H389" s="28">
        <v>0</v>
      </c>
      <c r="I389" s="28">
        <v>0</v>
      </c>
      <c r="J389" s="34"/>
      <c r="K389" s="28"/>
      <c r="L389" s="34"/>
      <c r="M389" s="28"/>
      <c r="N389" s="28"/>
      <c r="O389" s="28"/>
      <c r="P389" s="28"/>
      <c r="Q389" s="28"/>
      <c r="R389" s="34"/>
      <c r="S389" s="28">
        <f>C389+D389+E389+F389+G389+H389+I389</f>
        <v>0</v>
      </c>
    </row>
    <row r="390" spans="1:19" ht="12.75">
      <c r="A390" s="157" t="s">
        <v>267</v>
      </c>
      <c r="B390" s="114">
        <v>2012</v>
      </c>
      <c r="C390" s="28">
        <v>0</v>
      </c>
      <c r="D390" s="28">
        <v>0</v>
      </c>
      <c r="E390" s="28">
        <v>0</v>
      </c>
      <c r="F390" s="34">
        <v>0</v>
      </c>
      <c r="G390" s="28">
        <v>0</v>
      </c>
      <c r="H390" s="28">
        <v>0</v>
      </c>
      <c r="I390" s="28">
        <v>0</v>
      </c>
      <c r="J390" s="34"/>
      <c r="K390" s="28"/>
      <c r="L390" s="34"/>
      <c r="M390" s="28"/>
      <c r="N390" s="28"/>
      <c r="O390" s="28"/>
      <c r="P390" s="28"/>
      <c r="Q390" s="28"/>
      <c r="R390" s="34"/>
      <c r="S390" s="28">
        <f>C390+D390+E390+F390+G390+H390+I390</f>
        <v>0</v>
      </c>
    </row>
    <row r="391" spans="1:19" ht="12.75">
      <c r="A391" s="157" t="s">
        <v>268</v>
      </c>
      <c r="B391" s="115" t="s">
        <v>214</v>
      </c>
      <c r="C391" s="28">
        <f aca="true" t="shared" si="148" ref="C391:I391">C389-C390</f>
        <v>0</v>
      </c>
      <c r="D391" s="28">
        <f t="shared" si="148"/>
        <v>0</v>
      </c>
      <c r="E391" s="28">
        <f t="shared" si="148"/>
        <v>0</v>
      </c>
      <c r="F391" s="34">
        <f t="shared" si="148"/>
        <v>0</v>
      </c>
      <c r="G391" s="28">
        <f t="shared" si="148"/>
        <v>0</v>
      </c>
      <c r="H391" s="28">
        <f t="shared" si="148"/>
        <v>0</v>
      </c>
      <c r="I391" s="28">
        <f t="shared" si="148"/>
        <v>0</v>
      </c>
      <c r="J391" s="34"/>
      <c r="K391" s="28"/>
      <c r="L391" s="34"/>
      <c r="M391" s="28"/>
      <c r="N391" s="28"/>
      <c r="O391" s="28"/>
      <c r="P391" s="28"/>
      <c r="Q391" s="28"/>
      <c r="R391" s="34"/>
      <c r="S391" s="28">
        <f>S389-S390</f>
        <v>0</v>
      </c>
    </row>
    <row r="392" spans="1:19" ht="13.5" thickBot="1">
      <c r="A392" s="158"/>
      <c r="B392" s="116" t="s">
        <v>5</v>
      </c>
      <c r="C392" s="31">
        <v>0</v>
      </c>
      <c r="D392" s="31">
        <v>0</v>
      </c>
      <c r="E392" s="31">
        <v>0</v>
      </c>
      <c r="F392" s="31">
        <v>0</v>
      </c>
      <c r="G392" s="31">
        <v>0</v>
      </c>
      <c r="H392" s="31">
        <v>0</v>
      </c>
      <c r="I392" s="31">
        <v>0</v>
      </c>
      <c r="J392" s="43"/>
      <c r="K392" s="31"/>
      <c r="L392" s="43"/>
      <c r="M392" s="31"/>
      <c r="N392" s="31"/>
      <c r="O392" s="31"/>
      <c r="P392" s="31"/>
      <c r="Q392" s="31"/>
      <c r="R392" s="43"/>
      <c r="S392" s="31">
        <v>0</v>
      </c>
    </row>
    <row r="393" spans="1:19" ht="12.75">
      <c r="A393" s="159"/>
      <c r="B393" s="114">
        <v>2013</v>
      </c>
      <c r="C393" s="28">
        <v>4</v>
      </c>
      <c r="D393" s="28">
        <v>4</v>
      </c>
      <c r="E393" s="28">
        <v>8</v>
      </c>
      <c r="F393" s="34">
        <v>0</v>
      </c>
      <c r="G393" s="28">
        <v>0</v>
      </c>
      <c r="H393" s="28">
        <v>0</v>
      </c>
      <c r="I393" s="28">
        <v>0</v>
      </c>
      <c r="J393" s="34"/>
      <c r="K393" s="28"/>
      <c r="L393" s="34"/>
      <c r="M393" s="28"/>
      <c r="N393" s="28"/>
      <c r="O393" s="28"/>
      <c r="P393" s="28"/>
      <c r="Q393" s="28"/>
      <c r="R393" s="34"/>
      <c r="S393" s="28">
        <f>C393+D393+E393+F393+G393+H393+I393</f>
        <v>16</v>
      </c>
    </row>
    <row r="394" spans="1:19" ht="12.75">
      <c r="A394" s="157" t="s">
        <v>144</v>
      </c>
      <c r="B394" s="114">
        <v>2012</v>
      </c>
      <c r="C394" s="28">
        <v>2</v>
      </c>
      <c r="D394" s="28">
        <v>4</v>
      </c>
      <c r="E394" s="28">
        <v>1</v>
      </c>
      <c r="F394" s="34">
        <v>0</v>
      </c>
      <c r="G394" s="28">
        <v>1</v>
      </c>
      <c r="H394" s="28">
        <v>2</v>
      </c>
      <c r="I394" s="28">
        <v>2</v>
      </c>
      <c r="J394" s="34"/>
      <c r="K394" s="28"/>
      <c r="L394" s="34"/>
      <c r="M394" s="28"/>
      <c r="N394" s="28"/>
      <c r="O394" s="28"/>
      <c r="P394" s="28"/>
      <c r="Q394" s="28"/>
      <c r="R394" s="34"/>
      <c r="S394" s="28">
        <f>C394+D394+E394+F394+G394+H394+I394</f>
        <v>12</v>
      </c>
    </row>
    <row r="395" spans="1:19" ht="12.75">
      <c r="A395" s="159"/>
      <c r="B395" s="115" t="s">
        <v>214</v>
      </c>
      <c r="C395" s="28">
        <f aca="true" t="shared" si="149" ref="C395:I395">C393-C394</f>
        <v>2</v>
      </c>
      <c r="D395" s="28">
        <f t="shared" si="149"/>
        <v>0</v>
      </c>
      <c r="E395" s="28">
        <f t="shared" si="149"/>
        <v>7</v>
      </c>
      <c r="F395" s="34">
        <f t="shared" si="149"/>
        <v>0</v>
      </c>
      <c r="G395" s="28">
        <f t="shared" si="149"/>
        <v>-1</v>
      </c>
      <c r="H395" s="28">
        <f t="shared" si="149"/>
        <v>-2</v>
      </c>
      <c r="I395" s="28">
        <f t="shared" si="149"/>
        <v>-2</v>
      </c>
      <c r="J395" s="34"/>
      <c r="K395" s="28"/>
      <c r="L395" s="34"/>
      <c r="M395" s="28"/>
      <c r="N395" s="28"/>
      <c r="O395" s="28"/>
      <c r="P395" s="28"/>
      <c r="Q395" s="28"/>
      <c r="R395" s="34"/>
      <c r="S395" s="28">
        <f>S393-S394</f>
        <v>4</v>
      </c>
    </row>
    <row r="396" spans="1:19" ht="13.5" thickBot="1">
      <c r="A396" s="158"/>
      <c r="B396" s="116" t="s">
        <v>5</v>
      </c>
      <c r="C396" s="31">
        <f aca="true" t="shared" si="150" ref="C396:I396">C395/C394</f>
        <v>1</v>
      </c>
      <c r="D396" s="31">
        <f t="shared" si="150"/>
        <v>0</v>
      </c>
      <c r="E396" s="31">
        <f t="shared" si="150"/>
        <v>7</v>
      </c>
      <c r="F396" s="31">
        <v>0</v>
      </c>
      <c r="G396" s="31">
        <f t="shared" si="150"/>
        <v>-1</v>
      </c>
      <c r="H396" s="31">
        <f t="shared" si="150"/>
        <v>-1</v>
      </c>
      <c r="I396" s="31">
        <f t="shared" si="150"/>
        <v>-1</v>
      </c>
      <c r="J396" s="43"/>
      <c r="K396" s="31"/>
      <c r="L396" s="43"/>
      <c r="M396" s="31"/>
      <c r="N396" s="31"/>
      <c r="O396" s="31"/>
      <c r="P396" s="31"/>
      <c r="Q396" s="31"/>
      <c r="R396" s="43"/>
      <c r="S396" s="31">
        <f>S395/S394</f>
        <v>0.3333333333333333</v>
      </c>
    </row>
    <row r="397" spans="1:19" ht="12.75">
      <c r="A397" s="159"/>
      <c r="B397" s="114">
        <v>2013</v>
      </c>
      <c r="C397" s="28">
        <v>6</v>
      </c>
      <c r="D397" s="62">
        <v>2</v>
      </c>
      <c r="E397" s="28">
        <v>4</v>
      </c>
      <c r="F397" s="34">
        <v>1</v>
      </c>
      <c r="G397" s="28">
        <v>8</v>
      </c>
      <c r="H397" s="28">
        <v>2</v>
      </c>
      <c r="I397" s="28">
        <v>0</v>
      </c>
      <c r="J397" s="34"/>
      <c r="K397" s="28"/>
      <c r="L397" s="34"/>
      <c r="M397" s="28"/>
      <c r="N397" s="28"/>
      <c r="O397" s="28"/>
      <c r="P397" s="28"/>
      <c r="Q397" s="28"/>
      <c r="R397" s="34"/>
      <c r="S397" s="28">
        <f>C397+D397+E397+F397+G397+H397+I397</f>
        <v>23</v>
      </c>
    </row>
    <row r="398" spans="1:19" ht="12.75">
      <c r="A398" s="157" t="s">
        <v>269</v>
      </c>
      <c r="B398" s="114">
        <v>2012</v>
      </c>
      <c r="C398" s="28">
        <v>7</v>
      </c>
      <c r="D398" s="28">
        <v>3</v>
      </c>
      <c r="E398" s="28">
        <v>2</v>
      </c>
      <c r="F398" s="34">
        <v>2</v>
      </c>
      <c r="G398" s="28">
        <v>4</v>
      </c>
      <c r="H398" s="28">
        <v>0</v>
      </c>
      <c r="I398" s="28">
        <v>3</v>
      </c>
      <c r="J398" s="34"/>
      <c r="K398" s="28"/>
      <c r="L398" s="34"/>
      <c r="M398" s="28"/>
      <c r="N398" s="28"/>
      <c r="O398" s="28"/>
      <c r="P398" s="28"/>
      <c r="Q398" s="28"/>
      <c r="R398" s="34"/>
      <c r="S398" s="28">
        <f>C398+D398+E398+F398+G398+H398+I398</f>
        <v>21</v>
      </c>
    </row>
    <row r="399" spans="1:19" ht="12.75">
      <c r="A399" s="157" t="s">
        <v>270</v>
      </c>
      <c r="B399" s="115" t="s">
        <v>214</v>
      </c>
      <c r="C399" s="28">
        <f aca="true" t="shared" si="151" ref="C399:I399">C397-C398</f>
        <v>-1</v>
      </c>
      <c r="D399" s="28">
        <f t="shared" si="151"/>
        <v>-1</v>
      </c>
      <c r="E399" s="28">
        <f t="shared" si="151"/>
        <v>2</v>
      </c>
      <c r="F399" s="34">
        <f t="shared" si="151"/>
        <v>-1</v>
      </c>
      <c r="G399" s="28">
        <f t="shared" si="151"/>
        <v>4</v>
      </c>
      <c r="H399" s="28">
        <f t="shared" si="151"/>
        <v>2</v>
      </c>
      <c r="I399" s="28">
        <f t="shared" si="151"/>
        <v>-3</v>
      </c>
      <c r="J399" s="34"/>
      <c r="K399" s="28"/>
      <c r="L399" s="34"/>
      <c r="M399" s="28"/>
      <c r="N399" s="28"/>
      <c r="O399" s="28"/>
      <c r="P399" s="28"/>
      <c r="Q399" s="28"/>
      <c r="R399" s="34"/>
      <c r="S399" s="28">
        <f>S397-S398</f>
        <v>2</v>
      </c>
    </row>
    <row r="400" spans="1:19" ht="13.5" thickBot="1">
      <c r="A400" s="158"/>
      <c r="B400" s="116" t="s">
        <v>5</v>
      </c>
      <c r="C400" s="31">
        <f aca="true" t="shared" si="152" ref="C400:I400">C399/C398</f>
        <v>-0.14285714285714285</v>
      </c>
      <c r="D400" s="31">
        <f t="shared" si="152"/>
        <v>-0.3333333333333333</v>
      </c>
      <c r="E400" s="31">
        <f t="shared" si="152"/>
        <v>1</v>
      </c>
      <c r="F400" s="31">
        <f t="shared" si="152"/>
        <v>-0.5</v>
      </c>
      <c r="G400" s="31">
        <f t="shared" si="152"/>
        <v>1</v>
      </c>
      <c r="H400" s="31">
        <v>0</v>
      </c>
      <c r="I400" s="31">
        <f t="shared" si="152"/>
        <v>-1</v>
      </c>
      <c r="J400" s="43"/>
      <c r="K400" s="31"/>
      <c r="L400" s="43"/>
      <c r="M400" s="31"/>
      <c r="N400" s="31"/>
      <c r="O400" s="31"/>
      <c r="P400" s="31"/>
      <c r="Q400" s="31"/>
      <c r="R400" s="43"/>
      <c r="S400" s="31">
        <f>S399/S398</f>
        <v>0.09523809523809523</v>
      </c>
    </row>
    <row r="401" spans="1:19" ht="12.75">
      <c r="A401" s="159"/>
      <c r="B401" s="114">
        <v>2013</v>
      </c>
      <c r="C401" s="28">
        <v>31</v>
      </c>
      <c r="D401" s="28">
        <v>17</v>
      </c>
      <c r="E401" s="28">
        <v>49</v>
      </c>
      <c r="F401" s="34">
        <v>13</v>
      </c>
      <c r="G401" s="28">
        <v>45</v>
      </c>
      <c r="H401" s="28">
        <v>11</v>
      </c>
      <c r="I401" s="28">
        <v>13</v>
      </c>
      <c r="J401" s="34"/>
      <c r="K401" s="28"/>
      <c r="L401" s="34"/>
      <c r="M401" s="28"/>
      <c r="N401" s="28"/>
      <c r="O401" s="28"/>
      <c r="P401" s="28"/>
      <c r="Q401" s="28"/>
      <c r="R401" s="34"/>
      <c r="S401" s="28">
        <f>C401+D401+E401+F401+G401+H401+I401</f>
        <v>179</v>
      </c>
    </row>
    <row r="402" spans="1:19" ht="12.75">
      <c r="A402" s="160" t="s">
        <v>271</v>
      </c>
      <c r="B402" s="114">
        <v>2012</v>
      </c>
      <c r="C402" s="28">
        <v>43</v>
      </c>
      <c r="D402" s="28">
        <v>8</v>
      </c>
      <c r="E402" s="28">
        <v>46</v>
      </c>
      <c r="F402" s="34">
        <v>19</v>
      </c>
      <c r="G402" s="28">
        <v>52</v>
      </c>
      <c r="H402" s="28">
        <v>15</v>
      </c>
      <c r="I402" s="28">
        <v>13</v>
      </c>
      <c r="J402" s="34"/>
      <c r="K402" s="28"/>
      <c r="L402" s="34"/>
      <c r="M402" s="28"/>
      <c r="N402" s="28"/>
      <c r="O402" s="28"/>
      <c r="P402" s="28"/>
      <c r="Q402" s="28"/>
      <c r="R402" s="34"/>
      <c r="S402" s="28">
        <f>C402+D402+E402+F402+G402+H402+I402</f>
        <v>196</v>
      </c>
    </row>
    <row r="403" spans="1:19" ht="12.75">
      <c r="A403" s="159"/>
      <c r="B403" s="115" t="s">
        <v>214</v>
      </c>
      <c r="C403" s="28">
        <f aca="true" t="shared" si="153" ref="C403:I403">C401-C402</f>
        <v>-12</v>
      </c>
      <c r="D403" s="28">
        <f t="shared" si="153"/>
        <v>9</v>
      </c>
      <c r="E403" s="28">
        <f t="shared" si="153"/>
        <v>3</v>
      </c>
      <c r="F403" s="34">
        <f t="shared" si="153"/>
        <v>-6</v>
      </c>
      <c r="G403" s="28">
        <f t="shared" si="153"/>
        <v>-7</v>
      </c>
      <c r="H403" s="28">
        <f t="shared" si="153"/>
        <v>-4</v>
      </c>
      <c r="I403" s="28">
        <f t="shared" si="153"/>
        <v>0</v>
      </c>
      <c r="J403" s="34"/>
      <c r="K403" s="28"/>
      <c r="L403" s="34"/>
      <c r="M403" s="28"/>
      <c r="N403" s="28"/>
      <c r="O403" s="28"/>
      <c r="P403" s="28"/>
      <c r="Q403" s="28"/>
      <c r="R403" s="34"/>
      <c r="S403" s="28">
        <f>S401-S402</f>
        <v>-17</v>
      </c>
    </row>
    <row r="404" spans="1:19" ht="13.5" thickBot="1">
      <c r="A404" s="158"/>
      <c r="B404" s="116" t="s">
        <v>5</v>
      </c>
      <c r="C404" s="31">
        <f aca="true" t="shared" si="154" ref="C404:I404">C403/C402</f>
        <v>-0.27906976744186046</v>
      </c>
      <c r="D404" s="31">
        <f t="shared" si="154"/>
        <v>1.125</v>
      </c>
      <c r="E404" s="31">
        <f t="shared" si="154"/>
        <v>0.06521739130434782</v>
      </c>
      <c r="F404" s="31">
        <f t="shared" si="154"/>
        <v>-0.3157894736842105</v>
      </c>
      <c r="G404" s="31">
        <f t="shared" si="154"/>
        <v>-0.1346153846153846</v>
      </c>
      <c r="H404" s="31">
        <f t="shared" si="154"/>
        <v>-0.26666666666666666</v>
      </c>
      <c r="I404" s="31">
        <f t="shared" si="154"/>
        <v>0</v>
      </c>
      <c r="J404" s="43"/>
      <c r="K404" s="31"/>
      <c r="L404" s="43"/>
      <c r="M404" s="31"/>
      <c r="N404" s="31"/>
      <c r="O404" s="31"/>
      <c r="P404" s="31"/>
      <c r="Q404" s="31"/>
      <c r="R404" s="43"/>
      <c r="S404" s="31">
        <f>S403/S402</f>
        <v>-0.08673469387755102</v>
      </c>
    </row>
    <row r="405" spans="1:19" ht="12.75">
      <c r="A405" s="161"/>
      <c r="B405" s="114">
        <v>2013</v>
      </c>
      <c r="C405" s="28">
        <v>62</v>
      </c>
      <c r="D405" s="28">
        <v>28</v>
      </c>
      <c r="E405" s="28">
        <v>46</v>
      </c>
      <c r="F405" s="34">
        <v>15</v>
      </c>
      <c r="G405" s="28">
        <v>81</v>
      </c>
      <c r="H405" s="28">
        <v>18</v>
      </c>
      <c r="I405" s="28">
        <v>11</v>
      </c>
      <c r="J405" s="34"/>
      <c r="K405" s="28"/>
      <c r="L405" s="34"/>
      <c r="M405" s="28"/>
      <c r="N405" s="28"/>
      <c r="O405" s="28"/>
      <c r="P405" s="28"/>
      <c r="Q405" s="28"/>
      <c r="R405" s="34"/>
      <c r="S405" s="28">
        <f>C405+D405+E405+F405+G405+H405+I405</f>
        <v>261</v>
      </c>
    </row>
    <row r="406" spans="1:19" ht="12.75">
      <c r="A406" s="157" t="s">
        <v>272</v>
      </c>
      <c r="B406" s="114">
        <v>2012</v>
      </c>
      <c r="C406" s="28">
        <v>69</v>
      </c>
      <c r="D406" s="28">
        <v>22</v>
      </c>
      <c r="E406" s="28">
        <v>77</v>
      </c>
      <c r="F406" s="34">
        <v>18</v>
      </c>
      <c r="G406" s="28">
        <v>117</v>
      </c>
      <c r="H406" s="28">
        <v>7</v>
      </c>
      <c r="I406" s="28">
        <v>16</v>
      </c>
      <c r="J406" s="34"/>
      <c r="K406" s="28"/>
      <c r="L406" s="34"/>
      <c r="M406" s="28"/>
      <c r="N406" s="28"/>
      <c r="O406" s="28"/>
      <c r="P406" s="28"/>
      <c r="Q406" s="28"/>
      <c r="R406" s="34"/>
      <c r="S406" s="28">
        <f>C406+D406+E406+F406+G406+H406+I406</f>
        <v>326</v>
      </c>
    </row>
    <row r="407" spans="1:19" ht="12.75">
      <c r="A407" s="157" t="s">
        <v>273</v>
      </c>
      <c r="B407" s="115" t="s">
        <v>214</v>
      </c>
      <c r="C407" s="28">
        <f aca="true" t="shared" si="155" ref="C407:I407">C405-C406</f>
        <v>-7</v>
      </c>
      <c r="D407" s="28">
        <f t="shared" si="155"/>
        <v>6</v>
      </c>
      <c r="E407" s="28">
        <f t="shared" si="155"/>
        <v>-31</v>
      </c>
      <c r="F407" s="34">
        <f t="shared" si="155"/>
        <v>-3</v>
      </c>
      <c r="G407" s="28">
        <f t="shared" si="155"/>
        <v>-36</v>
      </c>
      <c r="H407" s="28">
        <f t="shared" si="155"/>
        <v>11</v>
      </c>
      <c r="I407" s="28">
        <f t="shared" si="155"/>
        <v>-5</v>
      </c>
      <c r="J407" s="34"/>
      <c r="K407" s="28"/>
      <c r="L407" s="34"/>
      <c r="M407" s="28"/>
      <c r="N407" s="28"/>
      <c r="O407" s="28"/>
      <c r="P407" s="28"/>
      <c r="Q407" s="28"/>
      <c r="R407" s="34"/>
      <c r="S407" s="28">
        <f>S405-S406</f>
        <v>-65</v>
      </c>
    </row>
    <row r="408" spans="1:19" ht="13.5" thickBot="1">
      <c r="A408" s="158"/>
      <c r="B408" s="116" t="s">
        <v>5</v>
      </c>
      <c r="C408" s="31">
        <f aca="true" t="shared" si="156" ref="C408:I408">C407/C406</f>
        <v>-0.10144927536231885</v>
      </c>
      <c r="D408" s="31">
        <f t="shared" si="156"/>
        <v>0.2727272727272727</v>
      </c>
      <c r="E408" s="31">
        <f t="shared" si="156"/>
        <v>-0.4025974025974026</v>
      </c>
      <c r="F408" s="31">
        <f t="shared" si="156"/>
        <v>-0.16666666666666666</v>
      </c>
      <c r="G408" s="31">
        <f t="shared" si="156"/>
        <v>-0.3076923076923077</v>
      </c>
      <c r="H408" s="31">
        <f t="shared" si="156"/>
        <v>1.5714285714285714</v>
      </c>
      <c r="I408" s="31">
        <f t="shared" si="156"/>
        <v>-0.3125</v>
      </c>
      <c r="J408" s="43"/>
      <c r="K408" s="31"/>
      <c r="L408" s="43"/>
      <c r="M408" s="31"/>
      <c r="N408" s="31"/>
      <c r="O408" s="31"/>
      <c r="P408" s="31"/>
      <c r="Q408" s="31"/>
      <c r="R408" s="43"/>
      <c r="S408" s="31">
        <f>S407/S406</f>
        <v>-0.19938650306748465</v>
      </c>
    </row>
    <row r="409" spans="1:19" ht="12.75">
      <c r="A409" s="159"/>
      <c r="B409" s="114">
        <v>2013</v>
      </c>
      <c r="C409" s="28">
        <v>3</v>
      </c>
      <c r="D409" s="28">
        <v>1</v>
      </c>
      <c r="E409" s="28">
        <v>2</v>
      </c>
      <c r="F409" s="34">
        <v>1</v>
      </c>
      <c r="G409" s="28">
        <v>3</v>
      </c>
      <c r="H409" s="28">
        <v>0</v>
      </c>
      <c r="I409" s="28">
        <v>0</v>
      </c>
      <c r="J409" s="34"/>
      <c r="K409" s="28"/>
      <c r="L409" s="34"/>
      <c r="M409" s="28"/>
      <c r="N409" s="28"/>
      <c r="O409" s="28"/>
      <c r="P409" s="28"/>
      <c r="Q409" s="28"/>
      <c r="R409" s="34"/>
      <c r="S409" s="28">
        <f>C409+D409+E409+F409+G409+H409+I409</f>
        <v>10</v>
      </c>
    </row>
    <row r="410" spans="1:19" ht="12.75">
      <c r="A410" s="157" t="s">
        <v>274</v>
      </c>
      <c r="B410" s="114">
        <v>2012</v>
      </c>
      <c r="C410" s="28">
        <v>3</v>
      </c>
      <c r="D410" s="28">
        <v>1</v>
      </c>
      <c r="E410" s="28">
        <v>3</v>
      </c>
      <c r="F410" s="34">
        <v>0</v>
      </c>
      <c r="G410" s="28">
        <v>0</v>
      </c>
      <c r="H410" s="28">
        <v>0</v>
      </c>
      <c r="I410" s="28">
        <v>0</v>
      </c>
      <c r="J410" s="34"/>
      <c r="K410" s="28"/>
      <c r="L410" s="34"/>
      <c r="M410" s="28"/>
      <c r="N410" s="28"/>
      <c r="O410" s="28"/>
      <c r="P410" s="28"/>
      <c r="Q410" s="28"/>
      <c r="R410" s="34"/>
      <c r="S410" s="28">
        <f>C410+D410+E410+F410+G410+H410+I410</f>
        <v>7</v>
      </c>
    </row>
    <row r="411" spans="1:19" ht="12.75">
      <c r="A411" s="157" t="s">
        <v>275</v>
      </c>
      <c r="B411" s="115" t="s">
        <v>214</v>
      </c>
      <c r="C411" s="28">
        <f aca="true" t="shared" si="157" ref="C411:I411">C409-C410</f>
        <v>0</v>
      </c>
      <c r="D411" s="28">
        <f t="shared" si="157"/>
        <v>0</v>
      </c>
      <c r="E411" s="28">
        <f t="shared" si="157"/>
        <v>-1</v>
      </c>
      <c r="F411" s="34">
        <f t="shared" si="157"/>
        <v>1</v>
      </c>
      <c r="G411" s="28">
        <f t="shared" si="157"/>
        <v>3</v>
      </c>
      <c r="H411" s="28">
        <f t="shared" si="157"/>
        <v>0</v>
      </c>
      <c r="I411" s="28">
        <f t="shared" si="157"/>
        <v>0</v>
      </c>
      <c r="J411" s="34"/>
      <c r="K411" s="28"/>
      <c r="L411" s="34"/>
      <c r="M411" s="28"/>
      <c r="N411" s="28"/>
      <c r="O411" s="28"/>
      <c r="P411" s="28"/>
      <c r="Q411" s="28"/>
      <c r="R411" s="34"/>
      <c r="S411" s="28">
        <f>S409-S410</f>
        <v>3</v>
      </c>
    </row>
    <row r="412" spans="1:19" ht="13.5" thickBot="1">
      <c r="A412" s="158"/>
      <c r="B412" s="116" t="s">
        <v>5</v>
      </c>
      <c r="C412" s="31">
        <f>C411/C410</f>
        <v>0</v>
      </c>
      <c r="D412" s="31">
        <f>D411/D410</f>
        <v>0</v>
      </c>
      <c r="E412" s="31">
        <f>E411/E410</f>
        <v>-0.3333333333333333</v>
      </c>
      <c r="F412" s="31">
        <v>0</v>
      </c>
      <c r="G412" s="31">
        <v>0</v>
      </c>
      <c r="H412" s="31">
        <v>0</v>
      </c>
      <c r="I412" s="31">
        <v>0</v>
      </c>
      <c r="J412" s="43"/>
      <c r="K412" s="31"/>
      <c r="L412" s="43"/>
      <c r="M412" s="31"/>
      <c r="N412" s="31"/>
      <c r="O412" s="31"/>
      <c r="P412" s="31"/>
      <c r="Q412" s="31"/>
      <c r="R412" s="43"/>
      <c r="S412" s="31">
        <f>S411/S410</f>
        <v>0.42857142857142855</v>
      </c>
    </row>
    <row r="413" spans="1:19" ht="12.75">
      <c r="A413" s="208"/>
      <c r="B413" s="209"/>
      <c r="C413" s="210"/>
      <c r="D413" s="210"/>
      <c r="E413" s="210"/>
      <c r="F413" s="210"/>
      <c r="G413" s="210"/>
      <c r="H413" s="210"/>
      <c r="I413" s="210"/>
      <c r="J413" s="210"/>
      <c r="K413" s="210"/>
      <c r="L413" s="210"/>
      <c r="M413" s="210"/>
      <c r="N413" s="210"/>
      <c r="O413" s="210"/>
      <c r="P413" s="210"/>
      <c r="Q413" s="210"/>
      <c r="R413" s="210"/>
      <c r="S413" s="210"/>
    </row>
    <row r="414" spans="1:19" ht="13.5" thickBot="1">
      <c r="A414" s="180" t="s">
        <v>316</v>
      </c>
      <c r="B414" s="33"/>
      <c r="C414" s="33"/>
      <c r="D414" s="33"/>
      <c r="E414" s="33"/>
      <c r="F414" s="33"/>
      <c r="G414" s="33"/>
      <c r="H414" s="33"/>
      <c r="I414" s="33"/>
      <c r="J414" s="33"/>
      <c r="K414" s="33"/>
      <c r="L414" s="33"/>
      <c r="M414" s="33"/>
      <c r="N414" s="33"/>
      <c r="O414" s="33"/>
      <c r="P414" s="33"/>
      <c r="Q414" s="33"/>
      <c r="R414" s="33"/>
      <c r="S414" s="33"/>
    </row>
    <row r="415" spans="1:19" ht="13.5" thickBot="1">
      <c r="A415" s="154"/>
      <c r="B415" s="113"/>
      <c r="C415" s="35" t="s">
        <v>128</v>
      </c>
      <c r="D415" s="36" t="s">
        <v>129</v>
      </c>
      <c r="E415" s="35" t="s">
        <v>130</v>
      </c>
      <c r="F415" s="36" t="s">
        <v>131</v>
      </c>
      <c r="G415" s="35" t="s">
        <v>132</v>
      </c>
      <c r="H415" s="36" t="s">
        <v>133</v>
      </c>
      <c r="I415" s="40"/>
      <c r="J415" s="41"/>
      <c r="K415" s="40"/>
      <c r="L415" s="41"/>
      <c r="M415" s="40"/>
      <c r="N415" s="40"/>
      <c r="O415" s="40"/>
      <c r="P415" s="40"/>
      <c r="Q415" s="40"/>
      <c r="R415" s="41"/>
      <c r="S415" s="40" t="s">
        <v>30</v>
      </c>
    </row>
    <row r="416" spans="1:19" ht="12.75">
      <c r="A416" s="155"/>
      <c r="B416" s="114">
        <v>2013</v>
      </c>
      <c r="C416" s="28">
        <f aca="true" t="shared" si="158" ref="C416:H417">C420+C424+C428+C432+C436+C440+C444</f>
        <v>66</v>
      </c>
      <c r="D416" s="28">
        <f t="shared" si="158"/>
        <v>10</v>
      </c>
      <c r="E416" s="28">
        <f t="shared" si="158"/>
        <v>235</v>
      </c>
      <c r="F416" s="28">
        <f t="shared" si="158"/>
        <v>105</v>
      </c>
      <c r="G416" s="28">
        <f t="shared" si="158"/>
        <v>170</v>
      </c>
      <c r="H416" s="28">
        <f t="shared" si="158"/>
        <v>154</v>
      </c>
      <c r="I416" s="28"/>
      <c r="J416" s="28"/>
      <c r="K416" s="28"/>
      <c r="L416" s="28"/>
      <c r="M416" s="28"/>
      <c r="N416" s="28"/>
      <c r="O416" s="28"/>
      <c r="P416" s="28"/>
      <c r="Q416" s="28"/>
      <c r="R416" s="42"/>
      <c r="S416" s="28">
        <f>S420+S424+S428+S432+S436+S440+S444</f>
        <v>740</v>
      </c>
    </row>
    <row r="417" spans="1:19" ht="12.75">
      <c r="A417" s="197" t="s">
        <v>40</v>
      </c>
      <c r="B417" s="114">
        <v>2012</v>
      </c>
      <c r="C417" s="28">
        <f t="shared" si="158"/>
        <v>55</v>
      </c>
      <c r="D417" s="28">
        <f t="shared" si="158"/>
        <v>25</v>
      </c>
      <c r="E417" s="28">
        <f t="shared" si="158"/>
        <v>245</v>
      </c>
      <c r="F417" s="28">
        <f t="shared" si="158"/>
        <v>111</v>
      </c>
      <c r="G417" s="28">
        <f t="shared" si="158"/>
        <v>241</v>
      </c>
      <c r="H417" s="28">
        <f t="shared" si="158"/>
        <v>127</v>
      </c>
      <c r="I417" s="28"/>
      <c r="J417" s="28"/>
      <c r="K417" s="28"/>
      <c r="L417" s="28"/>
      <c r="M417" s="28"/>
      <c r="N417" s="28"/>
      <c r="O417" s="28"/>
      <c r="P417" s="28"/>
      <c r="Q417" s="28"/>
      <c r="R417" s="42"/>
      <c r="S417" s="28">
        <f>S421+S425+S429+S433+S437+S441+S445</f>
        <v>804</v>
      </c>
    </row>
    <row r="418" spans="1:19" ht="12.75">
      <c r="A418" s="155"/>
      <c r="B418" s="115" t="s">
        <v>214</v>
      </c>
      <c r="C418" s="28">
        <f aca="true" t="shared" si="159" ref="C418:H418">C416-C417</f>
        <v>11</v>
      </c>
      <c r="D418" s="34">
        <f t="shared" si="159"/>
        <v>-15</v>
      </c>
      <c r="E418" s="28">
        <f t="shared" si="159"/>
        <v>-10</v>
      </c>
      <c r="F418" s="34">
        <f t="shared" si="159"/>
        <v>-6</v>
      </c>
      <c r="G418" s="28">
        <f t="shared" si="159"/>
        <v>-71</v>
      </c>
      <c r="H418" s="34">
        <f t="shared" si="159"/>
        <v>27</v>
      </c>
      <c r="I418" s="28"/>
      <c r="J418" s="34"/>
      <c r="K418" s="28"/>
      <c r="L418" s="34"/>
      <c r="M418" s="28"/>
      <c r="N418" s="28"/>
      <c r="O418" s="28"/>
      <c r="P418" s="28"/>
      <c r="Q418" s="28"/>
      <c r="R418" s="34"/>
      <c r="S418" s="28">
        <f>S416-S417</f>
        <v>-64</v>
      </c>
    </row>
    <row r="419" spans="1:19" ht="13.5" thickBot="1">
      <c r="A419" s="156"/>
      <c r="B419" s="116" t="s">
        <v>5</v>
      </c>
      <c r="C419" s="31">
        <f aca="true" t="shared" si="160" ref="C419:H419">C418/C417</f>
        <v>0.2</v>
      </c>
      <c r="D419" s="43">
        <f t="shared" si="160"/>
        <v>-0.6</v>
      </c>
      <c r="E419" s="31">
        <f t="shared" si="160"/>
        <v>-0.04081632653061224</v>
      </c>
      <c r="F419" s="43">
        <f t="shared" si="160"/>
        <v>-0.05405405405405406</v>
      </c>
      <c r="G419" s="31">
        <f t="shared" si="160"/>
        <v>-0.2946058091286307</v>
      </c>
      <c r="H419" s="43">
        <f t="shared" si="160"/>
        <v>0.2125984251968504</v>
      </c>
      <c r="I419" s="31"/>
      <c r="J419" s="43"/>
      <c r="K419" s="31"/>
      <c r="L419" s="43"/>
      <c r="M419" s="31"/>
      <c r="N419" s="31"/>
      <c r="O419" s="31"/>
      <c r="P419" s="31"/>
      <c r="Q419" s="31"/>
      <c r="R419" s="43"/>
      <c r="S419" s="31">
        <f>S418/S417</f>
        <v>-0.07960199004975124</v>
      </c>
    </row>
    <row r="420" spans="1:19" ht="12.75">
      <c r="A420" s="155"/>
      <c r="B420" s="114">
        <v>2013</v>
      </c>
      <c r="C420" s="28">
        <v>0</v>
      </c>
      <c r="D420" s="34">
        <v>0</v>
      </c>
      <c r="E420" s="28">
        <v>4</v>
      </c>
      <c r="F420" s="34">
        <v>2</v>
      </c>
      <c r="G420" s="28">
        <v>9</v>
      </c>
      <c r="H420" s="34">
        <v>7</v>
      </c>
      <c r="I420" s="28"/>
      <c r="J420" s="34"/>
      <c r="K420" s="28"/>
      <c r="L420" s="34"/>
      <c r="M420" s="28"/>
      <c r="N420" s="28"/>
      <c r="O420" s="28"/>
      <c r="P420" s="28"/>
      <c r="Q420" s="28"/>
      <c r="R420" s="34"/>
      <c r="S420" s="28">
        <f>C420+D420+E420+F420+G420+H420</f>
        <v>22</v>
      </c>
    </row>
    <row r="421" spans="1:19" ht="12.75">
      <c r="A421" s="157" t="s">
        <v>265</v>
      </c>
      <c r="B421" s="114">
        <v>2012</v>
      </c>
      <c r="C421" s="28">
        <v>6</v>
      </c>
      <c r="D421" s="34">
        <v>0</v>
      </c>
      <c r="E421" s="28">
        <v>11</v>
      </c>
      <c r="F421" s="34">
        <v>2</v>
      </c>
      <c r="G421" s="28">
        <v>6</v>
      </c>
      <c r="H421" s="34">
        <v>1</v>
      </c>
      <c r="I421" s="28"/>
      <c r="J421" s="34"/>
      <c r="K421" s="28"/>
      <c r="L421" s="34"/>
      <c r="M421" s="28"/>
      <c r="N421" s="28"/>
      <c r="O421" s="28"/>
      <c r="P421" s="28"/>
      <c r="Q421" s="28"/>
      <c r="R421" s="34"/>
      <c r="S421" s="28">
        <f>C421+D421+E421+F421+G421+H421</f>
        <v>26</v>
      </c>
    </row>
    <row r="422" spans="1:19" ht="12.75">
      <c r="A422" s="157" t="s">
        <v>266</v>
      </c>
      <c r="B422" s="115" t="s">
        <v>214</v>
      </c>
      <c r="C422" s="28">
        <f aca="true" t="shared" si="161" ref="C422:H422">C420-C421</f>
        <v>-6</v>
      </c>
      <c r="D422" s="34">
        <f t="shared" si="161"/>
        <v>0</v>
      </c>
      <c r="E422" s="28">
        <f t="shared" si="161"/>
        <v>-7</v>
      </c>
      <c r="F422" s="34">
        <f t="shared" si="161"/>
        <v>0</v>
      </c>
      <c r="G422" s="28">
        <f t="shared" si="161"/>
        <v>3</v>
      </c>
      <c r="H422" s="34">
        <f t="shared" si="161"/>
        <v>6</v>
      </c>
      <c r="I422" s="28"/>
      <c r="J422" s="34"/>
      <c r="K422" s="28"/>
      <c r="L422" s="34"/>
      <c r="M422" s="28"/>
      <c r="N422" s="28"/>
      <c r="O422" s="28"/>
      <c r="P422" s="28"/>
      <c r="Q422" s="28"/>
      <c r="R422" s="34"/>
      <c r="S422" s="28">
        <f>S420-S421</f>
        <v>-4</v>
      </c>
    </row>
    <row r="423" spans="1:19" ht="13.5" thickBot="1">
      <c r="A423" s="158"/>
      <c r="B423" s="116" t="s">
        <v>5</v>
      </c>
      <c r="C423" s="31">
        <f aca="true" t="shared" si="162" ref="C423:H423">C422/C421</f>
        <v>-1</v>
      </c>
      <c r="D423" s="31">
        <v>0</v>
      </c>
      <c r="E423" s="31">
        <f t="shared" si="162"/>
        <v>-0.6363636363636364</v>
      </c>
      <c r="F423" s="31">
        <f t="shared" si="162"/>
        <v>0</v>
      </c>
      <c r="G423" s="31">
        <f t="shared" si="162"/>
        <v>0.5</v>
      </c>
      <c r="H423" s="31">
        <f t="shared" si="162"/>
        <v>6</v>
      </c>
      <c r="I423" s="31"/>
      <c r="J423" s="43"/>
      <c r="K423" s="31"/>
      <c r="L423" s="43"/>
      <c r="M423" s="31"/>
      <c r="N423" s="31"/>
      <c r="O423" s="31"/>
      <c r="P423" s="31"/>
      <c r="Q423" s="31"/>
      <c r="R423" s="43"/>
      <c r="S423" s="31">
        <f>S422/S421</f>
        <v>-0.15384615384615385</v>
      </c>
    </row>
    <row r="424" spans="1:19" ht="12.75">
      <c r="A424" s="159"/>
      <c r="B424" s="114">
        <v>2013</v>
      </c>
      <c r="C424" s="28">
        <v>0</v>
      </c>
      <c r="D424" s="34">
        <v>0</v>
      </c>
      <c r="E424" s="28">
        <v>0</v>
      </c>
      <c r="F424" s="34">
        <v>0</v>
      </c>
      <c r="G424" s="28">
        <v>0</v>
      </c>
      <c r="H424" s="34">
        <v>0</v>
      </c>
      <c r="I424" s="28" t="s">
        <v>134</v>
      </c>
      <c r="J424" s="34"/>
      <c r="K424" s="28"/>
      <c r="L424" s="34"/>
      <c r="M424" s="28"/>
      <c r="N424" s="28"/>
      <c r="O424" s="28"/>
      <c r="P424" s="28"/>
      <c r="Q424" s="28"/>
      <c r="R424" s="34"/>
      <c r="S424" s="28">
        <f>C424+D424+E424+F424+G424+H424</f>
        <v>0</v>
      </c>
    </row>
    <row r="425" spans="1:19" ht="12.75">
      <c r="A425" s="157" t="s">
        <v>267</v>
      </c>
      <c r="B425" s="114">
        <v>2012</v>
      </c>
      <c r="C425" s="28">
        <v>0</v>
      </c>
      <c r="D425" s="34">
        <v>0</v>
      </c>
      <c r="E425" s="28">
        <v>0</v>
      </c>
      <c r="F425" s="34">
        <v>0</v>
      </c>
      <c r="G425" s="28">
        <v>0</v>
      </c>
      <c r="H425" s="34">
        <v>0</v>
      </c>
      <c r="I425" s="28"/>
      <c r="J425" s="34"/>
      <c r="K425" s="28"/>
      <c r="L425" s="34"/>
      <c r="M425" s="28"/>
      <c r="N425" s="28"/>
      <c r="O425" s="28"/>
      <c r="P425" s="28"/>
      <c r="Q425" s="28"/>
      <c r="R425" s="34"/>
      <c r="S425" s="28">
        <f>C425+D425+E425+F425+G425+H425</f>
        <v>0</v>
      </c>
    </row>
    <row r="426" spans="1:19" ht="12.75">
      <c r="A426" s="157" t="s">
        <v>268</v>
      </c>
      <c r="B426" s="115" t="s">
        <v>214</v>
      </c>
      <c r="C426" s="28">
        <f aca="true" t="shared" si="163" ref="C426:H426">C424-C425</f>
        <v>0</v>
      </c>
      <c r="D426" s="34">
        <f t="shared" si="163"/>
        <v>0</v>
      </c>
      <c r="E426" s="28">
        <f t="shared" si="163"/>
        <v>0</v>
      </c>
      <c r="F426" s="34">
        <f t="shared" si="163"/>
        <v>0</v>
      </c>
      <c r="G426" s="28">
        <f t="shared" si="163"/>
        <v>0</v>
      </c>
      <c r="H426" s="34">
        <f t="shared" si="163"/>
        <v>0</v>
      </c>
      <c r="I426" s="28"/>
      <c r="J426" s="34"/>
      <c r="K426" s="28"/>
      <c r="L426" s="34"/>
      <c r="M426" s="28"/>
      <c r="N426" s="28"/>
      <c r="O426" s="28"/>
      <c r="P426" s="28"/>
      <c r="Q426" s="28"/>
      <c r="R426" s="34"/>
      <c r="S426" s="28">
        <f>S424-S425</f>
        <v>0</v>
      </c>
    </row>
    <row r="427" spans="1:19" ht="13.5" thickBot="1">
      <c r="A427" s="158"/>
      <c r="B427" s="116" t="s">
        <v>5</v>
      </c>
      <c r="C427" s="31">
        <v>0</v>
      </c>
      <c r="D427" s="31">
        <v>0</v>
      </c>
      <c r="E427" s="31">
        <v>0</v>
      </c>
      <c r="F427" s="31">
        <v>0</v>
      </c>
      <c r="G427" s="31">
        <v>0</v>
      </c>
      <c r="H427" s="31">
        <v>0</v>
      </c>
      <c r="I427" s="31"/>
      <c r="J427" s="43"/>
      <c r="K427" s="31"/>
      <c r="L427" s="43"/>
      <c r="M427" s="31"/>
      <c r="N427" s="31"/>
      <c r="O427" s="31"/>
      <c r="P427" s="31"/>
      <c r="Q427" s="31"/>
      <c r="R427" s="43"/>
      <c r="S427" s="31">
        <v>0</v>
      </c>
    </row>
    <row r="428" spans="1:19" ht="12.75">
      <c r="A428" s="159" t="s">
        <v>277</v>
      </c>
      <c r="B428" s="114">
        <v>2013</v>
      </c>
      <c r="C428" s="28">
        <v>1</v>
      </c>
      <c r="D428" s="34">
        <v>0</v>
      </c>
      <c r="E428" s="28">
        <v>22</v>
      </c>
      <c r="F428" s="34">
        <v>13</v>
      </c>
      <c r="G428" s="28">
        <v>21</v>
      </c>
      <c r="H428" s="34">
        <v>2</v>
      </c>
      <c r="I428" s="28"/>
      <c r="J428" s="34"/>
      <c r="K428" s="28"/>
      <c r="L428" s="34"/>
      <c r="M428" s="28"/>
      <c r="N428" s="28"/>
      <c r="O428" s="28"/>
      <c r="P428" s="28"/>
      <c r="Q428" s="28"/>
      <c r="R428" s="34"/>
      <c r="S428" s="28">
        <f>C428+D428+E428+F428+G428+H428</f>
        <v>59</v>
      </c>
    </row>
    <row r="429" spans="1:19" ht="12.75">
      <c r="A429" s="157" t="s">
        <v>144</v>
      </c>
      <c r="B429" s="114">
        <v>2012</v>
      </c>
      <c r="C429" s="28">
        <v>2</v>
      </c>
      <c r="D429" s="34">
        <v>0</v>
      </c>
      <c r="E429" s="28">
        <v>18</v>
      </c>
      <c r="F429" s="34">
        <v>9</v>
      </c>
      <c r="G429" s="28">
        <v>20</v>
      </c>
      <c r="H429" s="34">
        <v>4</v>
      </c>
      <c r="I429" s="28"/>
      <c r="J429" s="34"/>
      <c r="K429" s="28"/>
      <c r="L429" s="34"/>
      <c r="M429" s="28"/>
      <c r="N429" s="28"/>
      <c r="O429" s="28"/>
      <c r="P429" s="28"/>
      <c r="Q429" s="28"/>
      <c r="R429" s="34"/>
      <c r="S429" s="28">
        <f>C429+D429+E429+F429+G429+H429</f>
        <v>53</v>
      </c>
    </row>
    <row r="430" spans="1:19" ht="12.75">
      <c r="A430" s="159"/>
      <c r="B430" s="115" t="s">
        <v>214</v>
      </c>
      <c r="C430" s="28">
        <f aca="true" t="shared" si="164" ref="C430:H430">C428-C429</f>
        <v>-1</v>
      </c>
      <c r="D430" s="34">
        <f t="shared" si="164"/>
        <v>0</v>
      </c>
      <c r="E430" s="28">
        <f t="shared" si="164"/>
        <v>4</v>
      </c>
      <c r="F430" s="34">
        <f t="shared" si="164"/>
        <v>4</v>
      </c>
      <c r="G430" s="28">
        <f t="shared" si="164"/>
        <v>1</v>
      </c>
      <c r="H430" s="28">
        <f t="shared" si="164"/>
        <v>-2</v>
      </c>
      <c r="I430" s="28"/>
      <c r="J430" s="34"/>
      <c r="K430" s="28"/>
      <c r="L430" s="34"/>
      <c r="M430" s="28"/>
      <c r="N430" s="28"/>
      <c r="O430" s="28"/>
      <c r="P430" s="28"/>
      <c r="Q430" s="28"/>
      <c r="R430" s="34"/>
      <c r="S430" s="28">
        <f>S428-S429</f>
        <v>6</v>
      </c>
    </row>
    <row r="431" spans="1:19" ht="13.5" thickBot="1">
      <c r="A431" s="158"/>
      <c r="B431" s="116" t="s">
        <v>5</v>
      </c>
      <c r="C431" s="31">
        <f aca="true" t="shared" si="165" ref="C431:H431">C430/C429</f>
        <v>-0.5</v>
      </c>
      <c r="D431" s="31">
        <v>0</v>
      </c>
      <c r="E431" s="31">
        <f t="shared" si="165"/>
        <v>0.2222222222222222</v>
      </c>
      <c r="F431" s="31">
        <f t="shared" si="165"/>
        <v>0.4444444444444444</v>
      </c>
      <c r="G431" s="31">
        <f t="shared" si="165"/>
        <v>0.05</v>
      </c>
      <c r="H431" s="31">
        <f t="shared" si="165"/>
        <v>-0.5</v>
      </c>
      <c r="I431" s="31"/>
      <c r="J431" s="43"/>
      <c r="K431" s="31"/>
      <c r="L431" s="43"/>
      <c r="M431" s="31"/>
      <c r="N431" s="31"/>
      <c r="O431" s="31"/>
      <c r="P431" s="31"/>
      <c r="Q431" s="31"/>
      <c r="R431" s="43"/>
      <c r="S431" s="31">
        <f>S430/S429</f>
        <v>0.11320754716981132</v>
      </c>
    </row>
    <row r="432" spans="1:19" ht="12.75">
      <c r="A432" s="159"/>
      <c r="B432" s="114">
        <v>2013</v>
      </c>
      <c r="C432" s="28">
        <v>5</v>
      </c>
      <c r="D432" s="34">
        <v>1</v>
      </c>
      <c r="E432" s="28">
        <v>16</v>
      </c>
      <c r="F432" s="34">
        <v>9</v>
      </c>
      <c r="G432" s="28">
        <v>13</v>
      </c>
      <c r="H432" s="34">
        <v>15</v>
      </c>
      <c r="I432" s="28"/>
      <c r="J432" s="34"/>
      <c r="K432" s="28"/>
      <c r="L432" s="34"/>
      <c r="M432" s="28"/>
      <c r="N432" s="28"/>
      <c r="O432" s="28"/>
      <c r="P432" s="28"/>
      <c r="Q432" s="28"/>
      <c r="R432" s="34"/>
      <c r="S432" s="28">
        <f>C432+D432+E432+F432+G432+H432</f>
        <v>59</v>
      </c>
    </row>
    <row r="433" spans="1:19" ht="12.75">
      <c r="A433" s="157" t="s">
        <v>269</v>
      </c>
      <c r="B433" s="114">
        <v>2012</v>
      </c>
      <c r="C433" s="28">
        <v>4</v>
      </c>
      <c r="D433" s="34">
        <v>7</v>
      </c>
      <c r="E433" s="28">
        <v>45</v>
      </c>
      <c r="F433" s="34">
        <v>8</v>
      </c>
      <c r="G433" s="28">
        <v>20</v>
      </c>
      <c r="H433" s="34">
        <v>21</v>
      </c>
      <c r="I433" s="28"/>
      <c r="J433" s="34"/>
      <c r="K433" s="28"/>
      <c r="L433" s="34"/>
      <c r="M433" s="28"/>
      <c r="N433" s="28"/>
      <c r="O433" s="28"/>
      <c r="P433" s="28"/>
      <c r="Q433" s="28"/>
      <c r="R433" s="34"/>
      <c r="S433" s="28">
        <f>C433+D433+E433+F433+G433+H433</f>
        <v>105</v>
      </c>
    </row>
    <row r="434" spans="1:19" ht="12.75">
      <c r="A434" s="157" t="s">
        <v>270</v>
      </c>
      <c r="B434" s="115" t="s">
        <v>214</v>
      </c>
      <c r="C434" s="28">
        <f aca="true" t="shared" si="166" ref="C434:H434">C432-C433</f>
        <v>1</v>
      </c>
      <c r="D434" s="34">
        <f t="shared" si="166"/>
        <v>-6</v>
      </c>
      <c r="E434" s="28">
        <f t="shared" si="166"/>
        <v>-29</v>
      </c>
      <c r="F434" s="34">
        <f t="shared" si="166"/>
        <v>1</v>
      </c>
      <c r="G434" s="28">
        <f t="shared" si="166"/>
        <v>-7</v>
      </c>
      <c r="H434" s="34">
        <f t="shared" si="166"/>
        <v>-6</v>
      </c>
      <c r="I434" s="28"/>
      <c r="J434" s="34"/>
      <c r="K434" s="28"/>
      <c r="L434" s="34"/>
      <c r="M434" s="28"/>
      <c r="N434" s="28"/>
      <c r="O434" s="28"/>
      <c r="P434" s="28"/>
      <c r="Q434" s="28"/>
      <c r="R434" s="34"/>
      <c r="S434" s="28">
        <f>S432-S433</f>
        <v>-46</v>
      </c>
    </row>
    <row r="435" spans="1:19" ht="13.5" thickBot="1">
      <c r="A435" s="158"/>
      <c r="B435" s="116" t="s">
        <v>5</v>
      </c>
      <c r="C435" s="31">
        <f aca="true" t="shared" si="167" ref="C435:H435">C434/C433</f>
        <v>0.25</v>
      </c>
      <c r="D435" s="31">
        <f t="shared" si="167"/>
        <v>-0.8571428571428571</v>
      </c>
      <c r="E435" s="31">
        <f t="shared" si="167"/>
        <v>-0.6444444444444445</v>
      </c>
      <c r="F435" s="31">
        <f t="shared" si="167"/>
        <v>0.125</v>
      </c>
      <c r="G435" s="31">
        <f t="shared" si="167"/>
        <v>-0.35</v>
      </c>
      <c r="H435" s="31">
        <f t="shared" si="167"/>
        <v>-0.2857142857142857</v>
      </c>
      <c r="I435" s="31"/>
      <c r="J435" s="43"/>
      <c r="K435" s="31"/>
      <c r="L435" s="43"/>
      <c r="M435" s="31"/>
      <c r="N435" s="31"/>
      <c r="O435" s="31"/>
      <c r="P435" s="31"/>
      <c r="Q435" s="31"/>
      <c r="R435" s="43"/>
      <c r="S435" s="31">
        <f>S434/S433</f>
        <v>-0.4380952380952381</v>
      </c>
    </row>
    <row r="436" spans="1:19" ht="12.75">
      <c r="A436" s="159"/>
      <c r="B436" s="114">
        <v>2013</v>
      </c>
      <c r="C436" s="28">
        <v>35</v>
      </c>
      <c r="D436" s="34">
        <v>3</v>
      </c>
      <c r="E436" s="28">
        <v>70</v>
      </c>
      <c r="F436" s="34">
        <v>23</v>
      </c>
      <c r="G436" s="28">
        <v>44</v>
      </c>
      <c r="H436" s="34">
        <v>74</v>
      </c>
      <c r="I436" s="28"/>
      <c r="J436" s="34"/>
      <c r="K436" s="28"/>
      <c r="L436" s="34"/>
      <c r="M436" s="28"/>
      <c r="N436" s="28"/>
      <c r="O436" s="28"/>
      <c r="P436" s="28"/>
      <c r="Q436" s="28"/>
      <c r="R436" s="34"/>
      <c r="S436" s="28">
        <f>C436+D436+E436+F436+G436+H436</f>
        <v>249</v>
      </c>
    </row>
    <row r="437" spans="1:19" ht="12.75">
      <c r="A437" s="160" t="s">
        <v>271</v>
      </c>
      <c r="B437" s="114">
        <v>2012</v>
      </c>
      <c r="C437" s="28">
        <v>28</v>
      </c>
      <c r="D437" s="34">
        <v>2</v>
      </c>
      <c r="E437" s="28">
        <v>76</v>
      </c>
      <c r="F437" s="34">
        <v>50</v>
      </c>
      <c r="G437" s="28">
        <v>79</v>
      </c>
      <c r="H437" s="34">
        <v>52</v>
      </c>
      <c r="I437" s="28"/>
      <c r="J437" s="34"/>
      <c r="K437" s="28"/>
      <c r="L437" s="34"/>
      <c r="M437" s="28"/>
      <c r="N437" s="28"/>
      <c r="O437" s="28"/>
      <c r="P437" s="28"/>
      <c r="Q437" s="28"/>
      <c r="R437" s="34"/>
      <c r="S437" s="28">
        <f>C437+D437+E437+F437+G437+H437</f>
        <v>287</v>
      </c>
    </row>
    <row r="438" spans="1:19" ht="12.75">
      <c r="A438" s="159"/>
      <c r="B438" s="115" t="s">
        <v>214</v>
      </c>
      <c r="C438" s="28">
        <f aca="true" t="shared" si="168" ref="C438:H438">C436-C437</f>
        <v>7</v>
      </c>
      <c r="D438" s="34">
        <f t="shared" si="168"/>
        <v>1</v>
      </c>
      <c r="E438" s="28">
        <f t="shared" si="168"/>
        <v>-6</v>
      </c>
      <c r="F438" s="34">
        <f t="shared" si="168"/>
        <v>-27</v>
      </c>
      <c r="G438" s="28">
        <f t="shared" si="168"/>
        <v>-35</v>
      </c>
      <c r="H438" s="34">
        <f t="shared" si="168"/>
        <v>22</v>
      </c>
      <c r="I438" s="28"/>
      <c r="J438" s="34"/>
      <c r="K438" s="28"/>
      <c r="L438" s="34"/>
      <c r="M438" s="28"/>
      <c r="N438" s="28"/>
      <c r="O438" s="28"/>
      <c r="P438" s="28"/>
      <c r="Q438" s="28"/>
      <c r="R438" s="34"/>
      <c r="S438" s="28">
        <f>S436-S437</f>
        <v>-38</v>
      </c>
    </row>
    <row r="439" spans="1:19" ht="13.5" thickBot="1">
      <c r="A439" s="158"/>
      <c r="B439" s="116" t="s">
        <v>5</v>
      </c>
      <c r="C439" s="31">
        <f aca="true" t="shared" si="169" ref="C439:H439">C438/C437</f>
        <v>0.25</v>
      </c>
      <c r="D439" s="43">
        <f t="shared" si="169"/>
        <v>0.5</v>
      </c>
      <c r="E439" s="31">
        <f t="shared" si="169"/>
        <v>-0.07894736842105263</v>
      </c>
      <c r="F439" s="43">
        <f t="shared" si="169"/>
        <v>-0.54</v>
      </c>
      <c r="G439" s="31">
        <f t="shared" si="169"/>
        <v>-0.4430379746835443</v>
      </c>
      <c r="H439" s="43">
        <f t="shared" si="169"/>
        <v>0.4230769230769231</v>
      </c>
      <c r="I439" s="31"/>
      <c r="J439" s="43"/>
      <c r="K439" s="31"/>
      <c r="L439" s="43"/>
      <c r="M439" s="31"/>
      <c r="N439" s="31"/>
      <c r="O439" s="31"/>
      <c r="P439" s="31"/>
      <c r="Q439" s="31"/>
      <c r="R439" s="43"/>
      <c r="S439" s="31">
        <f>S438/S437</f>
        <v>-0.13240418118466898</v>
      </c>
    </row>
    <row r="440" spans="1:19" ht="12.75">
      <c r="A440" s="159"/>
      <c r="B440" s="114">
        <v>2013</v>
      </c>
      <c r="C440" s="28">
        <v>25</v>
      </c>
      <c r="D440" s="34">
        <v>6</v>
      </c>
      <c r="E440" s="28">
        <v>113</v>
      </c>
      <c r="F440" s="34">
        <v>57</v>
      </c>
      <c r="G440" s="28">
        <v>78</v>
      </c>
      <c r="H440" s="34">
        <v>55</v>
      </c>
      <c r="I440" s="28"/>
      <c r="J440" s="34"/>
      <c r="K440" s="28"/>
      <c r="L440" s="34"/>
      <c r="M440" s="28"/>
      <c r="N440" s="28"/>
      <c r="O440" s="28"/>
      <c r="P440" s="28"/>
      <c r="Q440" s="28"/>
      <c r="R440" s="34"/>
      <c r="S440" s="28">
        <f>C440+D440+E440+F440+G440+H440</f>
        <v>334</v>
      </c>
    </row>
    <row r="441" spans="1:19" ht="12.75">
      <c r="A441" s="157" t="s">
        <v>272</v>
      </c>
      <c r="B441" s="114">
        <v>2012</v>
      </c>
      <c r="C441" s="28">
        <v>13</v>
      </c>
      <c r="D441" s="34">
        <v>16</v>
      </c>
      <c r="E441" s="28">
        <v>77</v>
      </c>
      <c r="F441" s="34">
        <v>32</v>
      </c>
      <c r="G441" s="28">
        <v>96</v>
      </c>
      <c r="H441" s="34">
        <v>45</v>
      </c>
      <c r="I441" s="28"/>
      <c r="J441" s="34"/>
      <c r="K441" s="28"/>
      <c r="L441" s="34"/>
      <c r="M441" s="28"/>
      <c r="N441" s="28"/>
      <c r="O441" s="28"/>
      <c r="P441" s="28"/>
      <c r="Q441" s="28"/>
      <c r="R441" s="34"/>
      <c r="S441" s="28">
        <f>C441+D441+E441+F441+G441+H441</f>
        <v>279</v>
      </c>
    </row>
    <row r="442" spans="1:19" ht="12.75">
      <c r="A442" s="157" t="s">
        <v>273</v>
      </c>
      <c r="B442" s="115" t="s">
        <v>214</v>
      </c>
      <c r="C442" s="28">
        <f aca="true" t="shared" si="170" ref="C442:H442">C440-C441</f>
        <v>12</v>
      </c>
      <c r="D442" s="34">
        <f t="shared" si="170"/>
        <v>-10</v>
      </c>
      <c r="E442" s="28">
        <f t="shared" si="170"/>
        <v>36</v>
      </c>
      <c r="F442" s="34">
        <f t="shared" si="170"/>
        <v>25</v>
      </c>
      <c r="G442" s="28">
        <f t="shared" si="170"/>
        <v>-18</v>
      </c>
      <c r="H442" s="34">
        <f t="shared" si="170"/>
        <v>10</v>
      </c>
      <c r="I442" s="28"/>
      <c r="J442" s="34"/>
      <c r="K442" s="28"/>
      <c r="L442" s="34"/>
      <c r="M442" s="28"/>
      <c r="N442" s="28"/>
      <c r="O442" s="28"/>
      <c r="P442" s="28"/>
      <c r="Q442" s="28"/>
      <c r="R442" s="34"/>
      <c r="S442" s="28">
        <f>S440-S441</f>
        <v>55</v>
      </c>
    </row>
    <row r="443" spans="1:19" ht="13.5" thickBot="1">
      <c r="A443" s="158"/>
      <c r="B443" s="116" t="s">
        <v>5</v>
      </c>
      <c r="C443" s="31">
        <f aca="true" t="shared" si="171" ref="C443:H443">C442/C441</f>
        <v>0.9230769230769231</v>
      </c>
      <c r="D443" s="43">
        <f t="shared" si="171"/>
        <v>-0.625</v>
      </c>
      <c r="E443" s="31">
        <f t="shared" si="171"/>
        <v>0.4675324675324675</v>
      </c>
      <c r="F443" s="43">
        <f t="shared" si="171"/>
        <v>0.78125</v>
      </c>
      <c r="G443" s="31">
        <f t="shared" si="171"/>
        <v>-0.1875</v>
      </c>
      <c r="H443" s="43">
        <f t="shared" si="171"/>
        <v>0.2222222222222222</v>
      </c>
      <c r="I443" s="31"/>
      <c r="J443" s="43"/>
      <c r="K443" s="31"/>
      <c r="L443" s="43"/>
      <c r="M443" s="31"/>
      <c r="N443" s="31"/>
      <c r="O443" s="31"/>
      <c r="P443" s="31"/>
      <c r="Q443" s="31"/>
      <c r="R443" s="43"/>
      <c r="S443" s="31">
        <f>S442/S441</f>
        <v>0.1971326164874552</v>
      </c>
    </row>
    <row r="444" spans="1:19" ht="12.75">
      <c r="A444" s="159"/>
      <c r="B444" s="114">
        <v>2013</v>
      </c>
      <c r="C444" s="28">
        <v>0</v>
      </c>
      <c r="D444" s="34">
        <v>0</v>
      </c>
      <c r="E444" s="28">
        <v>10</v>
      </c>
      <c r="F444" s="34">
        <v>1</v>
      </c>
      <c r="G444" s="28">
        <v>5</v>
      </c>
      <c r="H444" s="34">
        <v>1</v>
      </c>
      <c r="I444" s="28"/>
      <c r="J444" s="34"/>
      <c r="K444" s="28"/>
      <c r="L444" s="34"/>
      <c r="M444" s="28"/>
      <c r="N444" s="28"/>
      <c r="O444" s="28"/>
      <c r="P444" s="28"/>
      <c r="Q444" s="28"/>
      <c r="R444" s="34"/>
      <c r="S444" s="28">
        <f>C444+D444+E444+F444+G444+H444</f>
        <v>17</v>
      </c>
    </row>
    <row r="445" spans="1:19" ht="12.75">
      <c r="A445" s="157" t="s">
        <v>274</v>
      </c>
      <c r="B445" s="114">
        <v>2012</v>
      </c>
      <c r="C445" s="28">
        <v>2</v>
      </c>
      <c r="D445" s="34">
        <v>0</v>
      </c>
      <c r="E445" s="28">
        <v>18</v>
      </c>
      <c r="F445" s="34">
        <v>10</v>
      </c>
      <c r="G445" s="28">
        <v>20</v>
      </c>
      <c r="H445" s="34">
        <v>4</v>
      </c>
      <c r="I445" s="28"/>
      <c r="J445" s="34"/>
      <c r="K445" s="28"/>
      <c r="L445" s="34"/>
      <c r="M445" s="28"/>
      <c r="N445" s="28"/>
      <c r="O445" s="28"/>
      <c r="P445" s="28"/>
      <c r="Q445" s="28"/>
      <c r="R445" s="34"/>
      <c r="S445" s="28">
        <f>C445+D445+E445+F445+G445+H445</f>
        <v>54</v>
      </c>
    </row>
    <row r="446" spans="1:19" ht="12.75">
      <c r="A446" s="157" t="s">
        <v>275</v>
      </c>
      <c r="B446" s="115" t="s">
        <v>214</v>
      </c>
      <c r="C446" s="28">
        <f aca="true" t="shared" si="172" ref="C446:H446">C444-C445</f>
        <v>-2</v>
      </c>
      <c r="D446" s="34">
        <f t="shared" si="172"/>
        <v>0</v>
      </c>
      <c r="E446" s="28">
        <f t="shared" si="172"/>
        <v>-8</v>
      </c>
      <c r="F446" s="34">
        <f t="shared" si="172"/>
        <v>-9</v>
      </c>
      <c r="G446" s="28">
        <f t="shared" si="172"/>
        <v>-15</v>
      </c>
      <c r="H446" s="34">
        <f t="shared" si="172"/>
        <v>-3</v>
      </c>
      <c r="I446" s="28"/>
      <c r="J446" s="34"/>
      <c r="K446" s="28"/>
      <c r="L446" s="34"/>
      <c r="M446" s="28"/>
      <c r="N446" s="28"/>
      <c r="O446" s="28"/>
      <c r="P446" s="28"/>
      <c r="Q446" s="28"/>
      <c r="R446" s="34"/>
      <c r="S446" s="28">
        <f>S444-S445</f>
        <v>-37</v>
      </c>
    </row>
    <row r="447" spans="1:19" ht="13.5" thickBot="1">
      <c r="A447" s="158"/>
      <c r="B447" s="116" t="s">
        <v>5</v>
      </c>
      <c r="C447" s="45">
        <f aca="true" t="shared" si="173" ref="C447:H447">C446/C445</f>
        <v>-1</v>
      </c>
      <c r="D447" s="43">
        <v>0</v>
      </c>
      <c r="E447" s="45">
        <f t="shared" si="173"/>
        <v>-0.4444444444444444</v>
      </c>
      <c r="F447" s="45">
        <f t="shared" si="173"/>
        <v>-0.9</v>
      </c>
      <c r="G447" s="31">
        <f t="shared" si="173"/>
        <v>-0.75</v>
      </c>
      <c r="H447" s="31">
        <f t="shared" si="173"/>
        <v>-0.75</v>
      </c>
      <c r="I447" s="31"/>
      <c r="J447" s="43"/>
      <c r="K447" s="31"/>
      <c r="L447" s="43"/>
      <c r="M447" s="31"/>
      <c r="N447" s="31"/>
      <c r="O447" s="31"/>
      <c r="P447" s="31"/>
      <c r="Q447" s="31"/>
      <c r="R447" s="43"/>
      <c r="S447" s="31">
        <f>S446/S445</f>
        <v>-0.6851851851851852</v>
      </c>
    </row>
    <row r="448" spans="1:19" ht="12.75">
      <c r="A448" s="33"/>
      <c r="B448" s="33"/>
      <c r="C448" s="33"/>
      <c r="D448" s="33"/>
      <c r="E448" s="33"/>
      <c r="F448" s="33"/>
      <c r="G448" s="33"/>
      <c r="H448" s="33"/>
      <c r="I448" s="33"/>
      <c r="J448" s="33"/>
      <c r="K448" s="33"/>
      <c r="L448" s="33"/>
      <c r="M448" s="33"/>
      <c r="N448" s="33"/>
      <c r="O448" s="33"/>
      <c r="P448" s="33"/>
      <c r="Q448" s="33"/>
      <c r="R448" s="33"/>
      <c r="S448" s="33"/>
    </row>
    <row r="449" spans="1:19" ht="13.5" thickBot="1">
      <c r="A449" s="180" t="s">
        <v>317</v>
      </c>
      <c r="B449" s="33"/>
      <c r="C449" s="33"/>
      <c r="D449" s="33"/>
      <c r="E449" s="33"/>
      <c r="F449" s="33"/>
      <c r="G449" s="33"/>
      <c r="H449" s="33"/>
      <c r="I449" s="33"/>
      <c r="J449" s="33"/>
      <c r="K449" s="33"/>
      <c r="L449" s="33"/>
      <c r="M449" s="33"/>
      <c r="N449" s="33"/>
      <c r="O449" s="33"/>
      <c r="P449" s="33"/>
      <c r="Q449" s="33"/>
      <c r="R449" s="33"/>
      <c r="S449" s="33"/>
    </row>
    <row r="450" spans="1:19" ht="13.5" thickBot="1">
      <c r="A450" s="154"/>
      <c r="B450" s="113"/>
      <c r="C450" s="35" t="s">
        <v>135</v>
      </c>
      <c r="D450" s="35" t="s">
        <v>136</v>
      </c>
      <c r="E450" s="36" t="s">
        <v>137</v>
      </c>
      <c r="F450" s="35" t="s">
        <v>138</v>
      </c>
      <c r="G450" s="35" t="s">
        <v>139</v>
      </c>
      <c r="H450" s="41" t="s">
        <v>0</v>
      </c>
      <c r="I450" s="40"/>
      <c r="J450" s="41"/>
      <c r="K450" s="40"/>
      <c r="L450" s="41"/>
      <c r="M450" s="40"/>
      <c r="N450" s="40"/>
      <c r="O450" s="40"/>
      <c r="P450" s="40"/>
      <c r="Q450" s="40"/>
      <c r="R450" s="41"/>
      <c r="S450" s="40" t="s">
        <v>30</v>
      </c>
    </row>
    <row r="451" spans="1:19" ht="12.75">
      <c r="A451" s="155"/>
      <c r="B451" s="114">
        <v>2013</v>
      </c>
      <c r="C451" s="28">
        <f aca="true" t="shared" si="174" ref="C451:G452">C455+C459+C463+C467+C471+C475+C479</f>
        <v>154</v>
      </c>
      <c r="D451" s="28">
        <f t="shared" si="174"/>
        <v>258</v>
      </c>
      <c r="E451" s="28">
        <f t="shared" si="174"/>
        <v>229</v>
      </c>
      <c r="F451" s="28">
        <f t="shared" si="174"/>
        <v>118</v>
      </c>
      <c r="G451" s="28">
        <f t="shared" si="174"/>
        <v>94</v>
      </c>
      <c r="H451" s="28"/>
      <c r="I451" s="28"/>
      <c r="J451" s="28"/>
      <c r="K451" s="28"/>
      <c r="L451" s="28"/>
      <c r="M451" s="28"/>
      <c r="N451" s="28"/>
      <c r="O451" s="28"/>
      <c r="P451" s="28"/>
      <c r="Q451" s="28"/>
      <c r="R451" s="42"/>
      <c r="S451" s="28">
        <f>S455+S459+S463+S467+S471+S475+S479</f>
        <v>853</v>
      </c>
    </row>
    <row r="452" spans="1:19" ht="12.75">
      <c r="A452" s="197" t="s">
        <v>40</v>
      </c>
      <c r="B452" s="114">
        <v>2012</v>
      </c>
      <c r="C452" s="28">
        <f t="shared" si="174"/>
        <v>198</v>
      </c>
      <c r="D452" s="28">
        <f t="shared" si="174"/>
        <v>226</v>
      </c>
      <c r="E452" s="28">
        <f t="shared" si="174"/>
        <v>181</v>
      </c>
      <c r="F452" s="28">
        <f t="shared" si="174"/>
        <v>98</v>
      </c>
      <c r="G452" s="28">
        <f t="shared" si="174"/>
        <v>103</v>
      </c>
      <c r="H452" s="28"/>
      <c r="I452" s="28"/>
      <c r="J452" s="28"/>
      <c r="K452" s="28"/>
      <c r="L452" s="28"/>
      <c r="M452" s="28"/>
      <c r="N452" s="28"/>
      <c r="O452" s="28"/>
      <c r="P452" s="28"/>
      <c r="Q452" s="28"/>
      <c r="R452" s="42"/>
      <c r="S452" s="28">
        <f>S456+S460+S464+S468+S472+S476+S480</f>
        <v>806</v>
      </c>
    </row>
    <row r="453" spans="1:19" ht="12.75">
      <c r="A453" s="155"/>
      <c r="B453" s="115" t="s">
        <v>214</v>
      </c>
      <c r="C453" s="28">
        <f>C451-C452</f>
        <v>-44</v>
      </c>
      <c r="D453" s="28">
        <f>D451-D452</f>
        <v>32</v>
      </c>
      <c r="E453" s="34">
        <f>E451-E452</f>
        <v>48</v>
      </c>
      <c r="F453" s="28">
        <f>F451-F452</f>
        <v>20</v>
      </c>
      <c r="G453" s="28">
        <f>G451-G452</f>
        <v>-9</v>
      </c>
      <c r="H453" s="34"/>
      <c r="I453" s="28"/>
      <c r="J453" s="34"/>
      <c r="K453" s="28"/>
      <c r="L453" s="34"/>
      <c r="M453" s="28"/>
      <c r="N453" s="28"/>
      <c r="O453" s="28"/>
      <c r="P453" s="28"/>
      <c r="Q453" s="28"/>
      <c r="R453" s="34"/>
      <c r="S453" s="28">
        <f>S451-S452</f>
        <v>47</v>
      </c>
    </row>
    <row r="454" spans="1:19" ht="13.5" thickBot="1">
      <c r="A454" s="156"/>
      <c r="B454" s="116" t="s">
        <v>5</v>
      </c>
      <c r="C454" s="31">
        <f>C453/C452</f>
        <v>-0.2222222222222222</v>
      </c>
      <c r="D454" s="31">
        <f>D453/D452</f>
        <v>0.1415929203539823</v>
      </c>
      <c r="E454" s="43">
        <f>E453/E452</f>
        <v>0.26519337016574585</v>
      </c>
      <c r="F454" s="31">
        <f>F453/F452</f>
        <v>0.20408163265306123</v>
      </c>
      <c r="G454" s="31">
        <f>G453/G452</f>
        <v>-0.08737864077669903</v>
      </c>
      <c r="H454" s="43"/>
      <c r="I454" s="31"/>
      <c r="J454" s="43"/>
      <c r="K454" s="31"/>
      <c r="L454" s="43"/>
      <c r="M454" s="31"/>
      <c r="N454" s="31"/>
      <c r="O454" s="31"/>
      <c r="P454" s="31"/>
      <c r="Q454" s="31"/>
      <c r="R454" s="43"/>
      <c r="S454" s="31">
        <f>S453/S452</f>
        <v>0.05831265508684864</v>
      </c>
    </row>
    <row r="455" spans="1:19" ht="12.75">
      <c r="A455" s="155"/>
      <c r="B455" s="114">
        <v>2013</v>
      </c>
      <c r="C455" s="28">
        <v>2</v>
      </c>
      <c r="D455" s="28">
        <v>1</v>
      </c>
      <c r="E455" s="34">
        <v>3</v>
      </c>
      <c r="F455" s="28">
        <v>2</v>
      </c>
      <c r="G455" s="28">
        <v>0</v>
      </c>
      <c r="H455" s="34"/>
      <c r="I455" s="28"/>
      <c r="J455" s="34"/>
      <c r="K455" s="28"/>
      <c r="L455" s="34"/>
      <c r="M455" s="28"/>
      <c r="N455" s="28"/>
      <c r="O455" s="28"/>
      <c r="P455" s="28"/>
      <c r="Q455" s="28"/>
      <c r="R455" s="34"/>
      <c r="S455" s="28">
        <f>C455+D455+E455+F455+G455</f>
        <v>8</v>
      </c>
    </row>
    <row r="456" spans="1:19" ht="12.75">
      <c r="A456" s="157" t="s">
        <v>265</v>
      </c>
      <c r="B456" s="114">
        <v>2012</v>
      </c>
      <c r="C456" s="28">
        <v>0</v>
      </c>
      <c r="D456" s="28">
        <v>1</v>
      </c>
      <c r="E456" s="34">
        <v>2</v>
      </c>
      <c r="F456" s="28">
        <v>1</v>
      </c>
      <c r="G456" s="28">
        <v>0</v>
      </c>
      <c r="H456" s="34"/>
      <c r="I456" s="28"/>
      <c r="J456" s="34"/>
      <c r="K456" s="28"/>
      <c r="L456" s="34"/>
      <c r="M456" s="28"/>
      <c r="N456" s="28"/>
      <c r="O456" s="28"/>
      <c r="P456" s="28"/>
      <c r="Q456" s="28"/>
      <c r="R456" s="34"/>
      <c r="S456" s="28">
        <f>C456+D456+E456+F456+G456</f>
        <v>4</v>
      </c>
    </row>
    <row r="457" spans="1:19" ht="12.75">
      <c r="A457" s="157" t="s">
        <v>266</v>
      </c>
      <c r="B457" s="115" t="s">
        <v>214</v>
      </c>
      <c r="C457" s="28">
        <f>C455-C456</f>
        <v>2</v>
      </c>
      <c r="D457" s="28">
        <f>D455-D456</f>
        <v>0</v>
      </c>
      <c r="E457" s="34">
        <f>E455-E456</f>
        <v>1</v>
      </c>
      <c r="F457" s="28">
        <f>F455-F456</f>
        <v>1</v>
      </c>
      <c r="G457" s="28">
        <f>G455-G456</f>
        <v>0</v>
      </c>
      <c r="H457" s="34"/>
      <c r="I457" s="28"/>
      <c r="J457" s="34"/>
      <c r="K457" s="28"/>
      <c r="L457" s="34"/>
      <c r="M457" s="28"/>
      <c r="N457" s="28"/>
      <c r="O457" s="28"/>
      <c r="P457" s="28"/>
      <c r="Q457" s="28"/>
      <c r="R457" s="34"/>
      <c r="S457" s="28">
        <f>S455-S456</f>
        <v>4</v>
      </c>
    </row>
    <row r="458" spans="1:19" ht="13.5" thickBot="1">
      <c r="A458" s="158"/>
      <c r="B458" s="116" t="s">
        <v>5</v>
      </c>
      <c r="C458" s="45">
        <v>0</v>
      </c>
      <c r="D458" s="43">
        <f>D457/D456</f>
        <v>0</v>
      </c>
      <c r="E458" s="45">
        <f>E457/E456</f>
        <v>0.5</v>
      </c>
      <c r="F458" s="43">
        <f>F457/F456</f>
        <v>1</v>
      </c>
      <c r="G458" s="45">
        <v>0</v>
      </c>
      <c r="H458" s="43"/>
      <c r="I458" s="31"/>
      <c r="J458" s="43"/>
      <c r="K458" s="31"/>
      <c r="L458" s="43"/>
      <c r="M458" s="31"/>
      <c r="N458" s="31"/>
      <c r="O458" s="31"/>
      <c r="P458" s="31"/>
      <c r="Q458" s="31"/>
      <c r="R458" s="43"/>
      <c r="S458" s="45">
        <f>S457/S456</f>
        <v>1</v>
      </c>
    </row>
    <row r="459" spans="1:19" ht="12.75">
      <c r="A459" s="159"/>
      <c r="B459" s="114">
        <v>2013</v>
      </c>
      <c r="C459" s="28">
        <v>0</v>
      </c>
      <c r="D459" s="28">
        <v>0</v>
      </c>
      <c r="E459" s="34">
        <v>0</v>
      </c>
      <c r="F459" s="28">
        <v>0</v>
      </c>
      <c r="G459" s="28">
        <v>0</v>
      </c>
      <c r="H459" s="34"/>
      <c r="I459" s="28" t="s">
        <v>134</v>
      </c>
      <c r="J459" s="34"/>
      <c r="K459" s="28"/>
      <c r="L459" s="34"/>
      <c r="M459" s="28"/>
      <c r="N459" s="28"/>
      <c r="O459" s="28"/>
      <c r="P459" s="28"/>
      <c r="Q459" s="28"/>
      <c r="R459" s="34"/>
      <c r="S459" s="28">
        <f>C459+D459+E459+F459+G459</f>
        <v>0</v>
      </c>
    </row>
    <row r="460" spans="1:19" ht="12.75">
      <c r="A460" s="157" t="s">
        <v>267</v>
      </c>
      <c r="B460" s="114">
        <v>2012</v>
      </c>
      <c r="C460" s="28">
        <v>0</v>
      </c>
      <c r="D460" s="28">
        <v>0</v>
      </c>
      <c r="E460" s="34">
        <v>0</v>
      </c>
      <c r="F460" s="28">
        <v>0</v>
      </c>
      <c r="G460" s="28">
        <v>0</v>
      </c>
      <c r="H460" s="34"/>
      <c r="I460" s="28"/>
      <c r="J460" s="34"/>
      <c r="K460" s="28"/>
      <c r="L460" s="34"/>
      <c r="M460" s="28"/>
      <c r="N460" s="28"/>
      <c r="O460" s="28"/>
      <c r="P460" s="28"/>
      <c r="Q460" s="28"/>
      <c r="R460" s="34"/>
      <c r="S460" s="28">
        <f>C460+D460+E460+F460+G460</f>
        <v>0</v>
      </c>
    </row>
    <row r="461" spans="1:19" ht="12.75">
      <c r="A461" s="157" t="s">
        <v>268</v>
      </c>
      <c r="B461" s="115" t="s">
        <v>214</v>
      </c>
      <c r="C461" s="28">
        <f>C459-C460</f>
        <v>0</v>
      </c>
      <c r="D461" s="28">
        <f>D459-D460</f>
        <v>0</v>
      </c>
      <c r="E461" s="48">
        <f>E459-E460</f>
        <v>0</v>
      </c>
      <c r="F461" s="28">
        <f>F459-F460</f>
        <v>0</v>
      </c>
      <c r="G461" s="28">
        <f>G459-G460</f>
        <v>0</v>
      </c>
      <c r="H461" s="34"/>
      <c r="I461" s="28"/>
      <c r="J461" s="34"/>
      <c r="K461" s="28"/>
      <c r="L461" s="34"/>
      <c r="M461" s="28"/>
      <c r="N461" s="28"/>
      <c r="O461" s="28"/>
      <c r="P461" s="28"/>
      <c r="Q461" s="28"/>
      <c r="R461" s="34"/>
      <c r="S461" s="28">
        <f>S459-S460</f>
        <v>0</v>
      </c>
    </row>
    <row r="462" spans="1:19" ht="13.5" thickBot="1">
      <c r="A462" s="158"/>
      <c r="B462" s="116" t="s">
        <v>5</v>
      </c>
      <c r="C462" s="45">
        <v>0</v>
      </c>
      <c r="D462" s="45">
        <v>0</v>
      </c>
      <c r="E462" s="45">
        <v>0</v>
      </c>
      <c r="F462" s="45">
        <v>0</v>
      </c>
      <c r="G462" s="45">
        <v>0</v>
      </c>
      <c r="H462" s="43"/>
      <c r="I462" s="31"/>
      <c r="J462" s="43"/>
      <c r="K462" s="31"/>
      <c r="L462" s="43"/>
      <c r="M462" s="31"/>
      <c r="N462" s="31"/>
      <c r="O462" s="31"/>
      <c r="P462" s="31"/>
      <c r="Q462" s="31"/>
      <c r="R462" s="43"/>
      <c r="S462" s="31">
        <v>0</v>
      </c>
    </row>
    <row r="463" spans="1:19" ht="12.75">
      <c r="A463" s="159"/>
      <c r="B463" s="114">
        <v>2013</v>
      </c>
      <c r="C463" s="28">
        <v>10</v>
      </c>
      <c r="D463" s="28">
        <v>10</v>
      </c>
      <c r="E463" s="34">
        <v>23</v>
      </c>
      <c r="F463" s="28">
        <v>7</v>
      </c>
      <c r="G463" s="28">
        <v>6</v>
      </c>
      <c r="H463" s="34"/>
      <c r="I463" s="28"/>
      <c r="J463" s="34"/>
      <c r="K463" s="28"/>
      <c r="L463" s="34"/>
      <c r="M463" s="28"/>
      <c r="N463" s="28"/>
      <c r="O463" s="28"/>
      <c r="P463" s="28"/>
      <c r="Q463" s="28"/>
      <c r="R463" s="34"/>
      <c r="S463" s="28">
        <f>C463+D463+E463+F463+G463</f>
        <v>56</v>
      </c>
    </row>
    <row r="464" spans="1:19" ht="12.75">
      <c r="A464" s="157" t="s">
        <v>144</v>
      </c>
      <c r="B464" s="114">
        <v>2012</v>
      </c>
      <c r="C464" s="28">
        <v>11</v>
      </c>
      <c r="D464" s="28">
        <v>9</v>
      </c>
      <c r="E464" s="34">
        <v>18</v>
      </c>
      <c r="F464" s="28">
        <v>6</v>
      </c>
      <c r="G464" s="28">
        <v>5</v>
      </c>
      <c r="H464" s="34"/>
      <c r="I464" s="28"/>
      <c r="J464" s="34"/>
      <c r="K464" s="28"/>
      <c r="L464" s="34"/>
      <c r="M464" s="28"/>
      <c r="N464" s="28"/>
      <c r="O464" s="28"/>
      <c r="P464" s="28"/>
      <c r="Q464" s="28"/>
      <c r="R464" s="34"/>
      <c r="S464" s="28">
        <f>C464+D464+E464+F464+G464</f>
        <v>49</v>
      </c>
    </row>
    <row r="465" spans="1:19" ht="12.75">
      <c r="A465" s="159"/>
      <c r="B465" s="115" t="s">
        <v>214</v>
      </c>
      <c r="C465" s="28">
        <f>C463-C464</f>
        <v>-1</v>
      </c>
      <c r="D465" s="28">
        <f>D463-D464</f>
        <v>1</v>
      </c>
      <c r="E465" s="34">
        <f>E463-E464</f>
        <v>5</v>
      </c>
      <c r="F465" s="28">
        <f>F463-F464</f>
        <v>1</v>
      </c>
      <c r="G465" s="28">
        <f>G463-G464</f>
        <v>1</v>
      </c>
      <c r="H465" s="34"/>
      <c r="I465" s="28"/>
      <c r="J465" s="34"/>
      <c r="K465" s="28"/>
      <c r="L465" s="34"/>
      <c r="M465" s="28"/>
      <c r="N465" s="28"/>
      <c r="O465" s="28"/>
      <c r="P465" s="28"/>
      <c r="Q465" s="28"/>
      <c r="R465" s="34"/>
      <c r="S465" s="28">
        <f>S463-S464</f>
        <v>7</v>
      </c>
    </row>
    <row r="466" spans="1:19" ht="13.5" thickBot="1">
      <c r="A466" s="158"/>
      <c r="B466" s="116" t="s">
        <v>5</v>
      </c>
      <c r="C466" s="31">
        <f>C465/C464</f>
        <v>-0.09090909090909091</v>
      </c>
      <c r="D466" s="43">
        <f>D465/D464</f>
        <v>0.1111111111111111</v>
      </c>
      <c r="E466" s="45">
        <f>E465/E464</f>
        <v>0.2777777777777778</v>
      </c>
      <c r="F466" s="31">
        <f>F465/F464</f>
        <v>0.16666666666666666</v>
      </c>
      <c r="G466" s="31">
        <f>G465/G464</f>
        <v>0.2</v>
      </c>
      <c r="H466" s="43"/>
      <c r="I466" s="31"/>
      <c r="J466" s="43"/>
      <c r="K466" s="31"/>
      <c r="L466" s="43"/>
      <c r="M466" s="31"/>
      <c r="N466" s="31"/>
      <c r="O466" s="31"/>
      <c r="P466" s="31"/>
      <c r="Q466" s="31"/>
      <c r="R466" s="43"/>
      <c r="S466" s="31">
        <f>S465/S464</f>
        <v>0.14285714285714285</v>
      </c>
    </row>
    <row r="467" spans="1:19" ht="12.75">
      <c r="A467" s="159"/>
      <c r="B467" s="114">
        <v>2013</v>
      </c>
      <c r="C467" s="28">
        <v>12</v>
      </c>
      <c r="D467" s="28">
        <v>10</v>
      </c>
      <c r="E467" s="34">
        <v>18</v>
      </c>
      <c r="F467" s="28">
        <v>7</v>
      </c>
      <c r="G467" s="28">
        <v>9</v>
      </c>
      <c r="H467" s="34"/>
      <c r="I467" s="28"/>
      <c r="J467" s="34"/>
      <c r="K467" s="28"/>
      <c r="L467" s="34"/>
      <c r="M467" s="28"/>
      <c r="N467" s="28"/>
      <c r="O467" s="28"/>
      <c r="P467" s="28"/>
      <c r="Q467" s="28"/>
      <c r="R467" s="34"/>
      <c r="S467" s="28">
        <f>C467+D467+E467+F467+G467</f>
        <v>56</v>
      </c>
    </row>
    <row r="468" spans="1:19" ht="12.75">
      <c r="A468" s="157" t="s">
        <v>269</v>
      </c>
      <c r="B468" s="114">
        <v>2012</v>
      </c>
      <c r="C468" s="28">
        <v>19</v>
      </c>
      <c r="D468" s="28">
        <v>19</v>
      </c>
      <c r="E468" s="34">
        <v>17</v>
      </c>
      <c r="F468" s="28">
        <v>9</v>
      </c>
      <c r="G468" s="28">
        <v>11</v>
      </c>
      <c r="H468" s="34"/>
      <c r="I468" s="28"/>
      <c r="J468" s="34"/>
      <c r="K468" s="28"/>
      <c r="L468" s="34"/>
      <c r="M468" s="28"/>
      <c r="N468" s="28"/>
      <c r="O468" s="28"/>
      <c r="P468" s="28"/>
      <c r="Q468" s="28"/>
      <c r="R468" s="34"/>
      <c r="S468" s="28">
        <f>C468+D468+E468+F468+G468</f>
        <v>75</v>
      </c>
    </row>
    <row r="469" spans="1:19" ht="12.75">
      <c r="A469" s="157" t="s">
        <v>270</v>
      </c>
      <c r="B469" s="115" t="s">
        <v>214</v>
      </c>
      <c r="C469" s="28">
        <f>C467-C468</f>
        <v>-7</v>
      </c>
      <c r="D469" s="28">
        <f>D467-D468</f>
        <v>-9</v>
      </c>
      <c r="E469" s="28">
        <f>E467-E468</f>
        <v>1</v>
      </c>
      <c r="F469" s="28">
        <f>F467-F468</f>
        <v>-2</v>
      </c>
      <c r="G469" s="28">
        <f>G467-G468</f>
        <v>-2</v>
      </c>
      <c r="H469" s="34"/>
      <c r="I469" s="28"/>
      <c r="J469" s="34"/>
      <c r="K469" s="28"/>
      <c r="L469" s="34"/>
      <c r="M469" s="28"/>
      <c r="N469" s="28"/>
      <c r="O469" s="28"/>
      <c r="P469" s="28"/>
      <c r="Q469" s="28"/>
      <c r="R469" s="34"/>
      <c r="S469" s="28">
        <f>S467-S468</f>
        <v>-19</v>
      </c>
    </row>
    <row r="470" spans="1:19" ht="13.5" thickBot="1">
      <c r="A470" s="158"/>
      <c r="B470" s="116" t="s">
        <v>5</v>
      </c>
      <c r="C470" s="31">
        <f>C469/C468</f>
        <v>-0.3684210526315789</v>
      </c>
      <c r="D470" s="31">
        <f>D469/D468</f>
        <v>-0.47368421052631576</v>
      </c>
      <c r="E470" s="31">
        <f>E469/E468</f>
        <v>0.058823529411764705</v>
      </c>
      <c r="F470" s="31">
        <f>F469/F468</f>
        <v>-0.2222222222222222</v>
      </c>
      <c r="G470" s="31">
        <f>G469/G468</f>
        <v>-0.18181818181818182</v>
      </c>
      <c r="H470" s="43"/>
      <c r="I470" s="31"/>
      <c r="J470" s="43"/>
      <c r="K470" s="31"/>
      <c r="L470" s="43"/>
      <c r="M470" s="31"/>
      <c r="N470" s="31"/>
      <c r="O470" s="31"/>
      <c r="P470" s="31"/>
      <c r="Q470" s="31"/>
      <c r="R470" s="43"/>
      <c r="S470" s="31">
        <f>S469/S468</f>
        <v>-0.25333333333333335</v>
      </c>
    </row>
    <row r="471" spans="1:19" ht="12.75">
      <c r="A471" s="159"/>
      <c r="B471" s="114">
        <v>2013</v>
      </c>
      <c r="C471" s="28">
        <v>44</v>
      </c>
      <c r="D471" s="28">
        <v>78</v>
      </c>
      <c r="E471" s="34">
        <v>54</v>
      </c>
      <c r="F471" s="28">
        <v>36</v>
      </c>
      <c r="G471" s="28">
        <v>26</v>
      </c>
      <c r="H471" s="34"/>
      <c r="I471" s="28"/>
      <c r="J471" s="34"/>
      <c r="K471" s="28"/>
      <c r="L471" s="34"/>
      <c r="M471" s="28"/>
      <c r="N471" s="28"/>
      <c r="O471" s="28"/>
      <c r="P471" s="28"/>
      <c r="Q471" s="28"/>
      <c r="R471" s="34"/>
      <c r="S471" s="28">
        <f>C471+D471+E471+F471+G471</f>
        <v>238</v>
      </c>
    </row>
    <row r="472" spans="1:19" ht="12.75">
      <c r="A472" s="160" t="s">
        <v>271</v>
      </c>
      <c r="B472" s="114">
        <v>2012</v>
      </c>
      <c r="C472" s="28">
        <v>51</v>
      </c>
      <c r="D472" s="28">
        <v>71</v>
      </c>
      <c r="E472" s="34">
        <v>58</v>
      </c>
      <c r="F472" s="28">
        <v>33</v>
      </c>
      <c r="G472" s="28">
        <v>43</v>
      </c>
      <c r="H472" s="34"/>
      <c r="I472" s="28"/>
      <c r="J472" s="34"/>
      <c r="K472" s="28"/>
      <c r="L472" s="34"/>
      <c r="M472" s="28"/>
      <c r="N472" s="28"/>
      <c r="O472" s="28"/>
      <c r="P472" s="28"/>
      <c r="Q472" s="28"/>
      <c r="R472" s="34"/>
      <c r="S472" s="28">
        <f>C472+D472+E472+F472+G472</f>
        <v>256</v>
      </c>
    </row>
    <row r="473" spans="1:19" ht="12.75">
      <c r="A473" s="159"/>
      <c r="B473" s="115" t="s">
        <v>214</v>
      </c>
      <c r="C473" s="28">
        <f>C471-C472</f>
        <v>-7</v>
      </c>
      <c r="D473" s="28">
        <f>D471-D472</f>
        <v>7</v>
      </c>
      <c r="E473" s="34">
        <f>E471-E472</f>
        <v>-4</v>
      </c>
      <c r="F473" s="28">
        <f>F471-F472</f>
        <v>3</v>
      </c>
      <c r="G473" s="28">
        <f>G471-G472</f>
        <v>-17</v>
      </c>
      <c r="H473" s="34"/>
      <c r="I473" s="28"/>
      <c r="J473" s="34"/>
      <c r="K473" s="28"/>
      <c r="L473" s="34"/>
      <c r="M473" s="28"/>
      <c r="N473" s="28"/>
      <c r="O473" s="28"/>
      <c r="P473" s="28"/>
      <c r="Q473" s="28"/>
      <c r="R473" s="34"/>
      <c r="S473" s="28">
        <f>S471-S472</f>
        <v>-18</v>
      </c>
    </row>
    <row r="474" spans="1:19" ht="13.5" thickBot="1">
      <c r="A474" s="158"/>
      <c r="B474" s="116" t="s">
        <v>5</v>
      </c>
      <c r="C474" s="31">
        <f>C473/C472</f>
        <v>-0.13725490196078433</v>
      </c>
      <c r="D474" s="31">
        <f>D473/D472</f>
        <v>0.09859154929577464</v>
      </c>
      <c r="E474" s="43">
        <f>E473/E472</f>
        <v>-0.06896551724137931</v>
      </c>
      <c r="F474" s="31">
        <f>F473/F472</f>
        <v>0.09090909090909091</v>
      </c>
      <c r="G474" s="31">
        <f>G473/G472</f>
        <v>-0.3953488372093023</v>
      </c>
      <c r="H474" s="43"/>
      <c r="I474" s="31"/>
      <c r="J474" s="43"/>
      <c r="K474" s="31"/>
      <c r="L474" s="43"/>
      <c r="M474" s="31"/>
      <c r="N474" s="31"/>
      <c r="O474" s="31"/>
      <c r="P474" s="31"/>
      <c r="Q474" s="31"/>
      <c r="R474" s="43"/>
      <c r="S474" s="31">
        <f>S473/S472</f>
        <v>-0.0703125</v>
      </c>
    </row>
    <row r="475" spans="1:19" ht="12.75">
      <c r="A475" s="159"/>
      <c r="B475" s="114">
        <v>2013</v>
      </c>
      <c r="C475" s="28">
        <v>77</v>
      </c>
      <c r="D475" s="28">
        <v>133</v>
      </c>
      <c r="E475" s="34">
        <v>114</v>
      </c>
      <c r="F475" s="28">
        <v>51</v>
      </c>
      <c r="G475" s="28">
        <v>48</v>
      </c>
      <c r="H475" s="34"/>
      <c r="I475" s="28"/>
      <c r="J475" s="34"/>
      <c r="K475" s="28"/>
      <c r="L475" s="34"/>
      <c r="M475" s="28"/>
      <c r="N475" s="28"/>
      <c r="O475" s="28"/>
      <c r="P475" s="28"/>
      <c r="Q475" s="28"/>
      <c r="R475" s="34"/>
      <c r="S475" s="28">
        <f>C475+D475+E475+F475+G475</f>
        <v>423</v>
      </c>
    </row>
    <row r="476" spans="1:19" ht="12.75">
      <c r="A476" s="157" t="s">
        <v>272</v>
      </c>
      <c r="B476" s="114">
        <v>2012</v>
      </c>
      <c r="C476" s="28">
        <v>101</v>
      </c>
      <c r="D476" s="28">
        <v>107</v>
      </c>
      <c r="E476" s="34">
        <v>78</v>
      </c>
      <c r="F476" s="28">
        <v>39</v>
      </c>
      <c r="G476" s="28">
        <v>32</v>
      </c>
      <c r="H476" s="34"/>
      <c r="I476" s="28"/>
      <c r="J476" s="34"/>
      <c r="K476" s="28"/>
      <c r="L476" s="34"/>
      <c r="M476" s="28"/>
      <c r="N476" s="28"/>
      <c r="O476" s="28"/>
      <c r="P476" s="28"/>
      <c r="Q476" s="28"/>
      <c r="R476" s="34"/>
      <c r="S476" s="28">
        <f>C476+D476+E476+F476+G476</f>
        <v>357</v>
      </c>
    </row>
    <row r="477" spans="1:19" ht="12.75">
      <c r="A477" s="157" t="s">
        <v>273</v>
      </c>
      <c r="B477" s="115" t="s">
        <v>214</v>
      </c>
      <c r="C477" s="28">
        <f>C475-C476</f>
        <v>-24</v>
      </c>
      <c r="D477" s="28">
        <f>D475-D476</f>
        <v>26</v>
      </c>
      <c r="E477" s="34">
        <f>E475-E476</f>
        <v>36</v>
      </c>
      <c r="F477" s="28">
        <f>F475-F476</f>
        <v>12</v>
      </c>
      <c r="G477" s="28">
        <f>G475-G476</f>
        <v>16</v>
      </c>
      <c r="H477" s="34"/>
      <c r="I477" s="28"/>
      <c r="J477" s="34"/>
      <c r="K477" s="28"/>
      <c r="L477" s="34"/>
      <c r="M477" s="28"/>
      <c r="N477" s="28"/>
      <c r="O477" s="28"/>
      <c r="P477" s="28"/>
      <c r="Q477" s="28"/>
      <c r="R477" s="34"/>
      <c r="S477" s="28">
        <f>S475-S476</f>
        <v>66</v>
      </c>
    </row>
    <row r="478" spans="1:19" ht="13.5" thickBot="1">
      <c r="A478" s="158"/>
      <c r="B478" s="116" t="s">
        <v>5</v>
      </c>
      <c r="C478" s="31">
        <f>C477/C476</f>
        <v>-0.2376237623762376</v>
      </c>
      <c r="D478" s="31">
        <f>D477/D476</f>
        <v>0.24299065420560748</v>
      </c>
      <c r="E478" s="43">
        <f>E477/E476</f>
        <v>0.46153846153846156</v>
      </c>
      <c r="F478" s="31">
        <f>F477/F476</f>
        <v>0.3076923076923077</v>
      </c>
      <c r="G478" s="31">
        <f>G477/G476</f>
        <v>0.5</v>
      </c>
      <c r="H478" s="43"/>
      <c r="I478" s="31"/>
      <c r="J478" s="43"/>
      <c r="K478" s="31"/>
      <c r="L478" s="43"/>
      <c r="M478" s="31"/>
      <c r="N478" s="31"/>
      <c r="O478" s="31"/>
      <c r="P478" s="31"/>
      <c r="Q478" s="31"/>
      <c r="R478" s="43"/>
      <c r="S478" s="31">
        <f>S477/S476</f>
        <v>0.18487394957983194</v>
      </c>
    </row>
    <row r="479" spans="1:19" ht="12.75">
      <c r="A479" s="159"/>
      <c r="B479" s="114">
        <v>2013</v>
      </c>
      <c r="C479" s="28">
        <v>9</v>
      </c>
      <c r="D479" s="28">
        <v>26</v>
      </c>
      <c r="E479" s="34">
        <v>17</v>
      </c>
      <c r="F479" s="28">
        <v>15</v>
      </c>
      <c r="G479" s="28">
        <v>5</v>
      </c>
      <c r="H479" s="34"/>
      <c r="I479" s="28"/>
      <c r="J479" s="34"/>
      <c r="K479" s="28"/>
      <c r="L479" s="34"/>
      <c r="M479" s="28"/>
      <c r="N479" s="28"/>
      <c r="O479" s="28"/>
      <c r="P479" s="28"/>
      <c r="Q479" s="28"/>
      <c r="R479" s="34"/>
      <c r="S479" s="28">
        <f>C479+D479+E479+F479+G479</f>
        <v>72</v>
      </c>
    </row>
    <row r="480" spans="1:19" ht="12.75">
      <c r="A480" s="157" t="s">
        <v>274</v>
      </c>
      <c r="B480" s="114">
        <v>2012</v>
      </c>
      <c r="C480" s="28">
        <v>16</v>
      </c>
      <c r="D480" s="28">
        <v>19</v>
      </c>
      <c r="E480" s="34">
        <v>8</v>
      </c>
      <c r="F480" s="28">
        <v>10</v>
      </c>
      <c r="G480" s="28">
        <v>12</v>
      </c>
      <c r="H480" s="34"/>
      <c r="I480" s="28"/>
      <c r="J480" s="34"/>
      <c r="K480" s="28"/>
      <c r="L480" s="34"/>
      <c r="M480" s="28"/>
      <c r="N480" s="28"/>
      <c r="O480" s="28"/>
      <c r="P480" s="28"/>
      <c r="Q480" s="28"/>
      <c r="R480" s="34"/>
      <c r="S480" s="28">
        <f>C480+D480+E480+F480+G480</f>
        <v>65</v>
      </c>
    </row>
    <row r="481" spans="1:19" ht="12.75">
      <c r="A481" s="157" t="s">
        <v>275</v>
      </c>
      <c r="B481" s="115" t="s">
        <v>214</v>
      </c>
      <c r="C481" s="28">
        <f>C479-C480</f>
        <v>-7</v>
      </c>
      <c r="D481" s="28">
        <f>D479-D480</f>
        <v>7</v>
      </c>
      <c r="E481" s="34">
        <f>E479-E480</f>
        <v>9</v>
      </c>
      <c r="F481" s="28">
        <f>F479-F480</f>
        <v>5</v>
      </c>
      <c r="G481" s="28">
        <f>G479-G480</f>
        <v>-7</v>
      </c>
      <c r="H481" s="34"/>
      <c r="I481" s="28"/>
      <c r="J481" s="34"/>
      <c r="K481" s="28"/>
      <c r="L481" s="34"/>
      <c r="M481" s="28"/>
      <c r="N481" s="28"/>
      <c r="O481" s="28"/>
      <c r="P481" s="28"/>
      <c r="Q481" s="28"/>
      <c r="R481" s="34"/>
      <c r="S481" s="28">
        <f>S479-S480</f>
        <v>7</v>
      </c>
    </row>
    <row r="482" spans="1:19" ht="13.5" thickBot="1">
      <c r="A482" s="158"/>
      <c r="B482" s="116" t="s">
        <v>5</v>
      </c>
      <c r="C482" s="31">
        <f>C481/C480</f>
        <v>-0.4375</v>
      </c>
      <c r="D482" s="31">
        <f>D481/D480</f>
        <v>0.3684210526315789</v>
      </c>
      <c r="E482" s="43">
        <f>E481/E480</f>
        <v>1.125</v>
      </c>
      <c r="F482" s="31">
        <f>F481/F480</f>
        <v>0.5</v>
      </c>
      <c r="G482" s="31">
        <f>G481/G480</f>
        <v>-0.5833333333333334</v>
      </c>
      <c r="H482" s="43"/>
      <c r="I482" s="31"/>
      <c r="J482" s="43"/>
      <c r="K482" s="31"/>
      <c r="L482" s="43"/>
      <c r="M482" s="31"/>
      <c r="N482" s="31"/>
      <c r="O482" s="31"/>
      <c r="P482" s="31"/>
      <c r="Q482" s="31"/>
      <c r="R482" s="43"/>
      <c r="S482" s="31">
        <f>S481/S480</f>
        <v>0.1076923076923077</v>
      </c>
    </row>
  </sheetData>
  <sheetProtection/>
  <printOptions/>
  <pageMargins left="0.2" right="0.2" top="1" bottom="1.25" header="0.3" footer="0.3"/>
  <pageSetup horizontalDpi="600" verticalDpi="600" orientation="landscape" paperSize="5" r:id="rId1"/>
  <headerFooter>
    <oddHeader>&amp;L&amp;9
Datos Preliminares
Del 1ro. de enero al 31 de mayo de 2013&amp;CPOLICIA DE PUERTO RICO
DELITOS TIPO I COMETIDOS EN PUERTO RICO 
AÑOS 2012 Y 2013</oddHeader>
  </headerFooter>
</worksheet>
</file>

<file path=xl/worksheets/sheet3.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1">
      <selection activeCell="A1" sqref="A1"/>
    </sheetView>
  </sheetViews>
  <sheetFormatPr defaultColWidth="9.140625" defaultRowHeight="12.75"/>
  <cols>
    <col min="1" max="1" width="14.00390625" style="0" customWidth="1"/>
  </cols>
  <sheetData>
    <row r="1" spans="1:9" ht="13.5" thickBot="1">
      <c r="A1" s="65" t="s">
        <v>140</v>
      </c>
      <c r="B1" s="66" t="s">
        <v>141</v>
      </c>
      <c r="C1" s="66" t="s">
        <v>142</v>
      </c>
      <c r="D1" s="66" t="s">
        <v>143</v>
      </c>
      <c r="E1" s="66" t="s">
        <v>144</v>
      </c>
      <c r="F1" s="66" t="s">
        <v>145</v>
      </c>
      <c r="G1" s="66" t="s">
        <v>146</v>
      </c>
      <c r="H1" s="66" t="s">
        <v>147</v>
      </c>
      <c r="I1" s="66" t="s">
        <v>148</v>
      </c>
    </row>
    <row r="2" spans="1:9" ht="12.75">
      <c r="A2" s="67" t="s">
        <v>121</v>
      </c>
      <c r="B2" s="68">
        <f aca="true" t="shared" si="0" ref="B2:B51">SUM(C2:I2)</f>
        <v>106</v>
      </c>
      <c r="C2" s="69">
        <v>0</v>
      </c>
      <c r="D2" s="69">
        <v>0</v>
      </c>
      <c r="E2" s="69">
        <v>4</v>
      </c>
      <c r="F2" s="69">
        <v>6</v>
      </c>
      <c r="G2" s="69">
        <v>31</v>
      </c>
      <c r="H2" s="69">
        <v>62</v>
      </c>
      <c r="I2" s="69">
        <v>3</v>
      </c>
    </row>
    <row r="3" spans="1:9" ht="12.75">
      <c r="A3" s="68" t="s">
        <v>149</v>
      </c>
      <c r="B3" s="68">
        <f t="shared" si="0"/>
        <v>130</v>
      </c>
      <c r="C3" s="68">
        <v>1</v>
      </c>
      <c r="D3" s="68">
        <v>1</v>
      </c>
      <c r="E3" s="68">
        <v>13</v>
      </c>
      <c r="F3" s="68">
        <v>3</v>
      </c>
      <c r="G3" s="68">
        <v>59</v>
      </c>
      <c r="H3" s="68">
        <v>51</v>
      </c>
      <c r="I3" s="68">
        <v>2</v>
      </c>
    </row>
    <row r="4" spans="1:9" ht="12.75">
      <c r="A4" s="68" t="s">
        <v>115</v>
      </c>
      <c r="B4" s="68">
        <f t="shared" si="0"/>
        <v>358</v>
      </c>
      <c r="C4" s="68">
        <v>5</v>
      </c>
      <c r="D4" s="68">
        <v>0</v>
      </c>
      <c r="E4" s="68">
        <v>20</v>
      </c>
      <c r="F4" s="68">
        <v>10</v>
      </c>
      <c r="G4" s="68">
        <v>142</v>
      </c>
      <c r="H4" s="68">
        <v>174</v>
      </c>
      <c r="I4" s="68">
        <v>7</v>
      </c>
    </row>
    <row r="5" spans="1:9" ht="12.75">
      <c r="A5" s="68" t="s">
        <v>150</v>
      </c>
      <c r="B5" s="68">
        <f t="shared" si="0"/>
        <v>165</v>
      </c>
      <c r="C5" s="68">
        <v>8</v>
      </c>
      <c r="D5" s="68">
        <v>0</v>
      </c>
      <c r="E5" s="68">
        <v>24</v>
      </c>
      <c r="F5" s="68">
        <v>13</v>
      </c>
      <c r="G5" s="68">
        <v>48</v>
      </c>
      <c r="H5" s="68">
        <v>59</v>
      </c>
      <c r="I5" s="68">
        <v>13</v>
      </c>
    </row>
    <row r="6" spans="1:9" ht="12.75">
      <c r="A6" s="68" t="s">
        <v>135</v>
      </c>
      <c r="B6" s="68">
        <f t="shared" si="0"/>
        <v>154</v>
      </c>
      <c r="C6" s="68">
        <v>2</v>
      </c>
      <c r="D6" s="68">
        <v>0</v>
      </c>
      <c r="E6" s="68">
        <v>10</v>
      </c>
      <c r="F6" s="68">
        <v>12</v>
      </c>
      <c r="G6" s="68">
        <v>44</v>
      </c>
      <c r="H6" s="68">
        <v>77</v>
      </c>
      <c r="I6" s="68">
        <v>9</v>
      </c>
    </row>
    <row r="7" spans="1:9" ht="12.75">
      <c r="A7" s="68" t="s">
        <v>68</v>
      </c>
      <c r="B7" s="68">
        <f t="shared" si="0"/>
        <v>65</v>
      </c>
      <c r="C7" s="68">
        <v>3</v>
      </c>
      <c r="D7" s="68">
        <v>0</v>
      </c>
      <c r="E7" s="68">
        <v>7</v>
      </c>
      <c r="F7" s="68">
        <v>3</v>
      </c>
      <c r="G7" s="68">
        <v>18</v>
      </c>
      <c r="H7" s="68">
        <v>30</v>
      </c>
      <c r="I7" s="68">
        <v>4</v>
      </c>
    </row>
    <row r="8" spans="1:9" ht="12.75">
      <c r="A8" s="68" t="s">
        <v>41</v>
      </c>
      <c r="B8" s="68">
        <f t="shared" si="0"/>
        <v>343</v>
      </c>
      <c r="C8" s="68">
        <v>7</v>
      </c>
      <c r="D8" s="68">
        <v>0</v>
      </c>
      <c r="E8" s="68">
        <v>36</v>
      </c>
      <c r="F8" s="68">
        <v>18</v>
      </c>
      <c r="G8" s="68">
        <v>132</v>
      </c>
      <c r="H8" s="68">
        <v>115</v>
      </c>
      <c r="I8" s="68">
        <v>35</v>
      </c>
    </row>
    <row r="9" spans="1:9" ht="12.75">
      <c r="A9" s="68" t="s">
        <v>109</v>
      </c>
      <c r="B9" s="68">
        <f t="shared" si="0"/>
        <v>103</v>
      </c>
      <c r="C9" s="68">
        <v>0</v>
      </c>
      <c r="D9" s="68">
        <v>0</v>
      </c>
      <c r="E9" s="68">
        <v>3</v>
      </c>
      <c r="F9" s="68">
        <v>6</v>
      </c>
      <c r="G9" s="68">
        <v>36</v>
      </c>
      <c r="H9" s="68">
        <v>54</v>
      </c>
      <c r="I9" s="68">
        <v>4</v>
      </c>
    </row>
    <row r="10" spans="1:9" ht="12.75">
      <c r="A10" s="68" t="s">
        <v>43</v>
      </c>
      <c r="B10" s="68">
        <f t="shared" si="0"/>
        <v>223</v>
      </c>
      <c r="C10" s="68">
        <v>2</v>
      </c>
      <c r="D10" s="68">
        <v>0</v>
      </c>
      <c r="E10" s="68">
        <v>10</v>
      </c>
      <c r="F10" s="68">
        <v>2</v>
      </c>
      <c r="G10" s="68">
        <v>32</v>
      </c>
      <c r="H10" s="68">
        <v>141</v>
      </c>
      <c r="I10" s="68">
        <v>36</v>
      </c>
    </row>
    <row r="11" spans="1:9" ht="12.75">
      <c r="A11" s="68" t="s">
        <v>136</v>
      </c>
      <c r="B11" s="68">
        <f t="shared" si="0"/>
        <v>258</v>
      </c>
      <c r="C11" s="68">
        <v>1</v>
      </c>
      <c r="D11" s="68">
        <v>0</v>
      </c>
      <c r="E11" s="68">
        <v>10</v>
      </c>
      <c r="F11" s="68">
        <v>10</v>
      </c>
      <c r="G11" s="68">
        <v>78</v>
      </c>
      <c r="H11" s="68">
        <v>133</v>
      </c>
      <c r="I11" s="68">
        <v>26</v>
      </c>
    </row>
    <row r="12" spans="1:9" ht="12.75">
      <c r="A12" s="68" t="s">
        <v>151</v>
      </c>
      <c r="B12" s="68">
        <f t="shared" si="0"/>
        <v>2499</v>
      </c>
      <c r="C12" s="68">
        <v>22</v>
      </c>
      <c r="D12" s="68">
        <v>0</v>
      </c>
      <c r="E12" s="68">
        <v>313</v>
      </c>
      <c r="F12" s="68">
        <v>49</v>
      </c>
      <c r="G12" s="68">
        <v>404</v>
      </c>
      <c r="H12" s="68">
        <v>1301</v>
      </c>
      <c r="I12" s="68">
        <v>410</v>
      </c>
    </row>
    <row r="13" spans="1:9" ht="12.75">
      <c r="A13" s="68" t="s">
        <v>69</v>
      </c>
      <c r="B13" s="68">
        <f t="shared" si="0"/>
        <v>202</v>
      </c>
      <c r="C13" s="68">
        <v>1</v>
      </c>
      <c r="D13" s="68">
        <v>0</v>
      </c>
      <c r="E13" s="68">
        <v>10</v>
      </c>
      <c r="F13" s="68">
        <v>9</v>
      </c>
      <c r="G13" s="68">
        <v>76</v>
      </c>
      <c r="H13" s="68">
        <v>96</v>
      </c>
      <c r="I13" s="68">
        <v>10</v>
      </c>
    </row>
    <row r="14" spans="1:9" ht="12.75">
      <c r="A14" s="68" t="s">
        <v>79</v>
      </c>
      <c r="B14" s="68">
        <f t="shared" si="0"/>
        <v>1239</v>
      </c>
      <c r="C14" s="68">
        <v>12</v>
      </c>
      <c r="D14" s="68">
        <v>0</v>
      </c>
      <c r="E14" s="68">
        <v>127</v>
      </c>
      <c r="F14" s="68">
        <v>34</v>
      </c>
      <c r="G14" s="68">
        <v>236</v>
      </c>
      <c r="H14" s="68">
        <v>693</v>
      </c>
      <c r="I14" s="68">
        <v>137</v>
      </c>
    </row>
    <row r="15" spans="1:9" ht="12.75">
      <c r="A15" s="68" t="s">
        <v>44</v>
      </c>
      <c r="B15" s="68">
        <f t="shared" si="0"/>
        <v>210</v>
      </c>
      <c r="C15" s="68">
        <v>1</v>
      </c>
      <c r="D15" s="68">
        <v>0</v>
      </c>
      <c r="E15" s="68">
        <v>9</v>
      </c>
      <c r="F15" s="68">
        <v>2</v>
      </c>
      <c r="G15" s="68">
        <v>72</v>
      </c>
      <c r="H15" s="68">
        <v>114</v>
      </c>
      <c r="I15" s="68">
        <v>12</v>
      </c>
    </row>
    <row r="16" spans="1:9" ht="12.75">
      <c r="A16" s="68" t="s">
        <v>107</v>
      </c>
      <c r="B16" s="68">
        <f t="shared" si="0"/>
        <v>225</v>
      </c>
      <c r="C16" s="68">
        <v>9</v>
      </c>
      <c r="D16" s="68">
        <v>0</v>
      </c>
      <c r="E16" s="68">
        <v>27</v>
      </c>
      <c r="F16" s="68">
        <v>16</v>
      </c>
      <c r="G16" s="68">
        <v>64</v>
      </c>
      <c r="H16" s="68">
        <v>95</v>
      </c>
      <c r="I16" s="68">
        <v>14</v>
      </c>
    </row>
    <row r="17" spans="1:9" ht="12.75">
      <c r="A17" s="68" t="s">
        <v>152</v>
      </c>
      <c r="B17" s="68">
        <f t="shared" si="0"/>
        <v>1472</v>
      </c>
      <c r="C17" s="68">
        <v>20</v>
      </c>
      <c r="D17" s="68">
        <v>1</v>
      </c>
      <c r="E17" s="68">
        <v>128</v>
      </c>
      <c r="F17" s="68">
        <v>57</v>
      </c>
      <c r="G17" s="68">
        <v>343</v>
      </c>
      <c r="H17" s="68">
        <v>828</v>
      </c>
      <c r="I17" s="68">
        <v>95</v>
      </c>
    </row>
    <row r="18" spans="1:9" ht="12.75">
      <c r="A18" s="68" t="s">
        <v>88</v>
      </c>
      <c r="B18" s="68">
        <f t="shared" si="0"/>
        <v>113</v>
      </c>
      <c r="C18" s="68">
        <v>2</v>
      </c>
      <c r="D18" s="68">
        <v>0</v>
      </c>
      <c r="E18" s="68">
        <v>24</v>
      </c>
      <c r="F18" s="68">
        <v>8</v>
      </c>
      <c r="G18" s="68">
        <v>19</v>
      </c>
      <c r="H18" s="68">
        <v>48</v>
      </c>
      <c r="I18" s="68">
        <v>12</v>
      </c>
    </row>
    <row r="19" spans="1:9" ht="12.75">
      <c r="A19" s="68" t="s">
        <v>110</v>
      </c>
      <c r="B19" s="68">
        <f t="shared" si="0"/>
        <v>435</v>
      </c>
      <c r="C19" s="68">
        <v>5</v>
      </c>
      <c r="D19" s="68">
        <v>0</v>
      </c>
      <c r="E19" s="68">
        <v>26</v>
      </c>
      <c r="F19" s="68">
        <v>25</v>
      </c>
      <c r="G19" s="68">
        <v>85</v>
      </c>
      <c r="H19" s="68">
        <v>270</v>
      </c>
      <c r="I19" s="68">
        <v>24</v>
      </c>
    </row>
    <row r="20" spans="1:9" ht="12.75">
      <c r="A20" s="68" t="s">
        <v>128</v>
      </c>
      <c r="B20" s="68">
        <f t="shared" si="0"/>
        <v>66</v>
      </c>
      <c r="C20" s="68">
        <v>0</v>
      </c>
      <c r="D20" s="68">
        <v>0</v>
      </c>
      <c r="E20" s="68">
        <v>1</v>
      </c>
      <c r="F20" s="68">
        <v>5</v>
      </c>
      <c r="G20" s="68">
        <v>35</v>
      </c>
      <c r="H20" s="68">
        <v>25</v>
      </c>
      <c r="I20" s="68">
        <v>0</v>
      </c>
    </row>
    <row r="21" spans="1:9" ht="12.75">
      <c r="A21" s="68" t="s">
        <v>45</v>
      </c>
      <c r="B21" s="68">
        <f t="shared" si="0"/>
        <v>93</v>
      </c>
      <c r="C21" s="68">
        <v>1</v>
      </c>
      <c r="D21" s="68">
        <v>0</v>
      </c>
      <c r="E21" s="68">
        <v>8</v>
      </c>
      <c r="F21" s="68">
        <v>3</v>
      </c>
      <c r="G21" s="68">
        <v>33</v>
      </c>
      <c r="H21" s="68">
        <v>41</v>
      </c>
      <c r="I21" s="68">
        <v>7</v>
      </c>
    </row>
    <row r="22" spans="1:9" ht="12.75">
      <c r="A22" s="68" t="s">
        <v>80</v>
      </c>
      <c r="B22" s="68">
        <f t="shared" si="0"/>
        <v>179</v>
      </c>
      <c r="C22" s="68">
        <v>4</v>
      </c>
      <c r="D22" s="68">
        <v>0</v>
      </c>
      <c r="E22" s="68">
        <v>23</v>
      </c>
      <c r="F22" s="68">
        <v>12</v>
      </c>
      <c r="G22" s="68">
        <v>48</v>
      </c>
      <c r="H22" s="68">
        <v>72</v>
      </c>
      <c r="I22" s="68">
        <v>20</v>
      </c>
    </row>
    <row r="23" spans="1:9" ht="12.75">
      <c r="A23" s="68" t="s">
        <v>137</v>
      </c>
      <c r="B23" s="68">
        <f t="shared" si="0"/>
        <v>229</v>
      </c>
      <c r="C23" s="68">
        <v>3</v>
      </c>
      <c r="D23" s="68">
        <v>0</v>
      </c>
      <c r="E23" s="68">
        <v>23</v>
      </c>
      <c r="F23" s="68">
        <v>18</v>
      </c>
      <c r="G23" s="68">
        <v>54</v>
      </c>
      <c r="H23" s="68">
        <v>114</v>
      </c>
      <c r="I23" s="68">
        <v>17</v>
      </c>
    </row>
    <row r="24" spans="1:9" ht="12.75">
      <c r="A24" s="68" t="s">
        <v>138</v>
      </c>
      <c r="B24" s="68">
        <f t="shared" si="0"/>
        <v>118</v>
      </c>
      <c r="C24" s="68">
        <v>2</v>
      </c>
      <c r="D24" s="68">
        <v>0</v>
      </c>
      <c r="E24" s="68">
        <v>7</v>
      </c>
      <c r="F24" s="68">
        <v>7</v>
      </c>
      <c r="G24" s="68">
        <v>36</v>
      </c>
      <c r="H24" s="68">
        <v>51</v>
      </c>
      <c r="I24" s="68">
        <v>15</v>
      </c>
    </row>
    <row r="25" spans="1:9" ht="12.75">
      <c r="A25" s="68" t="s">
        <v>89</v>
      </c>
      <c r="B25" s="68">
        <f t="shared" si="0"/>
        <v>184</v>
      </c>
      <c r="C25" s="68">
        <v>5</v>
      </c>
      <c r="D25" s="68">
        <v>0</v>
      </c>
      <c r="E25" s="68">
        <v>10</v>
      </c>
      <c r="F25" s="68">
        <v>8</v>
      </c>
      <c r="G25" s="68">
        <v>45</v>
      </c>
      <c r="H25" s="68">
        <v>86</v>
      </c>
      <c r="I25" s="68">
        <v>30</v>
      </c>
    </row>
    <row r="26" spans="1:9" ht="12.75">
      <c r="A26" s="68" t="s">
        <v>129</v>
      </c>
      <c r="B26" s="68">
        <f t="shared" si="0"/>
        <v>10</v>
      </c>
      <c r="C26" s="68">
        <v>0</v>
      </c>
      <c r="D26" s="68">
        <v>0</v>
      </c>
      <c r="E26" s="68">
        <v>0</v>
      </c>
      <c r="F26" s="68">
        <v>1</v>
      </c>
      <c r="G26" s="68">
        <v>3</v>
      </c>
      <c r="H26" s="68">
        <v>6</v>
      </c>
      <c r="I26" s="68">
        <v>0</v>
      </c>
    </row>
    <row r="27" spans="1:9" ht="12.75">
      <c r="A27" s="68" t="s">
        <v>90</v>
      </c>
      <c r="B27" s="68">
        <f t="shared" si="0"/>
        <v>317</v>
      </c>
      <c r="C27" s="68">
        <v>2</v>
      </c>
      <c r="D27" s="68">
        <v>0</v>
      </c>
      <c r="E27" s="68">
        <v>30</v>
      </c>
      <c r="F27" s="68">
        <v>5</v>
      </c>
      <c r="G27" s="68">
        <v>61</v>
      </c>
      <c r="H27" s="68">
        <v>174</v>
      </c>
      <c r="I27" s="68">
        <v>45</v>
      </c>
    </row>
    <row r="28" spans="1:9" ht="12.75">
      <c r="A28" s="68" t="s">
        <v>130</v>
      </c>
      <c r="B28" s="68">
        <f t="shared" si="0"/>
        <v>235</v>
      </c>
      <c r="C28" s="68">
        <v>4</v>
      </c>
      <c r="D28" s="68">
        <v>0</v>
      </c>
      <c r="E28" s="68">
        <v>22</v>
      </c>
      <c r="F28" s="68">
        <v>16</v>
      </c>
      <c r="G28" s="68">
        <v>70</v>
      </c>
      <c r="H28" s="68">
        <v>113</v>
      </c>
      <c r="I28" s="68">
        <v>10</v>
      </c>
    </row>
    <row r="29" spans="1:9" ht="12.75">
      <c r="A29" s="68" t="s">
        <v>46</v>
      </c>
      <c r="B29" s="68">
        <f t="shared" si="0"/>
        <v>73</v>
      </c>
      <c r="C29" s="68">
        <v>0</v>
      </c>
      <c r="D29" s="68">
        <v>0</v>
      </c>
      <c r="E29" s="68">
        <v>3</v>
      </c>
      <c r="F29" s="68">
        <v>2</v>
      </c>
      <c r="G29" s="68">
        <v>37</v>
      </c>
      <c r="H29" s="68">
        <v>29</v>
      </c>
      <c r="I29" s="68">
        <v>2</v>
      </c>
    </row>
    <row r="30" spans="1:9" ht="12.75">
      <c r="A30" s="68" t="s">
        <v>51</v>
      </c>
      <c r="B30" s="68">
        <f t="shared" si="0"/>
        <v>70</v>
      </c>
      <c r="C30" s="68">
        <v>0</v>
      </c>
      <c r="D30" s="68">
        <v>0</v>
      </c>
      <c r="E30" s="68">
        <v>0</v>
      </c>
      <c r="F30" s="68">
        <v>2</v>
      </c>
      <c r="G30" s="68">
        <v>17</v>
      </c>
      <c r="H30" s="68">
        <v>49</v>
      </c>
      <c r="I30" s="68">
        <v>2</v>
      </c>
    </row>
    <row r="31" spans="1:9" ht="12.75">
      <c r="A31" s="68" t="s">
        <v>111</v>
      </c>
      <c r="B31" s="68">
        <f t="shared" si="0"/>
        <v>287</v>
      </c>
      <c r="C31" s="68">
        <v>5</v>
      </c>
      <c r="D31" s="68">
        <v>0</v>
      </c>
      <c r="E31" s="68">
        <v>12</v>
      </c>
      <c r="F31" s="68">
        <v>16</v>
      </c>
      <c r="G31" s="68">
        <v>82</v>
      </c>
      <c r="H31" s="68">
        <v>161</v>
      </c>
      <c r="I31" s="68">
        <v>11</v>
      </c>
    </row>
    <row r="32" spans="1:9" ht="12.75">
      <c r="A32" s="68" t="s">
        <v>52</v>
      </c>
      <c r="B32" s="68">
        <f t="shared" si="0"/>
        <v>56</v>
      </c>
      <c r="C32" s="68">
        <v>0</v>
      </c>
      <c r="D32" s="68">
        <v>1</v>
      </c>
      <c r="E32" s="68">
        <v>3</v>
      </c>
      <c r="F32" s="68">
        <v>5</v>
      </c>
      <c r="G32" s="68">
        <v>20</v>
      </c>
      <c r="H32" s="68">
        <v>25</v>
      </c>
      <c r="I32" s="68">
        <v>2</v>
      </c>
    </row>
    <row r="33" spans="1:9" ht="12.75">
      <c r="A33" s="68" t="s">
        <v>91</v>
      </c>
      <c r="B33" s="68">
        <f t="shared" si="0"/>
        <v>522</v>
      </c>
      <c r="C33" s="68">
        <v>5</v>
      </c>
      <c r="D33" s="68">
        <v>0</v>
      </c>
      <c r="E33" s="68">
        <v>67</v>
      </c>
      <c r="F33" s="68">
        <v>13</v>
      </c>
      <c r="G33" s="68">
        <v>78</v>
      </c>
      <c r="H33" s="68">
        <v>302</v>
      </c>
      <c r="I33" s="68">
        <v>57</v>
      </c>
    </row>
    <row r="34" spans="1:9" ht="12.75">
      <c r="A34" s="68" t="s">
        <v>81</v>
      </c>
      <c r="B34" s="68">
        <f t="shared" si="0"/>
        <v>137</v>
      </c>
      <c r="C34" s="68">
        <v>3</v>
      </c>
      <c r="D34" s="68">
        <v>1</v>
      </c>
      <c r="E34" s="68">
        <v>23</v>
      </c>
      <c r="F34" s="68">
        <v>7</v>
      </c>
      <c r="G34" s="68">
        <v>49</v>
      </c>
      <c r="H34" s="68">
        <v>46</v>
      </c>
      <c r="I34" s="68">
        <v>8</v>
      </c>
    </row>
    <row r="35" spans="1:9" ht="12.75">
      <c r="A35" s="68" t="s">
        <v>47</v>
      </c>
      <c r="B35" s="68">
        <f t="shared" si="0"/>
        <v>309</v>
      </c>
      <c r="C35" s="68">
        <v>3</v>
      </c>
      <c r="D35" s="68">
        <v>0</v>
      </c>
      <c r="E35" s="68">
        <v>21</v>
      </c>
      <c r="F35" s="68">
        <v>3</v>
      </c>
      <c r="G35" s="68">
        <v>99</v>
      </c>
      <c r="H35" s="68">
        <v>171</v>
      </c>
      <c r="I35" s="68">
        <v>12</v>
      </c>
    </row>
    <row r="36" spans="1:9" ht="12.75">
      <c r="A36" s="68" t="s">
        <v>70</v>
      </c>
      <c r="B36" s="68">
        <f t="shared" si="0"/>
        <v>59</v>
      </c>
      <c r="C36" s="68">
        <v>0</v>
      </c>
      <c r="D36" s="68">
        <v>0</v>
      </c>
      <c r="E36" s="68">
        <v>3</v>
      </c>
      <c r="F36" s="68">
        <v>2</v>
      </c>
      <c r="G36" s="68">
        <v>23</v>
      </c>
      <c r="H36" s="68">
        <v>28</v>
      </c>
      <c r="I36" s="68">
        <v>3</v>
      </c>
    </row>
    <row r="37" spans="1:9" ht="12.75">
      <c r="A37" s="68" t="s">
        <v>63</v>
      </c>
      <c r="B37" s="68">
        <f t="shared" si="0"/>
        <v>418</v>
      </c>
      <c r="C37" s="68">
        <v>2</v>
      </c>
      <c r="D37" s="68">
        <v>0</v>
      </c>
      <c r="E37" s="68">
        <v>56</v>
      </c>
      <c r="F37" s="68">
        <v>12</v>
      </c>
      <c r="G37" s="68">
        <v>109</v>
      </c>
      <c r="H37" s="68">
        <v>221</v>
      </c>
      <c r="I37" s="68">
        <v>18</v>
      </c>
    </row>
    <row r="38" spans="1:9" ht="12.75">
      <c r="A38" s="68" t="s">
        <v>117</v>
      </c>
      <c r="B38" s="68">
        <f t="shared" si="0"/>
        <v>203</v>
      </c>
      <c r="C38" s="68">
        <v>6</v>
      </c>
      <c r="D38" s="68">
        <v>0</v>
      </c>
      <c r="E38" s="68">
        <v>9</v>
      </c>
      <c r="F38" s="68">
        <v>4</v>
      </c>
      <c r="G38" s="68">
        <v>86</v>
      </c>
      <c r="H38" s="68">
        <v>94</v>
      </c>
      <c r="I38" s="68">
        <v>4</v>
      </c>
    </row>
    <row r="39" spans="1:9" ht="12.75">
      <c r="A39" s="68" t="s">
        <v>122</v>
      </c>
      <c r="B39" s="68">
        <f t="shared" si="0"/>
        <v>52</v>
      </c>
      <c r="C39" s="68">
        <v>0</v>
      </c>
      <c r="D39" s="68">
        <v>0</v>
      </c>
      <c r="E39" s="68">
        <v>4</v>
      </c>
      <c r="F39" s="68">
        <v>2</v>
      </c>
      <c r="G39" s="68">
        <v>17</v>
      </c>
      <c r="H39" s="68">
        <v>28</v>
      </c>
      <c r="I39" s="68">
        <v>1</v>
      </c>
    </row>
    <row r="40" spans="1:9" ht="12.75">
      <c r="A40" s="68" t="s">
        <v>53</v>
      </c>
      <c r="B40" s="68">
        <f t="shared" si="0"/>
        <v>145</v>
      </c>
      <c r="C40" s="68">
        <v>7</v>
      </c>
      <c r="D40" s="68">
        <v>0</v>
      </c>
      <c r="E40" s="68">
        <v>22</v>
      </c>
      <c r="F40" s="68">
        <v>7</v>
      </c>
      <c r="G40" s="68">
        <v>35</v>
      </c>
      <c r="H40" s="68">
        <v>69</v>
      </c>
      <c r="I40" s="68">
        <v>5</v>
      </c>
    </row>
    <row r="41" spans="1:9" ht="12.75">
      <c r="A41" s="68" t="s">
        <v>82</v>
      </c>
      <c r="B41" s="68">
        <f t="shared" si="0"/>
        <v>136</v>
      </c>
      <c r="C41" s="68">
        <v>9</v>
      </c>
      <c r="D41" s="68">
        <v>0</v>
      </c>
      <c r="E41" s="68">
        <v>19</v>
      </c>
      <c r="F41" s="68">
        <v>20</v>
      </c>
      <c r="G41" s="68">
        <v>38</v>
      </c>
      <c r="H41" s="68">
        <v>43</v>
      </c>
      <c r="I41" s="68">
        <v>7</v>
      </c>
    </row>
    <row r="42" spans="1:9" ht="12.75">
      <c r="A42" s="68" t="s">
        <v>71</v>
      </c>
      <c r="B42" s="68">
        <f t="shared" si="0"/>
        <v>73</v>
      </c>
      <c r="C42" s="68">
        <v>0</v>
      </c>
      <c r="D42" s="68">
        <v>0</v>
      </c>
      <c r="E42" s="68">
        <v>1</v>
      </c>
      <c r="F42" s="68">
        <v>5</v>
      </c>
      <c r="G42" s="68">
        <v>33</v>
      </c>
      <c r="H42" s="68">
        <v>31</v>
      </c>
      <c r="I42" s="68">
        <v>3</v>
      </c>
    </row>
    <row r="43" spans="1:9" ht="12.75">
      <c r="A43" s="68" t="s">
        <v>123</v>
      </c>
      <c r="B43" s="68">
        <f t="shared" si="0"/>
        <v>139</v>
      </c>
      <c r="C43" s="68">
        <v>0</v>
      </c>
      <c r="D43" s="68">
        <v>0</v>
      </c>
      <c r="E43" s="68">
        <v>8</v>
      </c>
      <c r="F43" s="68">
        <v>5</v>
      </c>
      <c r="G43" s="68">
        <v>62</v>
      </c>
      <c r="H43" s="68">
        <v>61</v>
      </c>
      <c r="I43" s="68">
        <v>3</v>
      </c>
    </row>
    <row r="44" spans="1:9" ht="12.75">
      <c r="A44" s="68" t="s">
        <v>72</v>
      </c>
      <c r="B44" s="68">
        <f t="shared" si="0"/>
        <v>45</v>
      </c>
      <c r="C44" s="68">
        <v>1</v>
      </c>
      <c r="D44" s="68">
        <v>0</v>
      </c>
      <c r="E44" s="68">
        <v>5</v>
      </c>
      <c r="F44" s="68">
        <v>2</v>
      </c>
      <c r="G44" s="68">
        <v>17</v>
      </c>
      <c r="H44" s="68">
        <v>17</v>
      </c>
      <c r="I44" s="68">
        <v>3</v>
      </c>
    </row>
    <row r="45" spans="1:9" ht="12.75">
      <c r="A45" s="68" t="s">
        <v>64</v>
      </c>
      <c r="B45" s="68">
        <f t="shared" si="0"/>
        <v>204</v>
      </c>
      <c r="C45" s="68">
        <v>8</v>
      </c>
      <c r="D45" s="68">
        <v>1</v>
      </c>
      <c r="E45" s="68">
        <v>23</v>
      </c>
      <c r="F45" s="68">
        <v>6</v>
      </c>
      <c r="G45" s="68">
        <v>70</v>
      </c>
      <c r="H45" s="68">
        <v>88</v>
      </c>
      <c r="I45" s="68">
        <v>8</v>
      </c>
    </row>
    <row r="46" spans="1:9" ht="12.75">
      <c r="A46" s="68" t="s">
        <v>108</v>
      </c>
      <c r="B46" s="68">
        <f t="shared" si="0"/>
        <v>171</v>
      </c>
      <c r="C46" s="68">
        <v>6</v>
      </c>
      <c r="D46" s="68">
        <v>0</v>
      </c>
      <c r="E46" s="68">
        <v>10</v>
      </c>
      <c r="F46" s="68">
        <v>25</v>
      </c>
      <c r="G46" s="68">
        <v>39</v>
      </c>
      <c r="H46" s="68">
        <v>82</v>
      </c>
      <c r="I46" s="68">
        <v>9</v>
      </c>
    </row>
    <row r="47" spans="1:9" ht="12.75">
      <c r="A47" s="68" t="s">
        <v>131</v>
      </c>
      <c r="B47" s="68">
        <f t="shared" si="0"/>
        <v>105</v>
      </c>
      <c r="C47" s="68">
        <v>2</v>
      </c>
      <c r="D47" s="68">
        <v>0</v>
      </c>
      <c r="E47" s="68">
        <v>13</v>
      </c>
      <c r="F47" s="68">
        <v>9</v>
      </c>
      <c r="G47" s="68">
        <v>23</v>
      </c>
      <c r="H47" s="68">
        <v>57</v>
      </c>
      <c r="I47" s="68">
        <v>1</v>
      </c>
    </row>
    <row r="48" spans="1:9" ht="12.75">
      <c r="A48" s="68" t="s">
        <v>48</v>
      </c>
      <c r="B48" s="68">
        <f t="shared" si="0"/>
        <v>268</v>
      </c>
      <c r="C48" s="68">
        <v>4</v>
      </c>
      <c r="D48" s="68">
        <v>0</v>
      </c>
      <c r="E48" s="68">
        <v>23</v>
      </c>
      <c r="F48" s="68">
        <v>10</v>
      </c>
      <c r="G48" s="68">
        <v>61</v>
      </c>
      <c r="H48" s="68">
        <v>123</v>
      </c>
      <c r="I48" s="68">
        <v>47</v>
      </c>
    </row>
    <row r="49" spans="1:9" ht="12.75">
      <c r="A49" s="68" t="s">
        <v>73</v>
      </c>
      <c r="B49" s="68">
        <f t="shared" si="0"/>
        <v>25</v>
      </c>
      <c r="C49" s="68">
        <v>0</v>
      </c>
      <c r="D49" s="68">
        <v>0</v>
      </c>
      <c r="E49" s="68">
        <v>0</v>
      </c>
      <c r="F49" s="68">
        <v>2</v>
      </c>
      <c r="G49" s="68">
        <v>8</v>
      </c>
      <c r="H49" s="68">
        <v>13</v>
      </c>
      <c r="I49" s="68">
        <v>2</v>
      </c>
    </row>
    <row r="50" spans="1:9" ht="12.75">
      <c r="A50" s="68" t="s">
        <v>65</v>
      </c>
      <c r="B50" s="68">
        <f t="shared" si="0"/>
        <v>57</v>
      </c>
      <c r="C50" s="68">
        <v>1</v>
      </c>
      <c r="D50" s="68">
        <v>0</v>
      </c>
      <c r="E50" s="68">
        <v>3</v>
      </c>
      <c r="F50" s="68">
        <v>5</v>
      </c>
      <c r="G50" s="68">
        <v>20</v>
      </c>
      <c r="H50" s="68">
        <v>26</v>
      </c>
      <c r="I50" s="68">
        <v>2</v>
      </c>
    </row>
    <row r="51" spans="1:9" ht="13.5" thickBot="1">
      <c r="A51" s="163" t="s">
        <v>153</v>
      </c>
      <c r="B51" s="163">
        <f t="shared" si="0"/>
        <v>690</v>
      </c>
      <c r="C51" s="163">
        <v>11</v>
      </c>
      <c r="D51" s="163">
        <v>0</v>
      </c>
      <c r="E51" s="163">
        <v>50</v>
      </c>
      <c r="F51" s="163">
        <v>43</v>
      </c>
      <c r="G51" s="163">
        <v>203</v>
      </c>
      <c r="H51" s="163">
        <v>351</v>
      </c>
      <c r="I51" s="163">
        <v>32</v>
      </c>
    </row>
    <row r="52" spans="1:9" ht="13.5" thickBot="1">
      <c r="A52" s="164" t="s">
        <v>140</v>
      </c>
      <c r="B52" s="165" t="s">
        <v>141</v>
      </c>
      <c r="C52" s="165" t="s">
        <v>142</v>
      </c>
      <c r="D52" s="165" t="s">
        <v>143</v>
      </c>
      <c r="E52" s="165" t="s">
        <v>144</v>
      </c>
      <c r="F52" s="165" t="s">
        <v>145</v>
      </c>
      <c r="G52" s="165" t="s">
        <v>146</v>
      </c>
      <c r="H52" s="165" t="s">
        <v>147</v>
      </c>
      <c r="I52" s="165" t="s">
        <v>148</v>
      </c>
    </row>
    <row r="53" spans="1:9" ht="12.75">
      <c r="A53" s="68" t="s">
        <v>118</v>
      </c>
      <c r="B53" s="162">
        <f aca="true" t="shared" si="1" ref="B53:B80">SUM(C53:I53)</f>
        <v>110</v>
      </c>
      <c r="C53" s="68">
        <v>0</v>
      </c>
      <c r="D53" s="68">
        <v>0</v>
      </c>
      <c r="E53" s="68">
        <v>7</v>
      </c>
      <c r="F53" s="68">
        <v>3</v>
      </c>
      <c r="G53" s="68">
        <v>56</v>
      </c>
      <c r="H53" s="68">
        <v>40</v>
      </c>
      <c r="I53" s="68">
        <v>4</v>
      </c>
    </row>
    <row r="54" spans="1:9" ht="12.75">
      <c r="A54" s="68" t="s">
        <v>49</v>
      </c>
      <c r="B54" s="68">
        <f t="shared" si="1"/>
        <v>137</v>
      </c>
      <c r="C54" s="68">
        <v>3</v>
      </c>
      <c r="D54" s="68">
        <v>0</v>
      </c>
      <c r="E54" s="68">
        <v>3</v>
      </c>
      <c r="F54" s="68">
        <v>6</v>
      </c>
      <c r="G54" s="68">
        <v>60</v>
      </c>
      <c r="H54" s="68">
        <v>30</v>
      </c>
      <c r="I54" s="68">
        <v>35</v>
      </c>
    </row>
    <row r="55" spans="1:9" ht="12.75">
      <c r="A55" s="68" t="s">
        <v>66</v>
      </c>
      <c r="B55" s="68">
        <f t="shared" si="1"/>
        <v>112</v>
      </c>
      <c r="C55" s="68">
        <v>4</v>
      </c>
      <c r="D55" s="68">
        <v>0</v>
      </c>
      <c r="E55" s="68">
        <v>11</v>
      </c>
      <c r="F55" s="68">
        <v>6</v>
      </c>
      <c r="G55" s="68">
        <v>43</v>
      </c>
      <c r="H55" s="68">
        <v>47</v>
      </c>
      <c r="I55" s="68">
        <v>1</v>
      </c>
    </row>
    <row r="56" spans="1:9" ht="12.75">
      <c r="A56" s="68" t="s">
        <v>93</v>
      </c>
      <c r="B56" s="68">
        <f t="shared" si="1"/>
        <v>200</v>
      </c>
      <c r="C56" s="68">
        <v>0</v>
      </c>
      <c r="D56" s="68">
        <v>0</v>
      </c>
      <c r="E56" s="68">
        <v>19</v>
      </c>
      <c r="F56" s="68">
        <v>7</v>
      </c>
      <c r="G56" s="68">
        <v>44</v>
      </c>
      <c r="H56" s="68">
        <v>109</v>
      </c>
      <c r="I56" s="68">
        <v>21</v>
      </c>
    </row>
    <row r="57" spans="1:9" ht="12.75">
      <c r="A57" s="68" t="s">
        <v>139</v>
      </c>
      <c r="B57" s="68">
        <f t="shared" si="1"/>
        <v>94</v>
      </c>
      <c r="C57" s="68">
        <v>0</v>
      </c>
      <c r="D57" s="68">
        <v>0</v>
      </c>
      <c r="E57" s="68">
        <v>6</v>
      </c>
      <c r="F57" s="68">
        <v>9</v>
      </c>
      <c r="G57" s="68">
        <v>26</v>
      </c>
      <c r="H57" s="68">
        <v>48</v>
      </c>
      <c r="I57" s="68">
        <v>5</v>
      </c>
    </row>
    <row r="58" spans="1:9" ht="12.75">
      <c r="A58" s="68" t="s">
        <v>154</v>
      </c>
      <c r="B58" s="68">
        <f t="shared" si="1"/>
        <v>142</v>
      </c>
      <c r="C58" s="68">
        <v>2</v>
      </c>
      <c r="D58" s="68">
        <v>0</v>
      </c>
      <c r="E58" s="68">
        <v>6</v>
      </c>
      <c r="F58" s="68">
        <v>13</v>
      </c>
      <c r="G58" s="68">
        <v>47</v>
      </c>
      <c r="H58" s="68">
        <v>74</v>
      </c>
      <c r="I58" s="68">
        <v>0</v>
      </c>
    </row>
    <row r="59" spans="1:9" ht="12.75">
      <c r="A59" s="68" t="s">
        <v>54</v>
      </c>
      <c r="B59" s="68">
        <f t="shared" si="1"/>
        <v>87</v>
      </c>
      <c r="C59" s="68">
        <v>2</v>
      </c>
      <c r="D59" s="68">
        <v>0</v>
      </c>
      <c r="E59" s="68">
        <v>5</v>
      </c>
      <c r="F59" s="68">
        <v>4</v>
      </c>
      <c r="G59" s="68">
        <v>42</v>
      </c>
      <c r="H59" s="68">
        <v>30</v>
      </c>
      <c r="I59" s="68">
        <v>4</v>
      </c>
    </row>
    <row r="60" spans="1:9" ht="12.75">
      <c r="A60" s="68" t="s">
        <v>58</v>
      </c>
      <c r="B60" s="68">
        <f t="shared" si="1"/>
        <v>1102</v>
      </c>
      <c r="C60" s="68">
        <v>22</v>
      </c>
      <c r="D60" s="68">
        <v>0</v>
      </c>
      <c r="E60" s="68">
        <v>108</v>
      </c>
      <c r="F60" s="68">
        <v>38</v>
      </c>
      <c r="G60" s="68">
        <v>205</v>
      </c>
      <c r="H60" s="68">
        <v>680</v>
      </c>
      <c r="I60" s="68">
        <v>49</v>
      </c>
    </row>
    <row r="61" spans="1:9" ht="12.75">
      <c r="A61" s="68" t="s">
        <v>50</v>
      </c>
      <c r="B61" s="68">
        <f t="shared" si="1"/>
        <v>69</v>
      </c>
      <c r="C61" s="68">
        <v>0</v>
      </c>
      <c r="D61" s="68">
        <v>0</v>
      </c>
      <c r="E61" s="68">
        <v>2</v>
      </c>
      <c r="F61" s="68">
        <v>4</v>
      </c>
      <c r="G61" s="68">
        <v>15</v>
      </c>
      <c r="H61" s="68">
        <v>45</v>
      </c>
      <c r="I61" s="68">
        <v>3</v>
      </c>
    </row>
    <row r="62" spans="1:9" ht="12.75">
      <c r="A62" s="68" t="s">
        <v>119</v>
      </c>
      <c r="B62" s="68">
        <f t="shared" si="1"/>
        <v>70</v>
      </c>
      <c r="C62" s="68">
        <v>0</v>
      </c>
      <c r="D62" s="68">
        <v>1</v>
      </c>
      <c r="E62" s="68">
        <v>4</v>
      </c>
      <c r="F62" s="68">
        <v>6</v>
      </c>
      <c r="G62" s="68">
        <v>30</v>
      </c>
      <c r="H62" s="68">
        <v>22</v>
      </c>
      <c r="I62" s="68">
        <v>7</v>
      </c>
    </row>
    <row r="63" spans="1:9" ht="12.75">
      <c r="A63" s="68" t="s">
        <v>132</v>
      </c>
      <c r="B63" s="68">
        <f t="shared" si="1"/>
        <v>170</v>
      </c>
      <c r="C63" s="68">
        <v>9</v>
      </c>
      <c r="D63" s="68">
        <v>0</v>
      </c>
      <c r="E63" s="68">
        <v>21</v>
      </c>
      <c r="F63" s="68">
        <v>13</v>
      </c>
      <c r="G63" s="68">
        <v>44</v>
      </c>
      <c r="H63" s="68">
        <v>78</v>
      </c>
      <c r="I63" s="68">
        <v>5</v>
      </c>
    </row>
    <row r="64" spans="1:9" ht="12.75">
      <c r="A64" s="68" t="s">
        <v>76</v>
      </c>
      <c r="B64" s="68">
        <f t="shared" si="1"/>
        <v>69</v>
      </c>
      <c r="C64" s="68">
        <v>3</v>
      </c>
      <c r="D64" s="68">
        <v>0</v>
      </c>
      <c r="E64" s="68">
        <v>2</v>
      </c>
      <c r="F64" s="68">
        <v>4</v>
      </c>
      <c r="G64" s="68">
        <v>26</v>
      </c>
      <c r="H64" s="68">
        <v>32</v>
      </c>
      <c r="I64" s="68">
        <v>2</v>
      </c>
    </row>
    <row r="65" spans="1:9" ht="12.75">
      <c r="A65" s="68" t="s">
        <v>113</v>
      </c>
      <c r="B65" s="68">
        <f t="shared" si="1"/>
        <v>279</v>
      </c>
      <c r="C65" s="68">
        <v>0</v>
      </c>
      <c r="D65" s="68">
        <v>0</v>
      </c>
      <c r="E65" s="68">
        <v>15</v>
      </c>
      <c r="F65" s="68">
        <v>19</v>
      </c>
      <c r="G65" s="68">
        <v>68</v>
      </c>
      <c r="H65" s="68">
        <v>164</v>
      </c>
      <c r="I65" s="68">
        <v>13</v>
      </c>
    </row>
    <row r="66" spans="1:9" ht="12.75">
      <c r="A66" s="68" t="s">
        <v>77</v>
      </c>
      <c r="B66" s="68">
        <f t="shared" si="1"/>
        <v>114</v>
      </c>
      <c r="C66" s="68">
        <v>3</v>
      </c>
      <c r="D66" s="68">
        <v>0</v>
      </c>
      <c r="E66" s="68">
        <v>5</v>
      </c>
      <c r="F66" s="68">
        <v>13</v>
      </c>
      <c r="G66" s="68">
        <v>45</v>
      </c>
      <c r="H66" s="68">
        <v>41</v>
      </c>
      <c r="I66" s="68">
        <v>7</v>
      </c>
    </row>
    <row r="67" spans="1:9" ht="12.75">
      <c r="A67" s="68" t="s">
        <v>31</v>
      </c>
      <c r="B67" s="68">
        <f t="shared" si="1"/>
        <v>4286</v>
      </c>
      <c r="C67" s="68">
        <v>66</v>
      </c>
      <c r="D67" s="68">
        <v>0</v>
      </c>
      <c r="E67" s="68">
        <v>660</v>
      </c>
      <c r="F67" s="68">
        <v>129</v>
      </c>
      <c r="G67" s="68">
        <v>575</v>
      </c>
      <c r="H67" s="68">
        <v>2299</v>
      </c>
      <c r="I67" s="70">
        <v>557</v>
      </c>
    </row>
    <row r="68" spans="1:9" ht="12.75">
      <c r="A68" s="68" t="s">
        <v>83</v>
      </c>
      <c r="B68" s="68">
        <f t="shared" si="1"/>
        <v>229</v>
      </c>
      <c r="C68" s="68">
        <v>3</v>
      </c>
      <c r="D68" s="68">
        <v>0</v>
      </c>
      <c r="E68" s="68">
        <v>23</v>
      </c>
      <c r="F68" s="68">
        <v>14</v>
      </c>
      <c r="G68" s="68">
        <v>89</v>
      </c>
      <c r="H68" s="68">
        <v>87</v>
      </c>
      <c r="I68" s="70">
        <v>13</v>
      </c>
    </row>
    <row r="69" spans="1:9" ht="12.75">
      <c r="A69" s="68" t="s">
        <v>155</v>
      </c>
      <c r="B69" s="68">
        <f t="shared" si="1"/>
        <v>234</v>
      </c>
      <c r="C69" s="68">
        <v>0</v>
      </c>
      <c r="D69" s="68">
        <v>0</v>
      </c>
      <c r="E69" s="68">
        <v>7</v>
      </c>
      <c r="F69" s="68">
        <v>8</v>
      </c>
      <c r="G69" s="68">
        <v>100</v>
      </c>
      <c r="H69" s="68">
        <v>109</v>
      </c>
      <c r="I69" s="68">
        <v>10</v>
      </c>
    </row>
    <row r="70" spans="1:9" ht="12.75">
      <c r="A70" s="68" t="s">
        <v>156</v>
      </c>
      <c r="B70" s="68">
        <f t="shared" si="1"/>
        <v>143</v>
      </c>
      <c r="C70" s="68">
        <v>3</v>
      </c>
      <c r="D70" s="68">
        <v>0</v>
      </c>
      <c r="E70" s="68">
        <v>8</v>
      </c>
      <c r="F70" s="68">
        <v>7</v>
      </c>
      <c r="G70" s="68">
        <v>36</v>
      </c>
      <c r="H70" s="68">
        <v>85</v>
      </c>
      <c r="I70" s="68">
        <v>4</v>
      </c>
    </row>
    <row r="71" spans="1:9" ht="12.75">
      <c r="A71" s="68" t="s">
        <v>95</v>
      </c>
      <c r="B71" s="68">
        <f t="shared" si="1"/>
        <v>251</v>
      </c>
      <c r="C71" s="68">
        <v>9</v>
      </c>
      <c r="D71" s="68">
        <v>0</v>
      </c>
      <c r="E71" s="68">
        <v>25</v>
      </c>
      <c r="F71" s="68">
        <v>4</v>
      </c>
      <c r="G71" s="68">
        <v>72</v>
      </c>
      <c r="H71" s="68">
        <v>90</v>
      </c>
      <c r="I71" s="68">
        <v>51</v>
      </c>
    </row>
    <row r="72" spans="1:9" ht="12.75">
      <c r="A72" s="68" t="s">
        <v>96</v>
      </c>
      <c r="B72" s="68">
        <f t="shared" si="1"/>
        <v>664</v>
      </c>
      <c r="C72" s="68">
        <v>9</v>
      </c>
      <c r="D72" s="68">
        <v>2</v>
      </c>
      <c r="E72" s="68">
        <v>84</v>
      </c>
      <c r="F72" s="68">
        <v>10</v>
      </c>
      <c r="G72" s="68">
        <v>89</v>
      </c>
      <c r="H72" s="68">
        <v>361</v>
      </c>
      <c r="I72" s="68">
        <v>109</v>
      </c>
    </row>
    <row r="73" spans="1:9" ht="12.75">
      <c r="A73" s="68" t="s">
        <v>157</v>
      </c>
      <c r="B73" s="68">
        <f t="shared" si="1"/>
        <v>282</v>
      </c>
      <c r="C73" s="68">
        <v>3</v>
      </c>
      <c r="D73" s="68">
        <v>0</v>
      </c>
      <c r="E73" s="68">
        <v>42</v>
      </c>
      <c r="F73" s="68">
        <v>18</v>
      </c>
      <c r="G73" s="68">
        <v>82</v>
      </c>
      <c r="H73" s="68">
        <v>112</v>
      </c>
      <c r="I73" s="68">
        <v>25</v>
      </c>
    </row>
    <row r="74" spans="1:9" ht="12.75">
      <c r="A74" s="68" t="s">
        <v>125</v>
      </c>
      <c r="B74" s="68">
        <f t="shared" si="1"/>
        <v>193</v>
      </c>
      <c r="C74" s="68">
        <v>1</v>
      </c>
      <c r="D74" s="68">
        <v>0</v>
      </c>
      <c r="E74" s="68">
        <v>0</v>
      </c>
      <c r="F74" s="68">
        <v>10</v>
      </c>
      <c r="G74" s="68">
        <v>69</v>
      </c>
      <c r="H74" s="68">
        <v>110</v>
      </c>
      <c r="I74" s="68">
        <v>3</v>
      </c>
    </row>
    <row r="75" spans="1:9" ht="12.75">
      <c r="A75" s="68" t="s">
        <v>98</v>
      </c>
      <c r="B75" s="68">
        <f t="shared" si="1"/>
        <v>290</v>
      </c>
      <c r="C75" s="68">
        <v>2</v>
      </c>
      <c r="D75" s="68">
        <v>0</v>
      </c>
      <c r="E75" s="68">
        <v>23</v>
      </c>
      <c r="F75" s="68">
        <v>5</v>
      </c>
      <c r="G75" s="68">
        <v>69</v>
      </c>
      <c r="H75" s="68">
        <v>137</v>
      </c>
      <c r="I75" s="68">
        <v>54</v>
      </c>
    </row>
    <row r="76" spans="1:9" ht="12.75">
      <c r="A76" s="68" t="s">
        <v>99</v>
      </c>
      <c r="B76" s="68">
        <f t="shared" si="1"/>
        <v>443</v>
      </c>
      <c r="C76" s="68">
        <v>6</v>
      </c>
      <c r="D76" s="68">
        <v>0</v>
      </c>
      <c r="E76" s="68">
        <v>51</v>
      </c>
      <c r="F76" s="68">
        <v>8</v>
      </c>
      <c r="G76" s="68">
        <v>110</v>
      </c>
      <c r="H76" s="68">
        <v>199</v>
      </c>
      <c r="I76" s="68">
        <v>69</v>
      </c>
    </row>
    <row r="77" spans="1:9" ht="12.75">
      <c r="A77" s="68" t="s">
        <v>133</v>
      </c>
      <c r="B77" s="68">
        <f t="shared" si="1"/>
        <v>154</v>
      </c>
      <c r="C77" s="68">
        <v>7</v>
      </c>
      <c r="D77" s="68">
        <v>0</v>
      </c>
      <c r="E77" s="68">
        <v>2</v>
      </c>
      <c r="F77" s="68">
        <v>15</v>
      </c>
      <c r="G77" s="68">
        <v>74</v>
      </c>
      <c r="H77" s="68">
        <v>55</v>
      </c>
      <c r="I77" s="68">
        <v>1</v>
      </c>
    </row>
    <row r="78" spans="1:9" ht="12.75">
      <c r="A78" s="68" t="s">
        <v>56</v>
      </c>
      <c r="B78" s="68">
        <f t="shared" si="1"/>
        <v>52</v>
      </c>
      <c r="C78" s="68">
        <v>1</v>
      </c>
      <c r="D78" s="68">
        <v>0</v>
      </c>
      <c r="E78" s="68">
        <v>13</v>
      </c>
      <c r="F78" s="68">
        <v>2</v>
      </c>
      <c r="G78" s="68">
        <v>13</v>
      </c>
      <c r="H78" s="68">
        <v>12</v>
      </c>
      <c r="I78" s="68">
        <v>11</v>
      </c>
    </row>
    <row r="79" spans="1:9" ht="12.75">
      <c r="A79" s="68" t="s">
        <v>67</v>
      </c>
      <c r="B79" s="68">
        <f t="shared" si="1"/>
        <v>148</v>
      </c>
      <c r="C79" s="68">
        <v>1</v>
      </c>
      <c r="D79" s="68">
        <v>1</v>
      </c>
      <c r="E79" s="68">
        <v>15</v>
      </c>
      <c r="F79" s="68">
        <v>6</v>
      </c>
      <c r="G79" s="68">
        <v>67</v>
      </c>
      <c r="H79" s="68">
        <v>58</v>
      </c>
      <c r="I79" s="68">
        <v>0</v>
      </c>
    </row>
    <row r="80" spans="1:9" ht="13.5" thickBot="1">
      <c r="A80" s="71" t="s">
        <v>57</v>
      </c>
      <c r="B80" s="71">
        <f t="shared" si="1"/>
        <v>98</v>
      </c>
      <c r="C80" s="71">
        <v>2</v>
      </c>
      <c r="D80" s="71">
        <v>0</v>
      </c>
      <c r="E80" s="71">
        <v>3</v>
      </c>
      <c r="F80" s="71">
        <v>4</v>
      </c>
      <c r="G80" s="71">
        <v>24</v>
      </c>
      <c r="H80" s="71">
        <v>62</v>
      </c>
      <c r="I80" s="71">
        <v>3</v>
      </c>
    </row>
    <row r="81" spans="1:9" ht="15.75" thickBot="1">
      <c r="A81" s="72" t="s">
        <v>40</v>
      </c>
      <c r="B81" s="73">
        <f>SUM(B2:B80)</f>
        <v>24197</v>
      </c>
      <c r="C81" s="73">
        <f aca="true" t="shared" si="2" ref="C81:H81">SUM(C2:C80)</f>
        <v>356</v>
      </c>
      <c r="D81" s="73">
        <f t="shared" si="2"/>
        <v>9</v>
      </c>
      <c r="E81" s="73">
        <f t="shared" si="2"/>
        <v>2473</v>
      </c>
      <c r="F81" s="73">
        <f t="shared" si="2"/>
        <v>950</v>
      </c>
      <c r="G81" s="73">
        <f t="shared" si="2"/>
        <v>5750</v>
      </c>
      <c r="H81" s="73">
        <f t="shared" si="2"/>
        <v>12354</v>
      </c>
      <c r="I81" s="73">
        <f>SUM(I2:I80)</f>
        <v>2305</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31 DE MAYO DE 2013
</oddHeader>
    <oddFooter>&amp;CPage &amp;P</oddFooter>
  </headerFooter>
</worksheet>
</file>

<file path=xl/worksheets/sheet4.xml><?xml version="1.0" encoding="utf-8"?>
<worksheet xmlns="http://schemas.openxmlformats.org/spreadsheetml/2006/main" xmlns:r="http://schemas.openxmlformats.org/officeDocument/2006/relationships">
  <dimension ref="A1:O502"/>
  <sheetViews>
    <sheetView zoomScalePageLayoutView="0" workbookViewId="0" topLeftCell="A1">
      <selection activeCell="A1" sqref="A1"/>
    </sheetView>
  </sheetViews>
  <sheetFormatPr defaultColWidth="9.140625" defaultRowHeight="12.75"/>
  <sheetData>
    <row r="1" ht="13.5" thickBot="1">
      <c r="A1" t="s">
        <v>0</v>
      </c>
    </row>
    <row r="2" spans="1:15" ht="13.5" thickBot="1">
      <c r="A2" t="s">
        <v>0</v>
      </c>
      <c r="B2" s="169" t="s">
        <v>278</v>
      </c>
      <c r="C2" s="169" t="s">
        <v>280</v>
      </c>
      <c r="D2" s="169" t="s">
        <v>281</v>
      </c>
      <c r="E2" s="169" t="s">
        <v>282</v>
      </c>
      <c r="F2" s="169" t="s">
        <v>283</v>
      </c>
      <c r="G2" s="169" t="s">
        <v>284</v>
      </c>
      <c r="H2" s="169" t="s">
        <v>285</v>
      </c>
      <c r="I2" s="169" t="s">
        <v>286</v>
      </c>
      <c r="J2" s="169" t="s">
        <v>287</v>
      </c>
      <c r="K2" s="169" t="s">
        <v>288</v>
      </c>
      <c r="L2" s="169" t="s">
        <v>289</v>
      </c>
      <c r="M2" s="169" t="s">
        <v>290</v>
      </c>
      <c r="N2" s="169" t="s">
        <v>291</v>
      </c>
      <c r="O2" s="169" t="s">
        <v>40</v>
      </c>
    </row>
    <row r="3" spans="1:15" ht="12.75">
      <c r="A3" s="166"/>
      <c r="B3" s="69">
        <v>2012</v>
      </c>
      <c r="C3" s="69">
        <f>SUM(C39+C75+C111+C147+C183+C219+C255+C291+C327+C363+C399+C435+C471)</f>
        <v>5243</v>
      </c>
      <c r="D3" s="69">
        <f>SUM(D39+D75+D111+D147+D183+D219+D255+D291+D327+D363+D399+D435+D471)</f>
        <v>4445</v>
      </c>
      <c r="E3" s="69">
        <f>SUM(E39+E75+E111+E147+E183+E219+E255+E291+E327+E363+E399+E435+E471)</f>
        <v>4687</v>
      </c>
      <c r="F3" s="69">
        <f>SUM(F39+F75+F111+F147+F183+F219+F255+F291+F327+F363+F399+F435+F471)</f>
        <v>4989</v>
      </c>
      <c r="G3" s="69">
        <f>SUM(G39+G75+G111+G147+G183+G219+G255+G291+G327+G363+G399+G435+G471)</f>
        <v>4833</v>
      </c>
      <c r="H3" s="69"/>
      <c r="I3" s="69"/>
      <c r="J3" s="69"/>
      <c r="K3" s="69"/>
      <c r="L3" s="69"/>
      <c r="M3" s="69"/>
      <c r="N3" s="69"/>
      <c r="O3" s="166">
        <f>SUM(C3:N3)</f>
        <v>24197</v>
      </c>
    </row>
    <row r="4" spans="1:15" ht="12.75">
      <c r="A4" s="170" t="s">
        <v>40</v>
      </c>
      <c r="B4" s="68">
        <v>2011</v>
      </c>
      <c r="C4" s="68">
        <f>SUM(C8+C12+C16+C20+C24+C28+C32)</f>
        <v>5427</v>
      </c>
      <c r="D4" s="68">
        <f>SUM(D8+D12+D16+D20+D24+D28+D32)</f>
        <v>4858</v>
      </c>
      <c r="E4" s="68">
        <f>SUM(E8+E12+E16+E20+E24+E28+E32)</f>
        <v>5000</v>
      </c>
      <c r="F4" s="68">
        <f>SUM(F8+F12+F16+F20+F24+F28+F32)</f>
        <v>4411</v>
      </c>
      <c r="G4" s="68">
        <f>SUM(G8+G12+G16+G20+G24+G28+G32)</f>
        <v>5186</v>
      </c>
      <c r="H4" s="68"/>
      <c r="I4" s="68"/>
      <c r="J4" s="68"/>
      <c r="K4" s="68"/>
      <c r="L4" s="68"/>
      <c r="M4" s="68"/>
      <c r="N4" s="68"/>
      <c r="O4" s="68">
        <f>SUM(C4:N4)</f>
        <v>24882</v>
      </c>
    </row>
    <row r="5" spans="1:15" ht="12.75">
      <c r="A5" s="170" t="s">
        <v>292</v>
      </c>
      <c r="B5" s="171" t="s">
        <v>279</v>
      </c>
      <c r="C5" s="167">
        <f>SUM(C3-C4)</f>
        <v>-184</v>
      </c>
      <c r="D5" s="167">
        <f>SUM(D3-D4)</f>
        <v>-413</v>
      </c>
      <c r="E5" s="167">
        <f>SUM(E3-E4)</f>
        <v>-313</v>
      </c>
      <c r="F5" s="167">
        <f>SUM(F3-F4)</f>
        <v>578</v>
      </c>
      <c r="G5" s="167">
        <f>SUM(G3-G4)</f>
        <v>-353</v>
      </c>
      <c r="H5" s="167"/>
      <c r="I5" s="167"/>
      <c r="J5" s="167"/>
      <c r="K5" s="167"/>
      <c r="L5" s="167"/>
      <c r="M5" s="167"/>
      <c r="N5" s="167"/>
      <c r="O5" s="167">
        <f>SUM(O3-O4)</f>
        <v>-685</v>
      </c>
    </row>
    <row r="6" spans="1:15" ht="13.5" thickBot="1">
      <c r="A6" s="172"/>
      <c r="B6" s="173" t="s">
        <v>5</v>
      </c>
      <c r="C6" s="168">
        <f>C5/C4</f>
        <v>-0.03390455131748664</v>
      </c>
      <c r="D6" s="168">
        <f>D5/D4</f>
        <v>-0.08501440922190202</v>
      </c>
      <c r="E6" s="168">
        <f>E5/E4</f>
        <v>-0.0626</v>
      </c>
      <c r="F6" s="168">
        <f>F5/F4</f>
        <v>0.13103604624801632</v>
      </c>
      <c r="G6" s="168">
        <f>G5/G4</f>
        <v>-0.06806787504820672</v>
      </c>
      <c r="H6" s="168"/>
      <c r="I6" s="168"/>
      <c r="J6" s="168"/>
      <c r="K6" s="168"/>
      <c r="L6" s="168"/>
      <c r="M6" s="168"/>
      <c r="N6" s="168"/>
      <c r="O6" s="168">
        <f>O5/O4</f>
        <v>-0.02752994132304477</v>
      </c>
    </row>
    <row r="7" spans="1:15" ht="12.75">
      <c r="A7" s="167"/>
      <c r="B7" s="69">
        <v>2012</v>
      </c>
      <c r="C7" s="166">
        <f aca="true" t="shared" si="0" ref="C7:E8">SUM(C43+C79+C115+C151+C187+C223+C259+C295+C331+C367+C403+C439+C475)</f>
        <v>76</v>
      </c>
      <c r="D7" s="166">
        <f t="shared" si="0"/>
        <v>74</v>
      </c>
      <c r="E7" s="166">
        <f t="shared" si="0"/>
        <v>64</v>
      </c>
      <c r="F7" s="166">
        <f>SUM(F43+F79+F115+F151+F187+F223+F259+F295+F331+F367+F403+F439+F475)</f>
        <v>69</v>
      </c>
      <c r="G7" s="166">
        <f>SUM(G43+G79+G115+G151+G187+G223+G259+G295+G331+G367+G403+G439+G475)</f>
        <v>73</v>
      </c>
      <c r="H7" s="166"/>
      <c r="I7" s="166"/>
      <c r="J7" s="166"/>
      <c r="K7" s="166"/>
      <c r="L7" s="166"/>
      <c r="M7" s="166"/>
      <c r="N7" s="166"/>
      <c r="O7" s="166">
        <f>SUM(C7:N7)</f>
        <v>356</v>
      </c>
    </row>
    <row r="8" spans="1:15" ht="12.75">
      <c r="A8" s="170" t="s">
        <v>293</v>
      </c>
      <c r="B8" s="68">
        <v>2011</v>
      </c>
      <c r="C8" s="68">
        <f t="shared" si="0"/>
        <v>88</v>
      </c>
      <c r="D8" s="68">
        <f t="shared" si="0"/>
        <v>85</v>
      </c>
      <c r="E8" s="68">
        <f t="shared" si="0"/>
        <v>73</v>
      </c>
      <c r="F8" s="68">
        <f>SUM(F44+F80+F116+F152+F188+F224+F260+F296+F332+F368+F404+F440+F476)</f>
        <v>66</v>
      </c>
      <c r="G8" s="68">
        <f>SUM(G44+G80+G116+G152+G188+G224+G260+G296+G332+G368+G404+G440+G476)</f>
        <v>70</v>
      </c>
      <c r="H8" s="68"/>
      <c r="I8" s="68"/>
      <c r="J8" s="68"/>
      <c r="K8" s="68"/>
      <c r="L8" s="68"/>
      <c r="M8" s="68"/>
      <c r="N8" s="68"/>
      <c r="O8" s="68">
        <f>SUM(C8:N8)</f>
        <v>382</v>
      </c>
    </row>
    <row r="9" spans="1:15" ht="12.75">
      <c r="A9" s="170" t="s">
        <v>294</v>
      </c>
      <c r="B9" s="174" t="s">
        <v>279</v>
      </c>
      <c r="C9" s="167">
        <f>SUM(C7-C8)</f>
        <v>-12</v>
      </c>
      <c r="D9" s="167">
        <f>SUM(D7-D8)</f>
        <v>-11</v>
      </c>
      <c r="E9" s="167">
        <f>SUM(E7-E8)</f>
        <v>-9</v>
      </c>
      <c r="F9" s="167">
        <f>SUM(F7-F8)</f>
        <v>3</v>
      </c>
      <c r="G9" s="167">
        <f>SUM(G7-G8)</f>
        <v>3</v>
      </c>
      <c r="H9" s="167"/>
      <c r="I9" s="167"/>
      <c r="J9" s="167"/>
      <c r="K9" s="167"/>
      <c r="L9" s="167"/>
      <c r="M9" s="167"/>
      <c r="N9" s="167"/>
      <c r="O9" s="167">
        <f>SUM(O7-O8)</f>
        <v>-26</v>
      </c>
    </row>
    <row r="10" spans="1:15" ht="13.5" thickBot="1">
      <c r="A10" s="172"/>
      <c r="B10" s="173" t="s">
        <v>5</v>
      </c>
      <c r="C10" s="168">
        <f>C9/C8</f>
        <v>-0.13636363636363635</v>
      </c>
      <c r="D10" s="168">
        <f>D9/D8</f>
        <v>-0.12941176470588237</v>
      </c>
      <c r="E10" s="168">
        <f>E9/E8</f>
        <v>-0.1232876712328767</v>
      </c>
      <c r="F10" s="168">
        <f>F9/F8</f>
        <v>0.045454545454545456</v>
      </c>
      <c r="G10" s="168">
        <f>G9/G8</f>
        <v>0.04285714285714286</v>
      </c>
      <c r="H10" s="168"/>
      <c r="I10" s="168"/>
      <c r="J10" s="168"/>
      <c r="K10" s="168"/>
      <c r="L10" s="168"/>
      <c r="M10" s="168"/>
      <c r="N10" s="168"/>
      <c r="O10" s="168">
        <f>O9/O8</f>
        <v>-0.06806282722513089</v>
      </c>
    </row>
    <row r="11" spans="1:15" ht="12.75">
      <c r="A11" s="167"/>
      <c r="B11" s="69">
        <v>2012</v>
      </c>
      <c r="C11" s="69">
        <f aca="true" t="shared" si="1" ref="C11:E12">SUM(C47+C83+C119+C155+C191+C227+C263+C299+C335+C371+C407+C443+C479)</f>
        <v>2</v>
      </c>
      <c r="D11" s="69">
        <f t="shared" si="1"/>
        <v>2</v>
      </c>
      <c r="E11" s="69">
        <f t="shared" si="1"/>
        <v>4</v>
      </c>
      <c r="F11" s="69">
        <f>SUM(F47+F83+F119+F155+F191+F227+F263+F299+F335+F371+F407+F443+F479)</f>
        <v>1</v>
      </c>
      <c r="G11" s="69">
        <f>SUM(G47+G83+G119+G155+G191+G227+G263+G299+G335+G371+G407+G443+G479)</f>
        <v>0</v>
      </c>
      <c r="H11" s="69"/>
      <c r="I11" s="69"/>
      <c r="J11" s="69"/>
      <c r="K11" s="69"/>
      <c r="L11" s="69"/>
      <c r="M11" s="69"/>
      <c r="N11" s="69"/>
      <c r="O11" s="69">
        <f>SUM(C11:N11)</f>
        <v>9</v>
      </c>
    </row>
    <row r="12" spans="1:15" ht="12.75">
      <c r="A12" s="175" t="s">
        <v>295</v>
      </c>
      <c r="B12" s="68">
        <v>2011</v>
      </c>
      <c r="C12" s="68">
        <f t="shared" si="1"/>
        <v>4</v>
      </c>
      <c r="D12" s="68">
        <f t="shared" si="1"/>
        <v>2</v>
      </c>
      <c r="E12" s="68">
        <f t="shared" si="1"/>
        <v>3</v>
      </c>
      <c r="F12" s="68">
        <f>SUM(F48+F84+F120+F156+F192+F228+F264+F300+F336+F372+F408+F444+F480)</f>
        <v>1</v>
      </c>
      <c r="G12" s="68">
        <f>SUM(G48+G84+G120+G156+G192+G228+G264+G300+G336+G372+G408+G444+G480)</f>
        <v>3</v>
      </c>
      <c r="H12" s="68"/>
      <c r="I12" s="68"/>
      <c r="J12" s="68"/>
      <c r="K12" s="68"/>
      <c r="L12" s="68"/>
      <c r="M12" s="68"/>
      <c r="N12" s="68"/>
      <c r="O12" s="68">
        <f>SUM(C12:N12)</f>
        <v>13</v>
      </c>
    </row>
    <row r="13" spans="1:15" ht="12.75">
      <c r="A13" s="170" t="s">
        <v>296</v>
      </c>
      <c r="B13" s="174" t="s">
        <v>279</v>
      </c>
      <c r="C13" s="167">
        <f>SUM(C11-C12)</f>
        <v>-2</v>
      </c>
      <c r="D13" s="167">
        <f>SUM(D11-D12)</f>
        <v>0</v>
      </c>
      <c r="E13" s="167">
        <f>SUM(E11-E12)</f>
        <v>1</v>
      </c>
      <c r="F13" s="167">
        <f>SUM(F11-F12)</f>
        <v>0</v>
      </c>
      <c r="G13" s="167">
        <f>SUM(G11-G12)</f>
        <v>-3</v>
      </c>
      <c r="H13" s="167"/>
      <c r="I13" s="167"/>
      <c r="J13" s="167"/>
      <c r="K13" s="167"/>
      <c r="L13" s="167"/>
      <c r="M13" s="167"/>
      <c r="N13" s="167"/>
      <c r="O13" s="167">
        <f>SUM(O11-O12)</f>
        <v>-4</v>
      </c>
    </row>
    <row r="14" spans="1:15" ht="13.5" thickBot="1">
      <c r="A14" s="172"/>
      <c r="B14" s="173" t="s">
        <v>5</v>
      </c>
      <c r="C14" s="168">
        <f>C13/C12</f>
        <v>-0.5</v>
      </c>
      <c r="D14" s="168">
        <f>D13/D12</f>
        <v>0</v>
      </c>
      <c r="E14" s="168">
        <f>E13/E12</f>
        <v>0.3333333333333333</v>
      </c>
      <c r="F14" s="168">
        <f>F13/F12</f>
        <v>0</v>
      </c>
      <c r="G14" s="168">
        <f>G13/G12</f>
        <v>-1</v>
      </c>
      <c r="H14" s="168"/>
      <c r="I14" s="168"/>
      <c r="J14" s="168"/>
      <c r="K14" s="168"/>
      <c r="L14" s="168"/>
      <c r="M14" s="168"/>
      <c r="N14" s="168"/>
      <c r="O14" s="168">
        <f>O13/O12</f>
        <v>-0.3076923076923077</v>
      </c>
    </row>
    <row r="15" spans="1:15" ht="12.75">
      <c r="A15" s="167"/>
      <c r="B15" s="69">
        <v>2012</v>
      </c>
      <c r="C15" s="69">
        <f aca="true" t="shared" si="2" ref="C15:E16">SUM(C51+C87+C123+C159+C195+C231+C267+C303+C339+C375+C411+C447+C483)</f>
        <v>532</v>
      </c>
      <c r="D15" s="69">
        <f t="shared" si="2"/>
        <v>435</v>
      </c>
      <c r="E15" s="69">
        <f t="shared" si="2"/>
        <v>470</v>
      </c>
      <c r="F15" s="69">
        <f>SUM(F51+F87+F123+F159+F195+F231+F267+F303+F339+F375+F411+F447+F483)</f>
        <v>492</v>
      </c>
      <c r="G15" s="69">
        <f>SUM(G51+G87+G123+G159+G195+G231+G267+G303+G339+G375+G411+G447+G483)</f>
        <v>544</v>
      </c>
      <c r="H15" s="69"/>
      <c r="I15" s="69"/>
      <c r="J15" s="69"/>
      <c r="K15" s="69"/>
      <c r="L15" s="69"/>
      <c r="M15" s="69"/>
      <c r="N15" s="69"/>
      <c r="O15" s="69">
        <f>SUM(C15:N15)</f>
        <v>2473</v>
      </c>
    </row>
    <row r="16" spans="1:15" ht="12.75">
      <c r="A16" s="170" t="s">
        <v>297</v>
      </c>
      <c r="B16" s="68">
        <v>2011</v>
      </c>
      <c r="C16" s="68">
        <f t="shared" si="2"/>
        <v>545</v>
      </c>
      <c r="D16" s="68">
        <f t="shared" si="2"/>
        <v>499</v>
      </c>
      <c r="E16" s="68">
        <f t="shared" si="2"/>
        <v>518</v>
      </c>
      <c r="F16" s="68">
        <f>SUM(F52+F88+F124+F160+F196+F232+F268+F304+F340+F376+F412+F448+F484)</f>
        <v>528</v>
      </c>
      <c r="G16" s="68">
        <f>SUM(G52+G88+G124+G160+G196+G232+G268+G304+G340+G376+G412+G448+G484)</f>
        <v>496</v>
      </c>
      <c r="H16" s="68"/>
      <c r="I16" s="68"/>
      <c r="J16" s="68"/>
      <c r="K16" s="68"/>
      <c r="L16" s="68"/>
      <c r="M16" s="68"/>
      <c r="N16" s="68"/>
      <c r="O16" s="68">
        <f>SUM(C16:N16)</f>
        <v>2586</v>
      </c>
    </row>
    <row r="17" spans="1:15" ht="12.75">
      <c r="A17" s="167"/>
      <c r="B17" s="174" t="s">
        <v>279</v>
      </c>
      <c r="C17" s="167">
        <f>SUM(C15-C16)</f>
        <v>-13</v>
      </c>
      <c r="D17" s="167">
        <f>SUM(D15-D16)</f>
        <v>-64</v>
      </c>
      <c r="E17" s="167">
        <f>SUM(E15-E16)</f>
        <v>-48</v>
      </c>
      <c r="F17" s="167">
        <f>SUM(F15-F16)</f>
        <v>-36</v>
      </c>
      <c r="G17" s="167">
        <f>SUM(G15-G16)</f>
        <v>48</v>
      </c>
      <c r="H17" s="167"/>
      <c r="I17" s="167"/>
      <c r="J17" s="167"/>
      <c r="K17" s="167"/>
      <c r="L17" s="167"/>
      <c r="M17" s="167"/>
      <c r="N17" s="167"/>
      <c r="O17" s="167">
        <f>SUM(O15-O16)</f>
        <v>-113</v>
      </c>
    </row>
    <row r="18" spans="1:15" ht="13.5" thickBot="1">
      <c r="A18" s="172"/>
      <c r="B18" s="173" t="s">
        <v>5</v>
      </c>
      <c r="C18" s="168">
        <f>C17/C16</f>
        <v>-0.023853211009174313</v>
      </c>
      <c r="D18" s="168">
        <f>D17/D16</f>
        <v>-0.1282565130260521</v>
      </c>
      <c r="E18" s="168">
        <f>E17/E16</f>
        <v>-0.09266409266409266</v>
      </c>
      <c r="F18" s="168">
        <f>F17/F16</f>
        <v>-0.06818181818181818</v>
      </c>
      <c r="G18" s="168">
        <f>G17/G16</f>
        <v>0.0967741935483871</v>
      </c>
      <c r="H18" s="168"/>
      <c r="I18" s="168"/>
      <c r="J18" s="168"/>
      <c r="K18" s="168"/>
      <c r="L18" s="168"/>
      <c r="M18" s="168"/>
      <c r="N18" s="168"/>
      <c r="O18" s="168">
        <f>O17/O16</f>
        <v>-0.04369682907965971</v>
      </c>
    </row>
    <row r="19" spans="1:15" ht="12.75">
      <c r="A19" s="167"/>
      <c r="B19" s="69">
        <v>2012</v>
      </c>
      <c r="C19" s="69">
        <f aca="true" t="shared" si="3" ref="C19:E20">SUM(C55+C91+C127+C163+C199+C235+C271+C307+C343+C379+C415+C451+C487)</f>
        <v>200</v>
      </c>
      <c r="D19" s="69">
        <f t="shared" si="3"/>
        <v>184</v>
      </c>
      <c r="E19" s="69">
        <f t="shared" si="3"/>
        <v>190</v>
      </c>
      <c r="F19" s="69">
        <f>SUM(F55+F91+F127+F163+F199+F235+F271+F307+F343+F379+F415+F451+F487)</f>
        <v>203</v>
      </c>
      <c r="G19" s="69">
        <f>SUM(G55+G91+G127+G163+G199+G235+G271+G307+G343+G379+G415+G451+G487)</f>
        <v>173</v>
      </c>
      <c r="H19" s="69"/>
      <c r="I19" s="69"/>
      <c r="J19" s="69"/>
      <c r="K19" s="69"/>
      <c r="L19" s="69"/>
      <c r="M19" s="69"/>
      <c r="N19" s="69"/>
      <c r="O19" s="69">
        <f>SUM(C19:N19)</f>
        <v>950</v>
      </c>
    </row>
    <row r="20" spans="1:15" ht="12.75">
      <c r="A20" s="170" t="s">
        <v>298</v>
      </c>
      <c r="B20" s="68">
        <v>2011</v>
      </c>
      <c r="C20" s="68">
        <f t="shared" si="3"/>
        <v>238</v>
      </c>
      <c r="D20" s="68">
        <f t="shared" si="3"/>
        <v>222</v>
      </c>
      <c r="E20" s="68">
        <f t="shared" si="3"/>
        <v>222</v>
      </c>
      <c r="F20" s="68">
        <f>SUM(F56+F92+F128+F164+F200+F236+F272+F308+F344+F380+F416+F452+F488)</f>
        <v>205</v>
      </c>
      <c r="G20" s="68">
        <f>SUM(G56+G92+G128+G164+G200+G236+G272+G308+G344+G380+G416+G452+G488)</f>
        <v>230</v>
      </c>
      <c r="H20" s="68"/>
      <c r="I20" s="68"/>
      <c r="J20" s="68"/>
      <c r="K20" s="68"/>
      <c r="L20" s="68"/>
      <c r="M20" s="68"/>
      <c r="N20" s="68"/>
      <c r="O20" s="68">
        <f>SUM(C20:N20)</f>
        <v>1117</v>
      </c>
    </row>
    <row r="21" spans="1:15" ht="12.75">
      <c r="A21" s="170" t="s">
        <v>299</v>
      </c>
      <c r="B21" s="174" t="s">
        <v>279</v>
      </c>
      <c r="C21" s="167">
        <f>SUM(C19-C20)</f>
        <v>-38</v>
      </c>
      <c r="D21" s="167">
        <f>SUM(D19-D20)</f>
        <v>-38</v>
      </c>
      <c r="E21" s="167">
        <f>SUM(E19-E20)</f>
        <v>-32</v>
      </c>
      <c r="F21" s="167">
        <f>SUM(F19-F20)</f>
        <v>-2</v>
      </c>
      <c r="G21" s="167">
        <f>SUM(G19-G20)</f>
        <v>-57</v>
      </c>
      <c r="H21" s="167"/>
      <c r="I21" s="167"/>
      <c r="J21" s="167"/>
      <c r="K21" s="167"/>
      <c r="L21" s="167"/>
      <c r="M21" s="167"/>
      <c r="N21" s="167"/>
      <c r="O21" s="167">
        <f>SUM(O19-O20)</f>
        <v>-167</v>
      </c>
    </row>
    <row r="22" spans="1:15" ht="13.5" thickBot="1">
      <c r="A22" s="172"/>
      <c r="B22" s="173" t="s">
        <v>5</v>
      </c>
      <c r="C22" s="168">
        <f>C21/C20</f>
        <v>-0.15966386554621848</v>
      </c>
      <c r="D22" s="168">
        <f>D21/D20</f>
        <v>-0.17117117117117117</v>
      </c>
      <c r="E22" s="168">
        <f>E21/E20</f>
        <v>-0.14414414414414414</v>
      </c>
      <c r="F22" s="168">
        <f>F21/F20</f>
        <v>-0.00975609756097561</v>
      </c>
      <c r="G22" s="168">
        <f>G21/G20</f>
        <v>-0.24782608695652175</v>
      </c>
      <c r="H22" s="168"/>
      <c r="I22" s="168"/>
      <c r="J22" s="168"/>
      <c r="K22" s="168"/>
      <c r="L22" s="168"/>
      <c r="M22" s="168"/>
      <c r="N22" s="168"/>
      <c r="O22" s="168">
        <f>O21/O20</f>
        <v>-0.1495076096687556</v>
      </c>
    </row>
    <row r="23" spans="1:15" ht="12.75">
      <c r="A23" s="167"/>
      <c r="B23" s="69">
        <v>2012</v>
      </c>
      <c r="C23" s="69">
        <f aca="true" t="shared" si="4" ref="C23:E24">SUM(C59+C95+C131+C167+C203+C239+C275+C311+C347+C383+C419+C455+C491)</f>
        <v>1269</v>
      </c>
      <c r="D23" s="69">
        <f t="shared" si="4"/>
        <v>1082</v>
      </c>
      <c r="E23" s="69">
        <f t="shared" si="4"/>
        <v>1040</v>
      </c>
      <c r="F23" s="69">
        <f>SUM(F59+F95+F131+F167+F203+F239+F275+F311+F347+F383+F419+F455+F491)</f>
        <v>1231</v>
      </c>
      <c r="G23" s="69">
        <f>SUM(G59+G95+G131+G167+G203+G239+G275+G311+G347+G383+G419+G455+G491)</f>
        <v>1128</v>
      </c>
      <c r="H23" s="69"/>
      <c r="I23" s="69"/>
      <c r="J23" s="69"/>
      <c r="K23" s="69"/>
      <c r="L23" s="69"/>
      <c r="M23" s="69"/>
      <c r="N23" s="69"/>
      <c r="O23" s="69">
        <f>SUM(C23:N23)</f>
        <v>5750</v>
      </c>
    </row>
    <row r="24" spans="1:15" ht="12.75">
      <c r="A24" s="170" t="s">
        <v>300</v>
      </c>
      <c r="B24" s="68">
        <v>2011</v>
      </c>
      <c r="C24" s="68">
        <f t="shared" si="4"/>
        <v>1399</v>
      </c>
      <c r="D24" s="68">
        <f t="shared" si="4"/>
        <v>1223</v>
      </c>
      <c r="E24" s="68">
        <f t="shared" si="4"/>
        <v>1240</v>
      </c>
      <c r="F24" s="68">
        <f>SUM(F60+F96+F132+F168+F204+F240+F276+F312+F348+F384+F420+F456+F492)</f>
        <v>1166</v>
      </c>
      <c r="G24" s="68">
        <f>SUM(G60+G96+G132+G168+G204+G240+G276+G312+G348+G384+G420+G456+G492)</f>
        <v>1280</v>
      </c>
      <c r="H24" s="68"/>
      <c r="I24" s="68"/>
      <c r="J24" s="68"/>
      <c r="K24" s="68"/>
      <c r="L24" s="68"/>
      <c r="M24" s="68"/>
      <c r="N24" s="68"/>
      <c r="O24" s="68">
        <f>SUM(C24:N24)</f>
        <v>6308</v>
      </c>
    </row>
    <row r="25" spans="1:15" ht="12.75">
      <c r="A25" s="167"/>
      <c r="B25" s="174" t="s">
        <v>279</v>
      </c>
      <c r="C25" s="167">
        <f>SUM(C23-C24)</f>
        <v>-130</v>
      </c>
      <c r="D25" s="167">
        <f>SUM(D23-D24)</f>
        <v>-141</v>
      </c>
      <c r="E25" s="167">
        <f>SUM(E23-E24)</f>
        <v>-200</v>
      </c>
      <c r="F25" s="167">
        <f>SUM(F23-F24)</f>
        <v>65</v>
      </c>
      <c r="G25" s="167">
        <f>SUM(G23-G24)</f>
        <v>-152</v>
      </c>
      <c r="H25" s="167"/>
      <c r="I25" s="167"/>
      <c r="J25" s="167"/>
      <c r="K25" s="167"/>
      <c r="L25" s="167"/>
      <c r="M25" s="167"/>
      <c r="N25" s="167"/>
      <c r="O25" s="167">
        <f>SUM(O23-O24)</f>
        <v>-558</v>
      </c>
    </row>
    <row r="26" spans="1:15" ht="13.5" thickBot="1">
      <c r="A26" s="172"/>
      <c r="B26" s="173" t="s">
        <v>5</v>
      </c>
      <c r="C26" s="168">
        <f>C25/C24</f>
        <v>-0.09292351679771266</v>
      </c>
      <c r="D26" s="168">
        <f>D25/D24</f>
        <v>-0.11529026982829109</v>
      </c>
      <c r="E26" s="168">
        <f>E25/E24</f>
        <v>-0.16129032258064516</v>
      </c>
      <c r="F26" s="168">
        <f>F25/F24</f>
        <v>0.05574614065180103</v>
      </c>
      <c r="G26" s="168">
        <f>G25/G24</f>
        <v>-0.11875</v>
      </c>
      <c r="H26" s="168"/>
      <c r="I26" s="168"/>
      <c r="J26" s="168"/>
      <c r="K26" s="168"/>
      <c r="L26" s="168"/>
      <c r="M26" s="168"/>
      <c r="N26" s="168"/>
      <c r="O26" s="168">
        <f>O25/O24</f>
        <v>-0.08845909955611922</v>
      </c>
    </row>
    <row r="27" spans="1:15" ht="12.75">
      <c r="A27" s="167"/>
      <c r="B27" s="69">
        <v>2012</v>
      </c>
      <c r="C27" s="69">
        <f aca="true" t="shared" si="5" ref="C27:E28">SUM(C63+C99+C135+C171+C207+C243+C279+C315+C351+C387+C423+C459+C495)</f>
        <v>2637</v>
      </c>
      <c r="D27" s="69">
        <f t="shared" si="5"/>
        <v>2281</v>
      </c>
      <c r="E27" s="69">
        <f t="shared" si="5"/>
        <v>2496</v>
      </c>
      <c r="F27" s="69">
        <f>SUM(F63+F99+F135+F171+F207+F243+F279+F315+F351+F387+F423+F459+F495)</f>
        <v>2528</v>
      </c>
      <c r="G27" s="69">
        <f>SUM(G63+G99+G135+G171+G207+G243+G279+G315+G351+G387+G423+G459+G495)</f>
        <v>2412</v>
      </c>
      <c r="H27" s="69"/>
      <c r="I27" s="69"/>
      <c r="J27" s="69"/>
      <c r="K27" s="69"/>
      <c r="L27" s="69"/>
      <c r="M27" s="69"/>
      <c r="N27" s="69"/>
      <c r="O27" s="69">
        <f>SUM(C27:N27)</f>
        <v>12354</v>
      </c>
    </row>
    <row r="28" spans="1:15" ht="12.75">
      <c r="A28" s="170" t="s">
        <v>301</v>
      </c>
      <c r="B28" s="68">
        <v>2011</v>
      </c>
      <c r="C28" s="68">
        <f t="shared" si="5"/>
        <v>2556</v>
      </c>
      <c r="D28" s="68">
        <f t="shared" si="5"/>
        <v>2290</v>
      </c>
      <c r="E28" s="68">
        <f t="shared" si="5"/>
        <v>2458</v>
      </c>
      <c r="F28" s="68">
        <f>SUM(F64+F100+F136+F172+F208+F244+F280+F316+F352+F388+F424+F460+F496)</f>
        <v>2057</v>
      </c>
      <c r="G28" s="68">
        <f>SUM(G64+G100+G136+G172+G208+G244+G280+G316+G352+G388+G424+G460+G496)</f>
        <v>2659</v>
      </c>
      <c r="H28" s="68"/>
      <c r="I28" s="68"/>
      <c r="J28" s="68"/>
      <c r="K28" s="68"/>
      <c r="L28" s="68"/>
      <c r="M28" s="68"/>
      <c r="N28" s="68"/>
      <c r="O28" s="68">
        <f>SUM(C28:N28)</f>
        <v>12020</v>
      </c>
    </row>
    <row r="29" spans="1:15" ht="12.75">
      <c r="A29" s="170" t="s">
        <v>302</v>
      </c>
      <c r="B29" s="174" t="s">
        <v>279</v>
      </c>
      <c r="C29" s="167">
        <f>SUM(C27-C28)</f>
        <v>81</v>
      </c>
      <c r="D29" s="167">
        <f>SUM(D27-D28)</f>
        <v>-9</v>
      </c>
      <c r="E29" s="167">
        <f>SUM(E27-E28)</f>
        <v>38</v>
      </c>
      <c r="F29" s="167">
        <f>SUM(F27-F28)</f>
        <v>471</v>
      </c>
      <c r="G29" s="167">
        <f>SUM(G27-G28)</f>
        <v>-247</v>
      </c>
      <c r="H29" s="167"/>
      <c r="I29" s="167"/>
      <c r="J29" s="167"/>
      <c r="K29" s="167"/>
      <c r="L29" s="167"/>
      <c r="M29" s="167"/>
      <c r="N29" s="167"/>
      <c r="O29" s="167">
        <f>SUM(O27-O28)</f>
        <v>334</v>
      </c>
    </row>
    <row r="30" spans="1:15" ht="13.5" thickBot="1">
      <c r="A30" s="172"/>
      <c r="B30" s="173" t="s">
        <v>5</v>
      </c>
      <c r="C30" s="168">
        <f>C29/C28</f>
        <v>0.03169014084507042</v>
      </c>
      <c r="D30" s="168">
        <f>D29/D28</f>
        <v>-0.003930131004366812</v>
      </c>
      <c r="E30" s="168">
        <f>E29/E28</f>
        <v>0.015459723352318959</v>
      </c>
      <c r="F30" s="168">
        <f>F29/F28</f>
        <v>0.2289742343218279</v>
      </c>
      <c r="G30" s="168">
        <f>G29/G28</f>
        <v>-0.09289206468597216</v>
      </c>
      <c r="H30" s="168"/>
      <c r="I30" s="168"/>
      <c r="J30" s="168"/>
      <c r="K30" s="168"/>
      <c r="L30" s="168"/>
      <c r="M30" s="168"/>
      <c r="N30" s="168"/>
      <c r="O30" s="168">
        <f>O29/O28</f>
        <v>0.02778702163061564</v>
      </c>
    </row>
    <row r="31" spans="1:15" ht="12.75">
      <c r="A31" s="167"/>
      <c r="B31" s="69">
        <v>2012</v>
      </c>
      <c r="C31" s="69">
        <f aca="true" t="shared" si="6" ref="C31:E32">SUM(C67+C103+C139+C175+C211+C247+C283+C319+C355+C391+C427+C463+C499)</f>
        <v>527</v>
      </c>
      <c r="D31" s="69">
        <f t="shared" si="6"/>
        <v>387</v>
      </c>
      <c r="E31" s="69">
        <f t="shared" si="6"/>
        <v>423</v>
      </c>
      <c r="F31" s="69">
        <f>SUM(F67+F103+F139+F175+F211+F247+F283+F319+F355+F391+F427+F463+F499)</f>
        <v>465</v>
      </c>
      <c r="G31" s="69">
        <f>SUM(G67+G103+G139+G175+G211+G247+G283+G319+G355+G391+G427+G463+G499)</f>
        <v>503</v>
      </c>
      <c r="H31" s="69"/>
      <c r="I31" s="69"/>
      <c r="J31" s="69"/>
      <c r="K31" s="69"/>
      <c r="L31" s="69"/>
      <c r="M31" s="69"/>
      <c r="N31" s="69"/>
      <c r="O31" s="69">
        <f>SUM(C31:N31)</f>
        <v>2305</v>
      </c>
    </row>
    <row r="32" spans="1:15" ht="12.75">
      <c r="A32" s="170" t="s">
        <v>303</v>
      </c>
      <c r="B32" s="68">
        <v>2011</v>
      </c>
      <c r="C32" s="68">
        <f t="shared" si="6"/>
        <v>597</v>
      </c>
      <c r="D32" s="68">
        <f t="shared" si="6"/>
        <v>537</v>
      </c>
      <c r="E32" s="68">
        <f t="shared" si="6"/>
        <v>486</v>
      </c>
      <c r="F32" s="68">
        <f>SUM(F68+F104+F140+F176+F212+F248+F284+F320+F356+F392+F428+F464+F500)</f>
        <v>388</v>
      </c>
      <c r="G32" s="68">
        <f>SUM(G68+G104+G140+G176+G212+G248+G284+G320+G356+G392+G428+G464+G500)</f>
        <v>448</v>
      </c>
      <c r="H32" s="68"/>
      <c r="I32" s="68"/>
      <c r="J32" s="68"/>
      <c r="K32" s="68"/>
      <c r="L32" s="68"/>
      <c r="M32" s="68"/>
      <c r="N32" s="68"/>
      <c r="O32" s="68">
        <f>SUM(C32:N32)</f>
        <v>2456</v>
      </c>
    </row>
    <row r="33" spans="1:15" ht="12.75">
      <c r="A33" s="170" t="s">
        <v>304</v>
      </c>
      <c r="B33" s="174" t="s">
        <v>279</v>
      </c>
      <c r="C33" s="167">
        <f>SUM(C31-C32)</f>
        <v>-70</v>
      </c>
      <c r="D33" s="167">
        <f>SUM(D31-D32)</f>
        <v>-150</v>
      </c>
      <c r="E33" s="167">
        <f>SUM(E31-E32)</f>
        <v>-63</v>
      </c>
      <c r="F33" s="167">
        <f>SUM(F31-F32)</f>
        <v>77</v>
      </c>
      <c r="G33" s="167">
        <f>SUM(G31-G32)</f>
        <v>55</v>
      </c>
      <c r="H33" s="167"/>
      <c r="I33" s="167"/>
      <c r="J33" s="167"/>
      <c r="K33" s="167"/>
      <c r="L33" s="167"/>
      <c r="M33" s="167"/>
      <c r="N33" s="167"/>
      <c r="O33" s="167">
        <f>SUM(O31-O32)</f>
        <v>-151</v>
      </c>
    </row>
    <row r="34" spans="1:15" ht="13.5" thickBot="1">
      <c r="A34" s="172"/>
      <c r="B34" s="173" t="s">
        <v>5</v>
      </c>
      <c r="C34" s="168">
        <f>C33/C32</f>
        <v>-0.11725293132328309</v>
      </c>
      <c r="D34" s="168">
        <f>D33/D32</f>
        <v>-0.27932960893854747</v>
      </c>
      <c r="E34" s="168">
        <f>E33/E32</f>
        <v>-0.12962962962962962</v>
      </c>
      <c r="F34" s="168">
        <f>F33/F32</f>
        <v>0.19845360824742267</v>
      </c>
      <c r="G34" s="168">
        <f>G33/G32</f>
        <v>0.12276785714285714</v>
      </c>
      <c r="H34" s="168"/>
      <c r="I34" s="168"/>
      <c r="J34" s="168"/>
      <c r="K34" s="168"/>
      <c r="L34" s="168"/>
      <c r="M34" s="168"/>
      <c r="N34" s="168"/>
      <c r="O34" s="168">
        <f>O33/O32</f>
        <v>-0.061482084690553745</v>
      </c>
    </row>
    <row r="35" ht="12.75">
      <c r="O35" s="146"/>
    </row>
    <row r="36" ht="12.75">
      <c r="O36" s="8"/>
    </row>
    <row r="37" spans="1:15" ht="14.25" thickBot="1">
      <c r="A37" s="176" t="s">
        <v>305</v>
      </c>
      <c r="O37" s="8"/>
    </row>
    <row r="38" spans="1:15" ht="13.5" thickBot="1">
      <c r="A38" t="s">
        <v>0</v>
      </c>
      <c r="B38" s="169" t="s">
        <v>278</v>
      </c>
      <c r="C38" s="169" t="s">
        <v>280</v>
      </c>
      <c r="D38" s="169" t="s">
        <v>281</v>
      </c>
      <c r="E38" s="169" t="s">
        <v>282</v>
      </c>
      <c r="F38" s="169" t="s">
        <v>283</v>
      </c>
      <c r="G38" s="169" t="s">
        <v>284</v>
      </c>
      <c r="H38" s="169" t="s">
        <v>285</v>
      </c>
      <c r="I38" s="169" t="s">
        <v>286</v>
      </c>
      <c r="J38" s="169" t="s">
        <v>287</v>
      </c>
      <c r="K38" s="169" t="s">
        <v>288</v>
      </c>
      <c r="L38" s="169" t="s">
        <v>289</v>
      </c>
      <c r="M38" s="169" t="s">
        <v>290</v>
      </c>
      <c r="N38" s="169" t="s">
        <v>291</v>
      </c>
      <c r="O38" s="169" t="s">
        <v>40</v>
      </c>
    </row>
    <row r="39" spans="1:15" ht="12.75">
      <c r="A39" s="166"/>
      <c r="B39" s="69">
        <v>2013</v>
      </c>
      <c r="C39" s="69">
        <f aca="true" t="shared" si="7" ref="C39:E40">SUM(C43+C47+C51+C55+C59+C63+C67)</f>
        <v>933</v>
      </c>
      <c r="D39" s="69">
        <f t="shared" si="7"/>
        <v>690</v>
      </c>
      <c r="E39" s="69">
        <f t="shared" si="7"/>
        <v>895</v>
      </c>
      <c r="F39" s="69">
        <f>SUM(F43+F47+F51+F55+F59+F63+F67)</f>
        <v>847</v>
      </c>
      <c r="G39" s="69">
        <f>SUM(G43+G47+G51+G55+G59+G63+G67)</f>
        <v>921</v>
      </c>
      <c r="H39" s="69"/>
      <c r="I39" s="69"/>
      <c r="J39" s="69"/>
      <c r="K39" s="69"/>
      <c r="L39" s="69"/>
      <c r="M39" s="69"/>
      <c r="N39" s="69"/>
      <c r="O39" s="69">
        <f>SUM(O43+O47+O51+O55+O59+O63+O67)</f>
        <v>4286</v>
      </c>
    </row>
    <row r="40" spans="1:15" ht="12.75">
      <c r="A40" s="170" t="s">
        <v>40</v>
      </c>
      <c r="B40" s="68">
        <v>2012</v>
      </c>
      <c r="C40" s="68">
        <f t="shared" si="7"/>
        <v>1052</v>
      </c>
      <c r="D40" s="68">
        <f t="shared" si="7"/>
        <v>908</v>
      </c>
      <c r="E40" s="68">
        <f t="shared" si="7"/>
        <v>882</v>
      </c>
      <c r="F40" s="68">
        <f>SUM(F44+F48+F52+F56+F60+F64+F68)</f>
        <v>878</v>
      </c>
      <c r="G40" s="68">
        <f>SUM(G44+G48+G52+G56+G60+G64+G68)</f>
        <v>946</v>
      </c>
      <c r="H40" s="68"/>
      <c r="I40" s="68"/>
      <c r="J40" s="68"/>
      <c r="K40" s="68"/>
      <c r="L40" s="68"/>
      <c r="M40" s="68"/>
      <c r="N40" s="68"/>
      <c r="O40" s="68">
        <f>SUM(C40:N40)</f>
        <v>4666</v>
      </c>
    </row>
    <row r="41" spans="1:15" ht="12.75">
      <c r="A41" s="170" t="s">
        <v>292</v>
      </c>
      <c r="B41" s="171" t="s">
        <v>279</v>
      </c>
      <c r="C41" s="68">
        <f>C39-C40</f>
        <v>-119</v>
      </c>
      <c r="D41" s="68">
        <f>D39-D40</f>
        <v>-218</v>
      </c>
      <c r="E41" s="68">
        <f>E39-E40</f>
        <v>13</v>
      </c>
      <c r="F41" s="68">
        <f>F39-F40</f>
        <v>-31</v>
      </c>
      <c r="G41" s="68">
        <f>G39-G40</f>
        <v>-25</v>
      </c>
      <c r="H41" s="68"/>
      <c r="I41" s="68"/>
      <c r="J41" s="68"/>
      <c r="K41" s="68"/>
      <c r="L41" s="68"/>
      <c r="M41" s="68"/>
      <c r="N41" s="68"/>
      <c r="O41" s="68">
        <f>O39-O40</f>
        <v>-380</v>
      </c>
    </row>
    <row r="42" spans="1:15" ht="13.5" thickBot="1">
      <c r="A42" s="172"/>
      <c r="B42" s="173" t="s">
        <v>5</v>
      </c>
      <c r="C42" s="168">
        <f>C41/C40</f>
        <v>-0.11311787072243346</v>
      </c>
      <c r="D42" s="168">
        <f>D41/D40</f>
        <v>-0.24008810572687225</v>
      </c>
      <c r="E42" s="168">
        <f>E41/E40</f>
        <v>0.01473922902494331</v>
      </c>
      <c r="F42" s="168">
        <f>F41/F40</f>
        <v>-0.03530751708428246</v>
      </c>
      <c r="G42" s="168">
        <f>G41/G40</f>
        <v>-0.026427061310782242</v>
      </c>
      <c r="H42" s="168"/>
      <c r="I42" s="168"/>
      <c r="J42" s="168"/>
      <c r="K42" s="168"/>
      <c r="L42" s="168"/>
      <c r="M42" s="168"/>
      <c r="N42" s="168"/>
      <c r="O42" s="168">
        <f>O41/O40</f>
        <v>-0.08144020574367766</v>
      </c>
    </row>
    <row r="43" spans="1:15" ht="12.75">
      <c r="A43" s="167"/>
      <c r="B43" s="69">
        <v>2013</v>
      </c>
      <c r="C43" s="69">
        <v>14</v>
      </c>
      <c r="D43" s="69">
        <v>12</v>
      </c>
      <c r="E43" s="69">
        <v>13</v>
      </c>
      <c r="F43" s="69">
        <v>14</v>
      </c>
      <c r="G43" s="69">
        <v>13</v>
      </c>
      <c r="H43" s="69"/>
      <c r="I43" s="69"/>
      <c r="J43" s="69"/>
      <c r="K43" s="69"/>
      <c r="L43" s="69"/>
      <c r="M43" s="69"/>
      <c r="N43" s="69"/>
      <c r="O43" s="69">
        <f>SUM(C43:N43)</f>
        <v>66</v>
      </c>
    </row>
    <row r="44" spans="1:15" ht="12.75">
      <c r="A44" s="170" t="s">
        <v>293</v>
      </c>
      <c r="B44" s="68">
        <v>2012</v>
      </c>
      <c r="C44" s="68">
        <v>12</v>
      </c>
      <c r="D44" s="68">
        <v>15</v>
      </c>
      <c r="E44" s="68">
        <v>10</v>
      </c>
      <c r="F44" s="68">
        <v>22</v>
      </c>
      <c r="G44" s="68">
        <v>21</v>
      </c>
      <c r="H44" s="68"/>
      <c r="I44" s="68"/>
      <c r="J44" s="68"/>
      <c r="K44" s="68"/>
      <c r="L44" s="68"/>
      <c r="M44" s="68"/>
      <c r="N44" s="68"/>
      <c r="O44" s="68">
        <f>SUM(C44:N44)</f>
        <v>80</v>
      </c>
    </row>
    <row r="45" spans="1:15" ht="12.75">
      <c r="A45" s="170" t="s">
        <v>294</v>
      </c>
      <c r="B45" s="174" t="s">
        <v>279</v>
      </c>
      <c r="C45" s="68">
        <f>C43-C44</f>
        <v>2</v>
      </c>
      <c r="D45" s="68">
        <f>D43-D44</f>
        <v>-3</v>
      </c>
      <c r="E45" s="68">
        <f>E43-E44</f>
        <v>3</v>
      </c>
      <c r="F45" s="68">
        <f>F43-F44</f>
        <v>-8</v>
      </c>
      <c r="G45" s="68">
        <f>G43-G44</f>
        <v>-8</v>
      </c>
      <c r="H45" s="68"/>
      <c r="I45" s="68"/>
      <c r="J45" s="68"/>
      <c r="K45" s="68"/>
      <c r="L45" s="68"/>
      <c r="M45" s="68"/>
      <c r="N45" s="68"/>
      <c r="O45" s="68">
        <f>O43-O44</f>
        <v>-14</v>
      </c>
    </row>
    <row r="46" spans="1:15" ht="13.5" thickBot="1">
      <c r="A46" s="172"/>
      <c r="B46" s="173" t="s">
        <v>5</v>
      </c>
      <c r="C46" s="168">
        <f>C45/C44</f>
        <v>0.16666666666666666</v>
      </c>
      <c r="D46" s="168">
        <f>D45/D44</f>
        <v>-0.2</v>
      </c>
      <c r="E46" s="168">
        <f>E45/E44</f>
        <v>0.3</v>
      </c>
      <c r="F46" s="168">
        <f>F45/F44</f>
        <v>-0.36363636363636365</v>
      </c>
      <c r="G46" s="168">
        <f>G45/G44</f>
        <v>-0.38095238095238093</v>
      </c>
      <c r="H46" s="168"/>
      <c r="I46" s="168"/>
      <c r="J46" s="168"/>
      <c r="K46" s="168"/>
      <c r="L46" s="168"/>
      <c r="M46" s="168"/>
      <c r="N46" s="168"/>
      <c r="O46" s="168">
        <f>O45/O44</f>
        <v>-0.175</v>
      </c>
    </row>
    <row r="47" spans="1:15" ht="12.75">
      <c r="A47" s="167"/>
      <c r="B47" s="69">
        <v>2013</v>
      </c>
      <c r="C47" s="162">
        <v>0</v>
      </c>
      <c r="D47" s="162">
        <v>0</v>
      </c>
      <c r="E47" s="162">
        <v>0</v>
      </c>
      <c r="F47" s="162">
        <v>0</v>
      </c>
      <c r="G47" s="162">
        <v>0</v>
      </c>
      <c r="H47" s="162"/>
      <c r="I47" s="162"/>
      <c r="J47" s="162"/>
      <c r="K47" s="162"/>
      <c r="L47" s="162"/>
      <c r="M47" s="162"/>
      <c r="N47" s="162"/>
      <c r="O47" s="69">
        <f>SUM(C47:N47)</f>
        <v>0</v>
      </c>
    </row>
    <row r="48" spans="1:15" ht="12.75">
      <c r="A48" s="175" t="s">
        <v>295</v>
      </c>
      <c r="B48" s="68">
        <v>2012</v>
      </c>
      <c r="C48" s="68">
        <v>1</v>
      </c>
      <c r="D48" s="68">
        <v>1</v>
      </c>
      <c r="E48" s="68">
        <v>0</v>
      </c>
      <c r="F48" s="68">
        <v>0</v>
      </c>
      <c r="G48" s="68">
        <v>1</v>
      </c>
      <c r="H48" s="68"/>
      <c r="I48" s="68"/>
      <c r="J48" s="68"/>
      <c r="K48" s="68"/>
      <c r="L48" s="68"/>
      <c r="M48" s="68"/>
      <c r="N48" s="68"/>
      <c r="O48" s="68">
        <f>SUM(C48:N48)</f>
        <v>3</v>
      </c>
    </row>
    <row r="49" spans="1:15" ht="12.75">
      <c r="A49" s="170" t="s">
        <v>296</v>
      </c>
      <c r="B49" s="174" t="s">
        <v>279</v>
      </c>
      <c r="C49" s="68">
        <f>C47-C48</f>
        <v>-1</v>
      </c>
      <c r="D49" s="68">
        <f>D47-D48</f>
        <v>-1</v>
      </c>
      <c r="E49" s="68">
        <f>E47-E48</f>
        <v>0</v>
      </c>
      <c r="F49" s="68">
        <f>F47-F48</f>
        <v>0</v>
      </c>
      <c r="G49" s="68">
        <f>G47-G48</f>
        <v>-1</v>
      </c>
      <c r="H49" s="68"/>
      <c r="I49" s="68"/>
      <c r="J49" s="68"/>
      <c r="K49" s="68"/>
      <c r="L49" s="68"/>
      <c r="M49" s="68"/>
      <c r="N49" s="68"/>
      <c r="O49" s="68">
        <f>O47-O48</f>
        <v>-3</v>
      </c>
    </row>
    <row r="50" spans="1:15" ht="13.5" thickBot="1">
      <c r="A50" s="172"/>
      <c r="B50" s="173" t="s">
        <v>5</v>
      </c>
      <c r="C50" s="168">
        <f>C49/C48</f>
        <v>-1</v>
      </c>
      <c r="D50" s="168">
        <f>D49/D48</f>
        <v>-1</v>
      </c>
      <c r="E50" s="168">
        <v>0</v>
      </c>
      <c r="F50" s="168">
        <v>0</v>
      </c>
      <c r="G50" s="168">
        <f>G49/G48</f>
        <v>-1</v>
      </c>
      <c r="H50" s="168"/>
      <c r="I50" s="168"/>
      <c r="J50" s="168"/>
      <c r="K50" s="168"/>
      <c r="L50" s="168"/>
      <c r="M50" s="168"/>
      <c r="N50" s="168"/>
      <c r="O50" s="168">
        <f>O49/O48</f>
        <v>-1</v>
      </c>
    </row>
    <row r="51" spans="1:15" ht="12.75">
      <c r="A51" s="167"/>
      <c r="B51" s="69">
        <v>2013</v>
      </c>
      <c r="C51" s="162">
        <v>158</v>
      </c>
      <c r="D51" s="162">
        <v>89</v>
      </c>
      <c r="E51" s="162">
        <v>131</v>
      </c>
      <c r="F51" s="162">
        <v>147</v>
      </c>
      <c r="G51" s="162">
        <v>135</v>
      </c>
      <c r="H51" s="162"/>
      <c r="I51" s="162"/>
      <c r="J51" s="162"/>
      <c r="K51" s="162"/>
      <c r="L51" s="162"/>
      <c r="M51" s="162"/>
      <c r="N51" s="162"/>
      <c r="O51" s="69">
        <f>SUM(C51:N51)</f>
        <v>660</v>
      </c>
    </row>
    <row r="52" spans="1:15" ht="12.75">
      <c r="A52" s="170" t="s">
        <v>297</v>
      </c>
      <c r="B52" s="68">
        <v>2012</v>
      </c>
      <c r="C52" s="68">
        <v>137</v>
      </c>
      <c r="D52" s="68">
        <v>145</v>
      </c>
      <c r="E52" s="68">
        <v>140</v>
      </c>
      <c r="F52" s="68">
        <v>173</v>
      </c>
      <c r="G52" s="68">
        <v>120</v>
      </c>
      <c r="H52" s="68"/>
      <c r="I52" s="68"/>
      <c r="J52" s="68"/>
      <c r="K52" s="68"/>
      <c r="L52" s="68"/>
      <c r="M52" s="68"/>
      <c r="N52" s="68"/>
      <c r="O52" s="68">
        <f>SUM(C52:N52)</f>
        <v>715</v>
      </c>
    </row>
    <row r="53" spans="1:15" ht="12.75">
      <c r="A53" s="167"/>
      <c r="B53" s="174" t="s">
        <v>279</v>
      </c>
      <c r="C53" s="68">
        <f>C51-C52</f>
        <v>21</v>
      </c>
      <c r="D53" s="68">
        <f>D51-D52</f>
        <v>-56</v>
      </c>
      <c r="E53" s="68">
        <f>E51-E52</f>
        <v>-9</v>
      </c>
      <c r="F53" s="68">
        <f>F51-F52</f>
        <v>-26</v>
      </c>
      <c r="G53" s="68">
        <f>G51-G52</f>
        <v>15</v>
      </c>
      <c r="H53" s="68"/>
      <c r="I53" s="68"/>
      <c r="J53" s="68"/>
      <c r="K53" s="68"/>
      <c r="L53" s="68"/>
      <c r="M53" s="68"/>
      <c r="N53" s="68"/>
      <c r="O53" s="68">
        <f>O51-O52</f>
        <v>-55</v>
      </c>
    </row>
    <row r="54" spans="1:15" ht="13.5" thickBot="1">
      <c r="A54" s="172"/>
      <c r="B54" s="173" t="s">
        <v>5</v>
      </c>
      <c r="C54" s="168">
        <f>C53/C52</f>
        <v>0.15328467153284672</v>
      </c>
      <c r="D54" s="168">
        <f>D53/D52</f>
        <v>-0.38620689655172413</v>
      </c>
      <c r="E54" s="168">
        <f>E53/E52</f>
        <v>-0.06428571428571428</v>
      </c>
      <c r="F54" s="168">
        <f>F53/F52</f>
        <v>-0.15028901734104047</v>
      </c>
      <c r="G54" s="168">
        <f>G53/G52</f>
        <v>0.125</v>
      </c>
      <c r="H54" s="168"/>
      <c r="I54" s="168"/>
      <c r="J54" s="168"/>
      <c r="K54" s="168"/>
      <c r="L54" s="168"/>
      <c r="M54" s="168"/>
      <c r="N54" s="168"/>
      <c r="O54" s="168">
        <f>O53/O52</f>
        <v>-0.07692307692307693</v>
      </c>
    </row>
    <row r="55" spans="1:15" ht="12.75">
      <c r="A55" s="167"/>
      <c r="B55" s="69">
        <v>2013</v>
      </c>
      <c r="C55" s="162">
        <v>20</v>
      </c>
      <c r="D55" s="162">
        <v>30</v>
      </c>
      <c r="E55" s="162">
        <v>27</v>
      </c>
      <c r="F55" s="162">
        <v>29</v>
      </c>
      <c r="G55" s="162">
        <v>23</v>
      </c>
      <c r="H55" s="162"/>
      <c r="I55" s="162"/>
      <c r="J55" s="162"/>
      <c r="K55" s="162"/>
      <c r="L55" s="162"/>
      <c r="M55" s="162"/>
      <c r="N55" s="162"/>
      <c r="O55" s="69">
        <f>SUM(C55:N55)</f>
        <v>129</v>
      </c>
    </row>
    <row r="56" spans="1:15" ht="12.75">
      <c r="A56" s="170" t="s">
        <v>298</v>
      </c>
      <c r="B56" s="68">
        <v>2012</v>
      </c>
      <c r="C56" s="68">
        <v>26</v>
      </c>
      <c r="D56" s="68">
        <v>27</v>
      </c>
      <c r="E56" s="68">
        <v>29</v>
      </c>
      <c r="F56" s="68">
        <v>29</v>
      </c>
      <c r="G56" s="68">
        <v>28</v>
      </c>
      <c r="H56" s="68"/>
      <c r="I56" s="68"/>
      <c r="J56" s="68"/>
      <c r="K56" s="68"/>
      <c r="L56" s="68"/>
      <c r="M56" s="68"/>
      <c r="N56" s="68"/>
      <c r="O56" s="68">
        <f>SUM(C56:N56)</f>
        <v>139</v>
      </c>
    </row>
    <row r="57" spans="1:15" ht="12.75">
      <c r="A57" s="170" t="s">
        <v>299</v>
      </c>
      <c r="B57" s="174" t="s">
        <v>279</v>
      </c>
      <c r="C57" s="68">
        <f>C55-C56</f>
        <v>-6</v>
      </c>
      <c r="D57" s="68">
        <f>D55-D56</f>
        <v>3</v>
      </c>
      <c r="E57" s="68">
        <f>E55-E56</f>
        <v>-2</v>
      </c>
      <c r="F57" s="68">
        <f>F55-F56</f>
        <v>0</v>
      </c>
      <c r="G57" s="68">
        <f>G55-G56</f>
        <v>-5</v>
      </c>
      <c r="H57" s="68"/>
      <c r="I57" s="68"/>
      <c r="J57" s="68"/>
      <c r="K57" s="68"/>
      <c r="L57" s="68"/>
      <c r="M57" s="68"/>
      <c r="N57" s="68"/>
      <c r="O57" s="68">
        <f>O55-O56</f>
        <v>-10</v>
      </c>
    </row>
    <row r="58" spans="1:15" ht="13.5" thickBot="1">
      <c r="A58" s="172" t="s">
        <v>0</v>
      </c>
      <c r="B58" s="173" t="s">
        <v>5</v>
      </c>
      <c r="C58" s="168">
        <f>C57/C56</f>
        <v>-0.23076923076923078</v>
      </c>
      <c r="D58" s="168">
        <f>D57/D56</f>
        <v>0.1111111111111111</v>
      </c>
      <c r="E58" s="168">
        <f>E57/E56</f>
        <v>-0.06896551724137931</v>
      </c>
      <c r="F58" s="168">
        <f>F57/F56</f>
        <v>0</v>
      </c>
      <c r="G58" s="168">
        <f>G57/G56</f>
        <v>-0.17857142857142858</v>
      </c>
      <c r="H58" s="168"/>
      <c r="I58" s="168"/>
      <c r="J58" s="168"/>
      <c r="K58" s="168"/>
      <c r="L58" s="168"/>
      <c r="M58" s="168"/>
      <c r="N58" s="168"/>
      <c r="O58" s="168">
        <f>O57/O56</f>
        <v>-0.07194244604316546</v>
      </c>
    </row>
    <row r="59" spans="1:15" ht="12.75">
      <c r="A59" s="167"/>
      <c r="B59" s="69">
        <v>2013</v>
      </c>
      <c r="C59" s="162">
        <v>123</v>
      </c>
      <c r="D59" s="162">
        <v>113</v>
      </c>
      <c r="E59" s="162">
        <v>113</v>
      </c>
      <c r="F59" s="162">
        <v>101</v>
      </c>
      <c r="G59" s="162">
        <v>125</v>
      </c>
      <c r="H59" s="162"/>
      <c r="I59" s="162"/>
      <c r="J59" s="162"/>
      <c r="K59" s="162"/>
      <c r="L59" s="162"/>
      <c r="M59" s="162"/>
      <c r="N59" s="162"/>
      <c r="O59" s="69">
        <f>SUM(C59:N59)</f>
        <v>575</v>
      </c>
    </row>
    <row r="60" spans="1:15" ht="12.75">
      <c r="A60" s="170" t="s">
        <v>300</v>
      </c>
      <c r="B60" s="68">
        <v>2012</v>
      </c>
      <c r="C60" s="68">
        <v>155</v>
      </c>
      <c r="D60" s="68">
        <v>102</v>
      </c>
      <c r="E60" s="68">
        <v>108</v>
      </c>
      <c r="F60" s="68">
        <v>139</v>
      </c>
      <c r="G60" s="68">
        <v>141</v>
      </c>
      <c r="H60" s="68"/>
      <c r="I60" s="68"/>
      <c r="J60" s="68"/>
      <c r="K60" s="68"/>
      <c r="L60" s="68"/>
      <c r="M60" s="68"/>
      <c r="N60" s="68"/>
      <c r="O60" s="68">
        <f>SUM(C60:N60)</f>
        <v>645</v>
      </c>
    </row>
    <row r="61" spans="1:15" ht="12.75">
      <c r="A61" s="167"/>
      <c r="B61" s="174" t="s">
        <v>279</v>
      </c>
      <c r="C61" s="68">
        <f>C59-C60</f>
        <v>-32</v>
      </c>
      <c r="D61" s="68">
        <f>D59-D60</f>
        <v>11</v>
      </c>
      <c r="E61" s="68">
        <f>E59-E60</f>
        <v>5</v>
      </c>
      <c r="F61" s="68">
        <f>F59-F60</f>
        <v>-38</v>
      </c>
      <c r="G61" s="68">
        <f>G59-G60</f>
        <v>-16</v>
      </c>
      <c r="H61" s="68"/>
      <c r="I61" s="68"/>
      <c r="J61" s="68"/>
      <c r="K61" s="68"/>
      <c r="L61" s="68"/>
      <c r="M61" s="68"/>
      <c r="N61" s="68"/>
      <c r="O61" s="68">
        <f>O59-O60</f>
        <v>-70</v>
      </c>
    </row>
    <row r="62" spans="1:15" ht="13.5" thickBot="1">
      <c r="A62" s="172"/>
      <c r="B62" s="173" t="s">
        <v>5</v>
      </c>
      <c r="C62" s="168">
        <f>C61/C60</f>
        <v>-0.2064516129032258</v>
      </c>
      <c r="D62" s="168">
        <f>D61/D60</f>
        <v>0.10784313725490197</v>
      </c>
      <c r="E62" s="168">
        <f>E61/E60</f>
        <v>0.046296296296296294</v>
      </c>
      <c r="F62" s="168">
        <f>F61/F60</f>
        <v>-0.2733812949640288</v>
      </c>
      <c r="G62" s="168">
        <f>G61/G60</f>
        <v>-0.11347517730496454</v>
      </c>
      <c r="H62" s="168"/>
      <c r="I62" s="168"/>
      <c r="J62" s="168"/>
      <c r="K62" s="168"/>
      <c r="L62" s="168"/>
      <c r="M62" s="168"/>
      <c r="N62" s="168"/>
      <c r="O62" s="168">
        <f>O61/O60</f>
        <v>-0.10852713178294573</v>
      </c>
    </row>
    <row r="63" spans="1:15" ht="12.75">
      <c r="A63" s="167"/>
      <c r="B63" s="69">
        <v>2013</v>
      </c>
      <c r="C63" s="162">
        <v>487</v>
      </c>
      <c r="D63" s="162">
        <v>370</v>
      </c>
      <c r="E63" s="162">
        <v>494</v>
      </c>
      <c r="F63" s="162">
        <v>436</v>
      </c>
      <c r="G63" s="162">
        <v>512</v>
      </c>
      <c r="H63" s="162"/>
      <c r="I63" s="162"/>
      <c r="J63" s="162"/>
      <c r="K63" s="162"/>
      <c r="L63" s="162"/>
      <c r="M63" s="162"/>
      <c r="N63" s="162"/>
      <c r="O63" s="69">
        <f>SUM(C63:N63)</f>
        <v>2299</v>
      </c>
    </row>
    <row r="64" spans="1:15" ht="12.75">
      <c r="A64" s="170" t="s">
        <v>301</v>
      </c>
      <c r="B64" s="68">
        <v>2012</v>
      </c>
      <c r="C64" s="68">
        <v>530</v>
      </c>
      <c r="D64" s="68">
        <v>473</v>
      </c>
      <c r="E64" s="68">
        <v>475</v>
      </c>
      <c r="F64" s="68">
        <v>413</v>
      </c>
      <c r="G64" s="68">
        <v>507</v>
      </c>
      <c r="H64" s="68"/>
      <c r="I64" s="68"/>
      <c r="J64" s="68"/>
      <c r="K64" s="68"/>
      <c r="L64" s="68"/>
      <c r="M64" s="68"/>
      <c r="N64" s="68"/>
      <c r="O64" s="68">
        <f>SUM(C64:N64)</f>
        <v>2398</v>
      </c>
    </row>
    <row r="65" spans="1:15" ht="12.75">
      <c r="A65" s="170" t="s">
        <v>302</v>
      </c>
      <c r="B65" s="174" t="s">
        <v>279</v>
      </c>
      <c r="C65" s="68">
        <f>C63-C64</f>
        <v>-43</v>
      </c>
      <c r="D65" s="68">
        <f>D63-D64</f>
        <v>-103</v>
      </c>
      <c r="E65" s="68">
        <f>E63-E64</f>
        <v>19</v>
      </c>
      <c r="F65" s="68">
        <f>F63-F64</f>
        <v>23</v>
      </c>
      <c r="G65" s="68">
        <f>G63-G64</f>
        <v>5</v>
      </c>
      <c r="H65" s="68"/>
      <c r="I65" s="68"/>
      <c r="J65" s="68"/>
      <c r="K65" s="68"/>
      <c r="L65" s="68"/>
      <c r="M65" s="68"/>
      <c r="N65" s="68"/>
      <c r="O65" s="68">
        <f>O63-O64</f>
        <v>-99</v>
      </c>
    </row>
    <row r="66" spans="1:15" ht="13.5" thickBot="1">
      <c r="A66" s="172"/>
      <c r="B66" s="173" t="s">
        <v>5</v>
      </c>
      <c r="C66" s="168">
        <f>C65/C64</f>
        <v>-0.08113207547169811</v>
      </c>
      <c r="D66" s="168">
        <f>D65/D64</f>
        <v>-0.21775898520084566</v>
      </c>
      <c r="E66" s="168">
        <f>E65/E64</f>
        <v>0.04</v>
      </c>
      <c r="F66" s="168">
        <f>F65/F64</f>
        <v>0.05569007263922518</v>
      </c>
      <c r="G66" s="168">
        <f>G65/G64</f>
        <v>0.009861932938856016</v>
      </c>
      <c r="H66" s="168"/>
      <c r="I66" s="168"/>
      <c r="J66" s="168"/>
      <c r="K66" s="168"/>
      <c r="L66" s="168"/>
      <c r="M66" s="168"/>
      <c r="N66" s="168"/>
      <c r="O66" s="168">
        <f>O65/O64</f>
        <v>-0.04128440366972477</v>
      </c>
    </row>
    <row r="67" spans="1:15" ht="12.75">
      <c r="A67" s="167"/>
      <c r="B67" s="69">
        <v>2013</v>
      </c>
      <c r="C67" s="162">
        <v>131</v>
      </c>
      <c r="D67" s="162">
        <v>76</v>
      </c>
      <c r="E67" s="162">
        <v>117</v>
      </c>
      <c r="F67" s="162">
        <v>120</v>
      </c>
      <c r="G67" s="162">
        <v>113</v>
      </c>
      <c r="H67" s="162"/>
      <c r="I67" s="162"/>
      <c r="J67" s="162"/>
      <c r="K67" s="162"/>
      <c r="L67" s="162"/>
      <c r="M67" s="162"/>
      <c r="N67" s="162"/>
      <c r="O67" s="69">
        <f>SUM(C67:N67)</f>
        <v>557</v>
      </c>
    </row>
    <row r="68" spans="1:15" ht="12.75">
      <c r="A68" s="170" t="s">
        <v>303</v>
      </c>
      <c r="B68" s="68">
        <v>2012</v>
      </c>
      <c r="C68" s="68">
        <v>191</v>
      </c>
      <c r="D68" s="68">
        <v>145</v>
      </c>
      <c r="E68" s="68">
        <v>120</v>
      </c>
      <c r="F68" s="68">
        <v>102</v>
      </c>
      <c r="G68" s="68">
        <v>128</v>
      </c>
      <c r="H68" s="68"/>
      <c r="I68" s="68"/>
      <c r="J68" s="68"/>
      <c r="K68" s="68"/>
      <c r="L68" s="68"/>
      <c r="M68" s="68"/>
      <c r="N68" s="68"/>
      <c r="O68" s="68">
        <f>SUM(C68:N68)</f>
        <v>686</v>
      </c>
    </row>
    <row r="69" spans="1:15" ht="12.75">
      <c r="A69" s="170" t="s">
        <v>304</v>
      </c>
      <c r="B69" s="174" t="s">
        <v>279</v>
      </c>
      <c r="C69" s="68">
        <f>C67-C68</f>
        <v>-60</v>
      </c>
      <c r="D69" s="68">
        <f>D67-D68</f>
        <v>-69</v>
      </c>
      <c r="E69" s="68">
        <f>E67-E68</f>
        <v>-3</v>
      </c>
      <c r="F69" s="68">
        <f>F67-F68</f>
        <v>18</v>
      </c>
      <c r="G69" s="68">
        <f>G67-G68</f>
        <v>-15</v>
      </c>
      <c r="H69" s="68"/>
      <c r="I69" s="68"/>
      <c r="J69" s="68"/>
      <c r="K69" s="68"/>
      <c r="L69" s="68"/>
      <c r="M69" s="68"/>
      <c r="N69" s="68"/>
      <c r="O69" s="68">
        <f>O67-O68</f>
        <v>-129</v>
      </c>
    </row>
    <row r="70" spans="1:15" ht="13.5" thickBot="1">
      <c r="A70" s="172"/>
      <c r="B70" s="173" t="s">
        <v>5</v>
      </c>
      <c r="C70" s="168">
        <f>C69/C68</f>
        <v>-0.31413612565445026</v>
      </c>
      <c r="D70" s="168">
        <f>D69/D68</f>
        <v>-0.47586206896551725</v>
      </c>
      <c r="E70" s="168">
        <f>E69/E68</f>
        <v>-0.025</v>
      </c>
      <c r="F70" s="168">
        <f>F69/F68</f>
        <v>0.17647058823529413</v>
      </c>
      <c r="G70" s="168">
        <f>G69/G68</f>
        <v>-0.1171875</v>
      </c>
      <c r="H70" s="168"/>
      <c r="I70" s="168"/>
      <c r="J70" s="168"/>
      <c r="K70" s="168"/>
      <c r="L70" s="168"/>
      <c r="M70" s="168"/>
      <c r="N70" s="168"/>
      <c r="O70" s="168">
        <f>O69/O68</f>
        <v>-0.1880466472303207</v>
      </c>
    </row>
    <row r="73" ht="13.5" thickBot="1">
      <c r="A73" s="177" t="s">
        <v>306</v>
      </c>
    </row>
    <row r="74" spans="1:15" ht="13.5" thickBot="1">
      <c r="A74" t="s">
        <v>0</v>
      </c>
      <c r="B74" s="169" t="s">
        <v>278</v>
      </c>
      <c r="C74" s="169" t="s">
        <v>280</v>
      </c>
      <c r="D74" s="169" t="s">
        <v>281</v>
      </c>
      <c r="E74" s="169" t="s">
        <v>282</v>
      </c>
      <c r="F74" s="169" t="s">
        <v>283</v>
      </c>
      <c r="G74" s="169" t="s">
        <v>284</v>
      </c>
      <c r="H74" s="169" t="s">
        <v>285</v>
      </c>
      <c r="I74" s="169" t="s">
        <v>286</v>
      </c>
      <c r="J74" s="169" t="s">
        <v>287</v>
      </c>
      <c r="K74" s="169" t="s">
        <v>288</v>
      </c>
      <c r="L74" s="169" t="s">
        <v>289</v>
      </c>
      <c r="M74" s="169" t="s">
        <v>290</v>
      </c>
      <c r="N74" s="169" t="s">
        <v>291</v>
      </c>
      <c r="O74" s="169" t="s">
        <v>40</v>
      </c>
    </row>
    <row r="75" spans="1:15" ht="12.75">
      <c r="A75" s="166"/>
      <c r="B75" s="69">
        <v>2013</v>
      </c>
      <c r="C75" s="69">
        <f aca="true" t="shared" si="8" ref="C75:E76">SUM(C79+C83+C87+C91+C95+C99+C103)</f>
        <v>400</v>
      </c>
      <c r="D75" s="69">
        <f t="shared" si="8"/>
        <v>304</v>
      </c>
      <c r="E75" s="69">
        <f t="shared" si="8"/>
        <v>278</v>
      </c>
      <c r="F75" s="69">
        <f>SUM(F79+F83+F87+F91+F95+F99+F103)</f>
        <v>386</v>
      </c>
      <c r="G75" s="69">
        <f>SUM(G79+G83+G87+G91+G95+G99+G103)</f>
        <v>357</v>
      </c>
      <c r="H75" s="69"/>
      <c r="I75" s="69"/>
      <c r="J75" s="69"/>
      <c r="K75" s="69"/>
      <c r="L75" s="69"/>
      <c r="M75" s="69"/>
      <c r="N75" s="69"/>
      <c r="O75" s="69">
        <f>SUM(O79+O83+O87+O91+O95+O99+O103)</f>
        <v>1725</v>
      </c>
    </row>
    <row r="76" spans="1:15" ht="12.75">
      <c r="A76" s="170" t="s">
        <v>40</v>
      </c>
      <c r="B76" s="68">
        <v>2012</v>
      </c>
      <c r="C76" s="68">
        <f t="shared" si="8"/>
        <v>347</v>
      </c>
      <c r="D76" s="68">
        <f t="shared" si="8"/>
        <v>302</v>
      </c>
      <c r="E76" s="68">
        <f t="shared" si="8"/>
        <v>297</v>
      </c>
      <c r="F76" s="68">
        <f>SUM(F80+F84+F88+F92+F96+F100+F104)</f>
        <v>260</v>
      </c>
      <c r="G76" s="68">
        <f>SUM(G80+G84+G88+G92+G96+G100+G104)</f>
        <v>313</v>
      </c>
      <c r="H76" s="68"/>
      <c r="I76" s="68"/>
      <c r="J76" s="68"/>
      <c r="K76" s="68"/>
      <c r="L76" s="68"/>
      <c r="M76" s="68"/>
      <c r="N76" s="68"/>
      <c r="O76" s="68">
        <f>SUM(C76:N76)</f>
        <v>1519</v>
      </c>
    </row>
    <row r="77" spans="1:15" ht="12.75">
      <c r="A77" s="170" t="s">
        <v>292</v>
      </c>
      <c r="B77" s="171" t="s">
        <v>279</v>
      </c>
      <c r="C77" s="68">
        <f>C75-C76</f>
        <v>53</v>
      </c>
      <c r="D77" s="68">
        <f>D75-D76</f>
        <v>2</v>
      </c>
      <c r="E77" s="68">
        <f>E75-E76</f>
        <v>-19</v>
      </c>
      <c r="F77" s="68">
        <f>F75-F76</f>
        <v>126</v>
      </c>
      <c r="G77" s="68">
        <f>G75-G76</f>
        <v>44</v>
      </c>
      <c r="H77" s="68"/>
      <c r="I77" s="68"/>
      <c r="J77" s="68"/>
      <c r="K77" s="68"/>
      <c r="L77" s="68"/>
      <c r="M77" s="68"/>
      <c r="N77" s="68"/>
      <c r="O77" s="68">
        <f>O75-O76</f>
        <v>206</v>
      </c>
    </row>
    <row r="78" spans="1:15" ht="13.5" thickBot="1">
      <c r="A78" s="172"/>
      <c r="B78" s="173" t="s">
        <v>5</v>
      </c>
      <c r="C78" s="168">
        <f>C77/C76</f>
        <v>0.15273775216138327</v>
      </c>
      <c r="D78" s="168">
        <f>D77/D76</f>
        <v>0.006622516556291391</v>
      </c>
      <c r="E78" s="168">
        <f>E77/E76</f>
        <v>-0.06397306397306397</v>
      </c>
      <c r="F78" s="168">
        <f>F77/F76</f>
        <v>0.4846153846153846</v>
      </c>
      <c r="G78" s="168">
        <f>G77/G76</f>
        <v>0.14057507987220447</v>
      </c>
      <c r="H78" s="168"/>
      <c r="I78" s="168"/>
      <c r="J78" s="168"/>
      <c r="K78" s="168"/>
      <c r="L78" s="168"/>
      <c r="M78" s="168"/>
      <c r="N78" s="168"/>
      <c r="O78" s="168">
        <f>O77/O76</f>
        <v>0.13561553653719552</v>
      </c>
    </row>
    <row r="79" spans="1:15" ht="12.75">
      <c r="A79" s="167"/>
      <c r="B79" s="69">
        <v>2013</v>
      </c>
      <c r="C79" s="69">
        <v>9</v>
      </c>
      <c r="D79" s="69">
        <v>5</v>
      </c>
      <c r="E79" s="69">
        <v>1</v>
      </c>
      <c r="F79" s="69">
        <v>4</v>
      </c>
      <c r="G79" s="69">
        <v>2</v>
      </c>
      <c r="H79" s="69"/>
      <c r="I79" s="69"/>
      <c r="J79" s="69"/>
      <c r="K79" s="69"/>
      <c r="L79" s="69"/>
      <c r="M79" s="69"/>
      <c r="N79" s="69"/>
      <c r="O79" s="69">
        <f>SUM(C79:N79)</f>
        <v>21</v>
      </c>
    </row>
    <row r="80" spans="1:15" ht="12.75">
      <c r="A80" s="170" t="s">
        <v>293</v>
      </c>
      <c r="B80" s="68">
        <v>2012</v>
      </c>
      <c r="C80" s="68">
        <v>3</v>
      </c>
      <c r="D80" s="68">
        <v>4</v>
      </c>
      <c r="E80" s="68">
        <v>3</v>
      </c>
      <c r="F80" s="68">
        <v>6</v>
      </c>
      <c r="G80" s="68">
        <v>6</v>
      </c>
      <c r="H80" s="68"/>
      <c r="I80" s="68"/>
      <c r="J80" s="68"/>
      <c r="K80" s="68"/>
      <c r="L80" s="68"/>
      <c r="M80" s="68"/>
      <c r="N80" s="68"/>
      <c r="O80" s="68">
        <f>SUM(C80:N80)</f>
        <v>22</v>
      </c>
    </row>
    <row r="81" spans="1:15" ht="12.75">
      <c r="A81" s="170" t="s">
        <v>294</v>
      </c>
      <c r="B81" s="174" t="s">
        <v>279</v>
      </c>
      <c r="C81" s="68">
        <f>C79-C80</f>
        <v>6</v>
      </c>
      <c r="D81" s="68">
        <f>D79-D80</f>
        <v>1</v>
      </c>
      <c r="E81" s="68">
        <f>E79-E80</f>
        <v>-2</v>
      </c>
      <c r="F81" s="68">
        <f>F79-F80</f>
        <v>-2</v>
      </c>
      <c r="G81" s="68">
        <f>G79-G80</f>
        <v>-4</v>
      </c>
      <c r="H81" s="68"/>
      <c r="I81" s="68"/>
      <c r="J81" s="68"/>
      <c r="K81" s="68"/>
      <c r="L81" s="68"/>
      <c r="M81" s="68"/>
      <c r="N81" s="68"/>
      <c r="O81" s="68">
        <f>O79-O80</f>
        <v>-1</v>
      </c>
    </row>
    <row r="82" spans="1:15" ht="13.5" thickBot="1">
      <c r="A82" s="172"/>
      <c r="B82" s="173" t="s">
        <v>5</v>
      </c>
      <c r="C82" s="168">
        <f>C81/C80</f>
        <v>2</v>
      </c>
      <c r="D82" s="168">
        <f>D81/D80</f>
        <v>0.25</v>
      </c>
      <c r="E82" s="168">
        <f>E81/E80</f>
        <v>-0.6666666666666666</v>
      </c>
      <c r="F82" s="168">
        <f>F81/F80</f>
        <v>-0.3333333333333333</v>
      </c>
      <c r="G82" s="168">
        <f>G81/G80</f>
        <v>-0.6666666666666666</v>
      </c>
      <c r="H82" s="168"/>
      <c r="I82" s="168"/>
      <c r="J82" s="168"/>
      <c r="K82" s="168"/>
      <c r="L82" s="168"/>
      <c r="M82" s="168"/>
      <c r="N82" s="168"/>
      <c r="O82" s="168">
        <f>O81/O80</f>
        <v>-0.045454545454545456</v>
      </c>
    </row>
    <row r="83" spans="1:15" ht="12.75">
      <c r="A83" s="167"/>
      <c r="B83" s="69">
        <v>2013</v>
      </c>
      <c r="C83" s="162">
        <v>0</v>
      </c>
      <c r="D83" s="162">
        <v>0</v>
      </c>
      <c r="E83" s="162">
        <v>0</v>
      </c>
      <c r="F83" s="162">
        <v>0</v>
      </c>
      <c r="G83" s="162">
        <v>0</v>
      </c>
      <c r="H83" s="162"/>
      <c r="I83" s="162"/>
      <c r="J83" s="162"/>
      <c r="K83" s="162"/>
      <c r="L83" s="162"/>
      <c r="M83" s="162"/>
      <c r="N83" s="162"/>
      <c r="O83" s="69">
        <f>SUM(C83:N83)</f>
        <v>0</v>
      </c>
    </row>
    <row r="84" spans="1:15" ht="12.75">
      <c r="A84" s="175" t="s">
        <v>295</v>
      </c>
      <c r="B84" s="68">
        <v>2012</v>
      </c>
      <c r="C84" s="68">
        <v>1</v>
      </c>
      <c r="D84" s="68">
        <v>0</v>
      </c>
      <c r="E84" s="68">
        <v>0</v>
      </c>
      <c r="F84" s="68">
        <v>0</v>
      </c>
      <c r="G84" s="68">
        <v>0</v>
      </c>
      <c r="H84" s="68"/>
      <c r="I84" s="68"/>
      <c r="J84" s="68"/>
      <c r="K84" s="68"/>
      <c r="L84" s="68"/>
      <c r="M84" s="68"/>
      <c r="N84" s="68"/>
      <c r="O84" s="68">
        <f>SUM(C84:N84)</f>
        <v>1</v>
      </c>
    </row>
    <row r="85" spans="1:15" ht="12.75">
      <c r="A85" s="170" t="s">
        <v>296</v>
      </c>
      <c r="B85" s="174" t="s">
        <v>279</v>
      </c>
      <c r="C85" s="68">
        <f>C83-C84</f>
        <v>-1</v>
      </c>
      <c r="D85" s="68">
        <f>D83-D84</f>
        <v>0</v>
      </c>
      <c r="E85" s="68">
        <f>E83-E84</f>
        <v>0</v>
      </c>
      <c r="F85" s="68">
        <f>F83-F84</f>
        <v>0</v>
      </c>
      <c r="G85" s="68">
        <f>G83-G84</f>
        <v>0</v>
      </c>
      <c r="H85" s="68"/>
      <c r="I85" s="68"/>
      <c r="J85" s="68"/>
      <c r="K85" s="68"/>
      <c r="L85" s="68"/>
      <c r="M85" s="68"/>
      <c r="N85" s="68"/>
      <c r="O85" s="68">
        <f>O83-O84</f>
        <v>-1</v>
      </c>
    </row>
    <row r="86" spans="1:15" ht="13.5" thickBot="1">
      <c r="A86" s="172"/>
      <c r="B86" s="173" t="s">
        <v>5</v>
      </c>
      <c r="C86" s="168">
        <f>C85/C84</f>
        <v>-1</v>
      </c>
      <c r="D86" s="168">
        <v>0</v>
      </c>
      <c r="E86" s="168">
        <v>0</v>
      </c>
      <c r="F86" s="168">
        <v>0</v>
      </c>
      <c r="G86" s="168">
        <v>0</v>
      </c>
      <c r="H86" s="168"/>
      <c r="I86" s="168"/>
      <c r="J86" s="168"/>
      <c r="K86" s="168"/>
      <c r="L86" s="168"/>
      <c r="M86" s="168"/>
      <c r="N86" s="168"/>
      <c r="O86" s="168">
        <f>O85/O84</f>
        <v>-1</v>
      </c>
    </row>
    <row r="87" spans="1:15" ht="12.75">
      <c r="A87" s="167"/>
      <c r="B87" s="69">
        <v>2013</v>
      </c>
      <c r="C87" s="162">
        <v>27</v>
      </c>
      <c r="D87" s="162">
        <v>26</v>
      </c>
      <c r="E87" s="162">
        <v>21</v>
      </c>
      <c r="F87" s="162">
        <v>15</v>
      </c>
      <c r="G87" s="162">
        <v>26</v>
      </c>
      <c r="H87" s="162"/>
      <c r="I87" s="162"/>
      <c r="J87" s="162"/>
      <c r="K87" s="162"/>
      <c r="L87" s="162"/>
      <c r="M87" s="162"/>
      <c r="N87" s="162"/>
      <c r="O87" s="69">
        <f>SUM(C87:N87)</f>
        <v>115</v>
      </c>
    </row>
    <row r="88" spans="1:15" ht="12.75">
      <c r="A88" s="170" t="s">
        <v>297</v>
      </c>
      <c r="B88" s="68">
        <v>2012</v>
      </c>
      <c r="C88" s="68">
        <v>49</v>
      </c>
      <c r="D88" s="68">
        <v>21</v>
      </c>
      <c r="E88" s="68">
        <v>25</v>
      </c>
      <c r="F88" s="68">
        <v>17</v>
      </c>
      <c r="G88" s="68">
        <v>21</v>
      </c>
      <c r="H88" s="68"/>
      <c r="I88" s="68"/>
      <c r="J88" s="68"/>
      <c r="K88" s="68"/>
      <c r="L88" s="68"/>
      <c r="M88" s="68"/>
      <c r="N88" s="68"/>
      <c r="O88" s="68">
        <f>SUM(C88:N88)</f>
        <v>133</v>
      </c>
    </row>
    <row r="89" spans="1:15" ht="12.75">
      <c r="A89" s="167"/>
      <c r="B89" s="174" t="s">
        <v>279</v>
      </c>
      <c r="C89" s="68">
        <f>C87-C88</f>
        <v>-22</v>
      </c>
      <c r="D89" s="68">
        <f>D87-D88</f>
        <v>5</v>
      </c>
      <c r="E89" s="68">
        <f>E87-E88</f>
        <v>-4</v>
      </c>
      <c r="F89" s="68">
        <f>F87-F88</f>
        <v>-2</v>
      </c>
      <c r="G89" s="68">
        <f>G87-G88</f>
        <v>5</v>
      </c>
      <c r="H89" s="68"/>
      <c r="I89" s="68"/>
      <c r="J89" s="68"/>
      <c r="K89" s="68"/>
      <c r="L89" s="68"/>
      <c r="M89" s="68"/>
      <c r="N89" s="68"/>
      <c r="O89" s="68">
        <f>O87-O88</f>
        <v>-18</v>
      </c>
    </row>
    <row r="90" spans="1:15" ht="13.5" thickBot="1">
      <c r="A90" s="172"/>
      <c r="B90" s="173" t="s">
        <v>5</v>
      </c>
      <c r="C90" s="168">
        <f>C89/C88</f>
        <v>-0.4489795918367347</v>
      </c>
      <c r="D90" s="168">
        <f>D89/D88</f>
        <v>0.23809523809523808</v>
      </c>
      <c r="E90" s="168">
        <f>E89/E88</f>
        <v>-0.16</v>
      </c>
      <c r="F90" s="168">
        <f>F89/F88</f>
        <v>-0.11764705882352941</v>
      </c>
      <c r="G90" s="168">
        <f>G89/G88</f>
        <v>0.23809523809523808</v>
      </c>
      <c r="H90" s="168"/>
      <c r="I90" s="168"/>
      <c r="J90" s="168"/>
      <c r="K90" s="168"/>
      <c r="L90" s="168"/>
      <c r="M90" s="168"/>
      <c r="N90" s="168"/>
      <c r="O90" s="168">
        <f>O89/O88</f>
        <v>-0.13533834586466165</v>
      </c>
    </row>
    <row r="91" spans="1:15" ht="12.75">
      <c r="A91" s="167"/>
      <c r="B91" s="69">
        <v>2013</v>
      </c>
      <c r="C91" s="162">
        <v>8</v>
      </c>
      <c r="D91" s="162">
        <v>9</v>
      </c>
      <c r="E91" s="162">
        <v>10</v>
      </c>
      <c r="F91" s="162">
        <v>7</v>
      </c>
      <c r="G91" s="162">
        <v>16</v>
      </c>
      <c r="H91" s="162"/>
      <c r="I91" s="162"/>
      <c r="J91" s="162"/>
      <c r="K91" s="162"/>
      <c r="L91" s="162"/>
      <c r="M91" s="162"/>
      <c r="N91" s="162"/>
      <c r="O91" s="69">
        <f>SUM(C91:N91)</f>
        <v>50</v>
      </c>
    </row>
    <row r="92" spans="1:15" ht="12.75">
      <c r="A92" s="170" t="s">
        <v>298</v>
      </c>
      <c r="B92" s="68">
        <v>2012</v>
      </c>
      <c r="C92" s="68">
        <v>7</v>
      </c>
      <c r="D92" s="68">
        <v>13</v>
      </c>
      <c r="E92" s="68">
        <v>13</v>
      </c>
      <c r="F92" s="68">
        <v>11</v>
      </c>
      <c r="G92" s="68">
        <v>6</v>
      </c>
      <c r="H92" s="68"/>
      <c r="I92" s="68"/>
      <c r="J92" s="68"/>
      <c r="K92" s="68"/>
      <c r="L92" s="68"/>
      <c r="M92" s="68"/>
      <c r="N92" s="68"/>
      <c r="O92" s="68">
        <f>SUM(C92:N92)</f>
        <v>50</v>
      </c>
    </row>
    <row r="93" spans="1:15" ht="12.75">
      <c r="A93" s="170" t="s">
        <v>299</v>
      </c>
      <c r="B93" s="174" t="s">
        <v>279</v>
      </c>
      <c r="C93" s="68">
        <f>C91-C92</f>
        <v>1</v>
      </c>
      <c r="D93" s="68">
        <f>D91-D92</f>
        <v>-4</v>
      </c>
      <c r="E93" s="68">
        <f>E91-E92</f>
        <v>-3</v>
      </c>
      <c r="F93" s="68">
        <f>F91-F92</f>
        <v>-4</v>
      </c>
      <c r="G93" s="68">
        <f>G91-G92</f>
        <v>10</v>
      </c>
      <c r="H93" s="68"/>
      <c r="I93" s="68"/>
      <c r="J93" s="68"/>
      <c r="K93" s="68"/>
      <c r="L93" s="68"/>
      <c r="M93" s="68"/>
      <c r="N93" s="68"/>
      <c r="O93" s="68">
        <f>O91-O92</f>
        <v>0</v>
      </c>
    </row>
    <row r="94" spans="1:15" ht="13.5" thickBot="1">
      <c r="A94" s="172" t="s">
        <v>0</v>
      </c>
      <c r="B94" s="173" t="s">
        <v>5</v>
      </c>
      <c r="C94" s="168">
        <f>C93/C92</f>
        <v>0.14285714285714285</v>
      </c>
      <c r="D94" s="168">
        <f>D93/D92</f>
        <v>-0.3076923076923077</v>
      </c>
      <c r="E94" s="168">
        <f>E93/E92</f>
        <v>-0.23076923076923078</v>
      </c>
      <c r="F94" s="168">
        <f>F93/F92</f>
        <v>-0.36363636363636365</v>
      </c>
      <c r="G94" s="168">
        <f>G93/G92</f>
        <v>1.6666666666666667</v>
      </c>
      <c r="H94" s="168"/>
      <c r="I94" s="168"/>
      <c r="J94" s="168"/>
      <c r="K94" s="168"/>
      <c r="L94" s="168"/>
      <c r="M94" s="168"/>
      <c r="N94" s="168"/>
      <c r="O94" s="168">
        <f>O93/O92</f>
        <v>0</v>
      </c>
    </row>
    <row r="95" spans="1:15" ht="12.75">
      <c r="A95" s="167"/>
      <c r="B95" s="69">
        <v>2013</v>
      </c>
      <c r="C95" s="162">
        <v>125</v>
      </c>
      <c r="D95" s="162">
        <v>106</v>
      </c>
      <c r="E95" s="162">
        <v>86</v>
      </c>
      <c r="F95" s="162">
        <v>125</v>
      </c>
      <c r="G95" s="162">
        <v>99</v>
      </c>
      <c r="H95" s="162"/>
      <c r="I95" s="162"/>
      <c r="J95" s="162"/>
      <c r="K95" s="162"/>
      <c r="L95" s="162"/>
      <c r="M95" s="162"/>
      <c r="N95" s="162"/>
      <c r="O95" s="69">
        <f>SUM(C95:N95)</f>
        <v>541</v>
      </c>
    </row>
    <row r="96" spans="1:15" ht="12.75">
      <c r="A96" s="170" t="s">
        <v>300</v>
      </c>
      <c r="B96" s="68">
        <v>2012</v>
      </c>
      <c r="C96" s="68">
        <v>134</v>
      </c>
      <c r="D96" s="68">
        <v>127</v>
      </c>
      <c r="E96" s="68">
        <v>111</v>
      </c>
      <c r="F96" s="68">
        <v>109</v>
      </c>
      <c r="G96" s="68">
        <v>111</v>
      </c>
      <c r="H96" s="68"/>
      <c r="I96" s="68"/>
      <c r="J96" s="68"/>
      <c r="K96" s="68"/>
      <c r="L96" s="68"/>
      <c r="M96" s="68"/>
      <c r="N96" s="68"/>
      <c r="O96" s="68">
        <f>SUM(C96:N96)</f>
        <v>592</v>
      </c>
    </row>
    <row r="97" spans="1:15" ht="12.75">
      <c r="A97" s="167"/>
      <c r="B97" s="174" t="s">
        <v>279</v>
      </c>
      <c r="C97" s="68">
        <f>C95-C96</f>
        <v>-9</v>
      </c>
      <c r="D97" s="68">
        <f>D95-D96</f>
        <v>-21</v>
      </c>
      <c r="E97" s="68">
        <f>E95-E96</f>
        <v>-25</v>
      </c>
      <c r="F97" s="68">
        <f>F95-F96</f>
        <v>16</v>
      </c>
      <c r="G97" s="68">
        <f>G95-G96</f>
        <v>-12</v>
      </c>
      <c r="H97" s="68"/>
      <c r="I97" s="68"/>
      <c r="J97" s="68"/>
      <c r="K97" s="68"/>
      <c r="L97" s="68"/>
      <c r="M97" s="68"/>
      <c r="N97" s="68"/>
      <c r="O97" s="68">
        <f>O95-O96</f>
        <v>-51</v>
      </c>
    </row>
    <row r="98" spans="1:15" ht="13.5" thickBot="1">
      <c r="A98" s="172"/>
      <c r="B98" s="173" t="s">
        <v>5</v>
      </c>
      <c r="C98" s="168">
        <f>C97/C96</f>
        <v>-0.06716417910447761</v>
      </c>
      <c r="D98" s="168">
        <f>D97/D96</f>
        <v>-0.16535433070866143</v>
      </c>
      <c r="E98" s="168">
        <f>E97/E96</f>
        <v>-0.22522522522522523</v>
      </c>
      <c r="F98" s="168">
        <f>F97/F96</f>
        <v>0.14678899082568808</v>
      </c>
      <c r="G98" s="168">
        <f>G97/G96</f>
        <v>-0.10810810810810811</v>
      </c>
      <c r="H98" s="168"/>
      <c r="I98" s="168"/>
      <c r="J98" s="168"/>
      <c r="K98" s="168"/>
      <c r="L98" s="168"/>
      <c r="M98" s="168"/>
      <c r="N98" s="168"/>
      <c r="O98" s="168">
        <f>O97/O96</f>
        <v>-0.08614864864864864</v>
      </c>
    </row>
    <row r="99" spans="1:15" ht="12.75">
      <c r="A99" s="167"/>
      <c r="B99" s="69">
        <v>2013</v>
      </c>
      <c r="C99" s="162">
        <v>183</v>
      </c>
      <c r="D99" s="162">
        <v>139</v>
      </c>
      <c r="E99" s="162">
        <v>136</v>
      </c>
      <c r="F99" s="162">
        <v>190</v>
      </c>
      <c r="G99" s="162">
        <v>161</v>
      </c>
      <c r="H99" s="162"/>
      <c r="I99" s="162"/>
      <c r="J99" s="162"/>
      <c r="K99" s="162"/>
      <c r="L99" s="162"/>
      <c r="M99" s="162"/>
      <c r="N99" s="162"/>
      <c r="O99" s="69">
        <f>SUM(C99:N99)</f>
        <v>809</v>
      </c>
    </row>
    <row r="100" spans="1:15" ht="12.75">
      <c r="A100" s="170" t="s">
        <v>301</v>
      </c>
      <c r="B100" s="68">
        <v>2012</v>
      </c>
      <c r="C100" s="68">
        <v>110</v>
      </c>
      <c r="D100" s="68">
        <v>96</v>
      </c>
      <c r="E100" s="68">
        <v>108</v>
      </c>
      <c r="F100" s="68">
        <v>70</v>
      </c>
      <c r="G100" s="68">
        <v>129</v>
      </c>
      <c r="H100" s="68"/>
      <c r="I100" s="68"/>
      <c r="J100" s="68"/>
      <c r="K100" s="68"/>
      <c r="L100" s="68"/>
      <c r="M100" s="68"/>
      <c r="N100" s="68"/>
      <c r="O100" s="68">
        <f>SUM(C100:N100)</f>
        <v>513</v>
      </c>
    </row>
    <row r="101" spans="1:15" ht="12.75">
      <c r="A101" s="170" t="s">
        <v>302</v>
      </c>
      <c r="B101" s="174" t="s">
        <v>279</v>
      </c>
      <c r="C101" s="68">
        <f>C99-C100</f>
        <v>73</v>
      </c>
      <c r="D101" s="68">
        <f>D99-D100</f>
        <v>43</v>
      </c>
      <c r="E101" s="68">
        <f>E99-E100</f>
        <v>28</v>
      </c>
      <c r="F101" s="68">
        <f>F99-F100</f>
        <v>120</v>
      </c>
      <c r="G101" s="68">
        <f>G99-G100</f>
        <v>32</v>
      </c>
      <c r="H101" s="68"/>
      <c r="I101" s="68"/>
      <c r="J101" s="68"/>
      <c r="K101" s="68"/>
      <c r="L101" s="68"/>
      <c r="M101" s="68"/>
      <c r="N101" s="68"/>
      <c r="O101" s="68">
        <f>O99-O100</f>
        <v>296</v>
      </c>
    </row>
    <row r="102" spans="1:15" ht="13.5" thickBot="1">
      <c r="A102" s="172"/>
      <c r="B102" s="173" t="s">
        <v>5</v>
      </c>
      <c r="C102" s="168">
        <f>C101/C100</f>
        <v>0.6636363636363637</v>
      </c>
      <c r="D102" s="168">
        <f>D101/D100</f>
        <v>0.4479166666666667</v>
      </c>
      <c r="E102" s="168">
        <f>E101/E100</f>
        <v>0.25925925925925924</v>
      </c>
      <c r="F102" s="168">
        <f>F101/F100</f>
        <v>1.7142857142857142</v>
      </c>
      <c r="G102" s="168">
        <f>G101/G100</f>
        <v>0.24806201550387597</v>
      </c>
      <c r="H102" s="168"/>
      <c r="I102" s="168"/>
      <c r="J102" s="168"/>
      <c r="K102" s="168"/>
      <c r="L102" s="168"/>
      <c r="M102" s="168"/>
      <c r="N102" s="168"/>
      <c r="O102" s="168">
        <f>O101/O100</f>
        <v>0.5769980506822612</v>
      </c>
    </row>
    <row r="103" spans="1:15" ht="12.75">
      <c r="A103" s="167"/>
      <c r="B103" s="69">
        <v>2013</v>
      </c>
      <c r="C103" s="162">
        <v>48</v>
      </c>
      <c r="D103" s="162">
        <v>19</v>
      </c>
      <c r="E103" s="162">
        <v>24</v>
      </c>
      <c r="F103" s="162">
        <v>45</v>
      </c>
      <c r="G103" s="162">
        <v>53</v>
      </c>
      <c r="H103" s="162"/>
      <c r="I103" s="162"/>
      <c r="J103" s="162"/>
      <c r="K103" s="162"/>
      <c r="L103" s="162"/>
      <c r="M103" s="162"/>
      <c r="N103" s="162"/>
      <c r="O103" s="69">
        <f>SUM(C103:N103)</f>
        <v>189</v>
      </c>
    </row>
    <row r="104" spans="1:15" ht="12.75">
      <c r="A104" s="170" t="s">
        <v>303</v>
      </c>
      <c r="B104" s="68">
        <v>2012</v>
      </c>
      <c r="C104" s="68">
        <v>43</v>
      </c>
      <c r="D104" s="68">
        <v>41</v>
      </c>
      <c r="E104" s="68">
        <v>37</v>
      </c>
      <c r="F104" s="68">
        <v>47</v>
      </c>
      <c r="G104" s="68">
        <v>40</v>
      </c>
      <c r="H104" s="68"/>
      <c r="I104" s="68"/>
      <c r="J104" s="68"/>
      <c r="K104" s="68"/>
      <c r="L104" s="68"/>
      <c r="M104" s="68"/>
      <c r="N104" s="68"/>
      <c r="O104" s="68">
        <f>SUM(C104:N104)</f>
        <v>208</v>
      </c>
    </row>
    <row r="105" spans="1:15" ht="12.75">
      <c r="A105" s="170" t="s">
        <v>304</v>
      </c>
      <c r="B105" s="174" t="s">
        <v>279</v>
      </c>
      <c r="C105" s="68">
        <f>C103-C104</f>
        <v>5</v>
      </c>
      <c r="D105" s="68">
        <f>D103-D104</f>
        <v>-22</v>
      </c>
      <c r="E105" s="68">
        <f>E103-E104</f>
        <v>-13</v>
      </c>
      <c r="F105" s="68">
        <f>F103-F104</f>
        <v>-2</v>
      </c>
      <c r="G105" s="68">
        <f>G103-G104</f>
        <v>13</v>
      </c>
      <c r="H105" s="68"/>
      <c r="I105" s="68"/>
      <c r="J105" s="68"/>
      <c r="K105" s="68"/>
      <c r="L105" s="68"/>
      <c r="M105" s="68"/>
      <c r="N105" s="68"/>
      <c r="O105" s="68">
        <f>O103-O104</f>
        <v>-19</v>
      </c>
    </row>
    <row r="106" spans="1:15" ht="13.5" thickBot="1">
      <c r="A106" s="172"/>
      <c r="B106" s="173" t="s">
        <v>5</v>
      </c>
      <c r="C106" s="168">
        <f>C105/C104</f>
        <v>0.11627906976744186</v>
      </c>
      <c r="D106" s="168">
        <f>D105/D104</f>
        <v>-0.5365853658536586</v>
      </c>
      <c r="E106" s="168">
        <f>E105/E104</f>
        <v>-0.35135135135135137</v>
      </c>
      <c r="F106" s="168">
        <f>F105/F104</f>
        <v>-0.0425531914893617</v>
      </c>
      <c r="G106" s="168">
        <f>G105/G104</f>
        <v>0.325</v>
      </c>
      <c r="H106" s="168"/>
      <c r="I106" s="168"/>
      <c r="J106" s="168"/>
      <c r="K106" s="168"/>
      <c r="L106" s="168"/>
      <c r="M106" s="168"/>
      <c r="N106" s="168"/>
      <c r="O106" s="168">
        <f>O105/O104</f>
        <v>-0.09134615384615384</v>
      </c>
    </row>
    <row r="109" ht="13.5" thickBot="1">
      <c r="A109" s="177" t="s">
        <v>307</v>
      </c>
    </row>
    <row r="110" spans="1:15" ht="13.5" thickBot="1">
      <c r="A110" t="s">
        <v>0</v>
      </c>
      <c r="B110" s="169" t="s">
        <v>278</v>
      </c>
      <c r="C110" s="169" t="s">
        <v>280</v>
      </c>
      <c r="D110" s="169" t="s">
        <v>281</v>
      </c>
      <c r="E110" s="169" t="s">
        <v>282</v>
      </c>
      <c r="F110" s="169" t="s">
        <v>283</v>
      </c>
      <c r="G110" s="169" t="s">
        <v>284</v>
      </c>
      <c r="H110" s="169" t="s">
        <v>285</v>
      </c>
      <c r="I110" s="169" t="s">
        <v>286</v>
      </c>
      <c r="J110" s="169" t="s">
        <v>287</v>
      </c>
      <c r="K110" s="169" t="s">
        <v>288</v>
      </c>
      <c r="L110" s="169" t="s">
        <v>289</v>
      </c>
      <c r="M110" s="169" t="s">
        <v>290</v>
      </c>
      <c r="N110" s="169" t="s">
        <v>291</v>
      </c>
      <c r="O110" s="169" t="s">
        <v>40</v>
      </c>
    </row>
    <row r="111" spans="1:15" ht="12.75">
      <c r="A111" s="166"/>
      <c r="B111" s="69">
        <v>2013</v>
      </c>
      <c r="C111" s="69">
        <f aca="true" t="shared" si="9" ref="C111:E112">SUM(C115+C119+C123+C127+C131+C135+C139)</f>
        <v>380</v>
      </c>
      <c r="D111" s="69">
        <f t="shared" si="9"/>
        <v>391</v>
      </c>
      <c r="E111" s="69">
        <f t="shared" si="9"/>
        <v>346</v>
      </c>
      <c r="F111" s="69">
        <f>SUM(F115+F119+F123+F127+F131+F135+F139)</f>
        <v>346</v>
      </c>
      <c r="G111" s="69">
        <f>SUM(G115+G119+G123+G127+G131+G135+G139)</f>
        <v>290</v>
      </c>
      <c r="H111" s="69"/>
      <c r="I111" s="69"/>
      <c r="J111" s="69"/>
      <c r="K111" s="69"/>
      <c r="L111" s="69"/>
      <c r="M111" s="69"/>
      <c r="N111" s="69"/>
      <c r="O111" s="69">
        <f>SUM(O115+O119+O123+O127+O131+O135+O139)</f>
        <v>1753</v>
      </c>
    </row>
    <row r="112" spans="1:15" ht="12.75">
      <c r="A112" s="170" t="s">
        <v>40</v>
      </c>
      <c r="B112" s="68">
        <v>2012</v>
      </c>
      <c r="C112" s="68">
        <f t="shared" si="9"/>
        <v>421</v>
      </c>
      <c r="D112" s="68">
        <f t="shared" si="9"/>
        <v>351</v>
      </c>
      <c r="E112" s="68">
        <f t="shared" si="9"/>
        <v>323</v>
      </c>
      <c r="F112" s="68">
        <f>SUM(F116+F120+F124+F128+F132+F136+F140)</f>
        <v>290</v>
      </c>
      <c r="G112" s="68">
        <f>SUM(G116+G120+G124+G128+G132+G136+G140)</f>
        <v>376</v>
      </c>
      <c r="H112" s="68"/>
      <c r="I112" s="68"/>
      <c r="J112" s="68"/>
      <c r="K112" s="68"/>
      <c r="L112" s="68"/>
      <c r="M112" s="68"/>
      <c r="N112" s="68"/>
      <c r="O112" s="68">
        <f>SUM(C112:N112)</f>
        <v>1761</v>
      </c>
    </row>
    <row r="113" spans="1:15" ht="12.75">
      <c r="A113" s="170" t="s">
        <v>292</v>
      </c>
      <c r="B113" s="171" t="s">
        <v>279</v>
      </c>
      <c r="C113" s="68">
        <f>C111-C112</f>
        <v>-41</v>
      </c>
      <c r="D113" s="68">
        <f>D111-D112</f>
        <v>40</v>
      </c>
      <c r="E113" s="68">
        <f>E111-E112</f>
        <v>23</v>
      </c>
      <c r="F113" s="68">
        <f>F111-F112</f>
        <v>56</v>
      </c>
      <c r="G113" s="68">
        <f>G111-G112</f>
        <v>-86</v>
      </c>
      <c r="H113" s="68"/>
      <c r="I113" s="68"/>
      <c r="J113" s="68"/>
      <c r="K113" s="68"/>
      <c r="L113" s="68"/>
      <c r="M113" s="68"/>
      <c r="N113" s="68"/>
      <c r="O113" s="68">
        <f>O111-O112</f>
        <v>-8</v>
      </c>
    </row>
    <row r="114" spans="1:15" ht="13.5" thickBot="1">
      <c r="A114" s="172"/>
      <c r="B114" s="173" t="s">
        <v>5</v>
      </c>
      <c r="C114" s="168">
        <f>C113/C112</f>
        <v>-0.09738717339667459</v>
      </c>
      <c r="D114" s="168">
        <f>D113/D112</f>
        <v>0.11396011396011396</v>
      </c>
      <c r="E114" s="168">
        <f>E113/E112</f>
        <v>0.07120743034055728</v>
      </c>
      <c r="F114" s="168">
        <f>F113/F112</f>
        <v>0.19310344827586207</v>
      </c>
      <c r="G114" s="168">
        <f>G113/G112</f>
        <v>-0.22872340425531915</v>
      </c>
      <c r="H114" s="168"/>
      <c r="I114" s="168"/>
      <c r="J114" s="168"/>
      <c r="K114" s="168"/>
      <c r="L114" s="168"/>
      <c r="M114" s="168"/>
      <c r="N114" s="168"/>
      <c r="O114" s="168">
        <f>O113/O112</f>
        <v>-0.004542873367404884</v>
      </c>
    </row>
    <row r="115" spans="1:15" ht="12.75">
      <c r="A115" s="167"/>
      <c r="B115" s="69">
        <v>2013</v>
      </c>
      <c r="C115" s="69">
        <v>8</v>
      </c>
      <c r="D115" s="69">
        <v>5</v>
      </c>
      <c r="E115" s="69">
        <v>9</v>
      </c>
      <c r="F115" s="69">
        <v>6</v>
      </c>
      <c r="G115" s="69">
        <v>9</v>
      </c>
      <c r="H115" s="69"/>
      <c r="I115" s="69"/>
      <c r="J115" s="69"/>
      <c r="K115" s="69"/>
      <c r="L115" s="69"/>
      <c r="M115" s="69"/>
      <c r="N115" s="69"/>
      <c r="O115" s="69">
        <f>SUM(C115:N115)</f>
        <v>37</v>
      </c>
    </row>
    <row r="116" spans="1:15" ht="12.75">
      <c r="A116" s="170" t="s">
        <v>293</v>
      </c>
      <c r="B116" s="68">
        <v>2012</v>
      </c>
      <c r="C116" s="68">
        <v>11</v>
      </c>
      <c r="D116" s="68">
        <v>10</v>
      </c>
      <c r="E116" s="68">
        <v>5</v>
      </c>
      <c r="F116" s="68">
        <v>4</v>
      </c>
      <c r="G116" s="68">
        <v>8</v>
      </c>
      <c r="H116" s="68"/>
      <c r="I116" s="68"/>
      <c r="J116" s="68"/>
      <c r="K116" s="68"/>
      <c r="L116" s="68"/>
      <c r="M116" s="68"/>
      <c r="N116" s="68"/>
      <c r="O116" s="68">
        <f>SUM(C116:N116)</f>
        <v>38</v>
      </c>
    </row>
    <row r="117" spans="1:15" ht="12.75">
      <c r="A117" s="170" t="s">
        <v>294</v>
      </c>
      <c r="B117" s="174" t="s">
        <v>279</v>
      </c>
      <c r="C117" s="68">
        <f>C115-C116</f>
        <v>-3</v>
      </c>
      <c r="D117" s="68">
        <f>D115-D116</f>
        <v>-5</v>
      </c>
      <c r="E117" s="68">
        <f>E115-E116</f>
        <v>4</v>
      </c>
      <c r="F117" s="68">
        <f>F115-F116</f>
        <v>2</v>
      </c>
      <c r="G117" s="68">
        <f>G115-G116</f>
        <v>1</v>
      </c>
      <c r="H117" s="68"/>
      <c r="I117" s="68"/>
      <c r="J117" s="68"/>
      <c r="K117" s="68"/>
      <c r="L117" s="68"/>
      <c r="M117" s="68"/>
      <c r="N117" s="68"/>
      <c r="O117" s="68">
        <f>O115-O116</f>
        <v>-1</v>
      </c>
    </row>
    <row r="118" spans="1:15" ht="13.5" thickBot="1">
      <c r="A118" s="172"/>
      <c r="B118" s="173" t="s">
        <v>5</v>
      </c>
      <c r="C118" s="168">
        <f>C117/C116</f>
        <v>-0.2727272727272727</v>
      </c>
      <c r="D118" s="168">
        <f>D117/D116</f>
        <v>-0.5</v>
      </c>
      <c r="E118" s="168">
        <f>E117/E116</f>
        <v>0.8</v>
      </c>
      <c r="F118" s="168">
        <f>F117/F116</f>
        <v>0.5</v>
      </c>
      <c r="G118" s="168">
        <f>G117/G116</f>
        <v>0.125</v>
      </c>
      <c r="H118" s="168"/>
      <c r="I118" s="168"/>
      <c r="J118" s="168"/>
      <c r="K118" s="168"/>
      <c r="L118" s="168"/>
      <c r="M118" s="168"/>
      <c r="N118" s="168"/>
      <c r="O118" s="168">
        <f>O117/O116</f>
        <v>-0.02631578947368421</v>
      </c>
    </row>
    <row r="119" spans="1:15" ht="12.75">
      <c r="A119" s="167"/>
      <c r="B119" s="69">
        <v>2013</v>
      </c>
      <c r="C119" s="162">
        <v>0</v>
      </c>
      <c r="D119" s="162">
        <v>0</v>
      </c>
      <c r="E119" s="162">
        <v>1</v>
      </c>
      <c r="F119" s="162">
        <v>0</v>
      </c>
      <c r="G119" s="162">
        <v>0</v>
      </c>
      <c r="H119" s="162"/>
      <c r="I119" s="162"/>
      <c r="J119" s="162"/>
      <c r="K119" s="162"/>
      <c r="L119" s="162"/>
      <c r="M119" s="162"/>
      <c r="N119" s="162"/>
      <c r="O119" s="69">
        <f>SUM(C119:N119)</f>
        <v>1</v>
      </c>
    </row>
    <row r="120" spans="1:15" ht="12.75">
      <c r="A120" s="175" t="s">
        <v>295</v>
      </c>
      <c r="B120" s="68">
        <v>2012</v>
      </c>
      <c r="C120" s="68">
        <v>0</v>
      </c>
      <c r="D120" s="68">
        <v>0</v>
      </c>
      <c r="E120" s="68">
        <v>2</v>
      </c>
      <c r="F120" s="68">
        <v>1</v>
      </c>
      <c r="G120" s="68">
        <v>2</v>
      </c>
      <c r="H120" s="68"/>
      <c r="I120" s="68"/>
      <c r="J120" s="68"/>
      <c r="K120" s="68"/>
      <c r="L120" s="68"/>
      <c r="M120" s="68"/>
      <c r="N120" s="68"/>
      <c r="O120" s="68">
        <f>SUM(C120:N120)</f>
        <v>5</v>
      </c>
    </row>
    <row r="121" spans="1:15" ht="12.75">
      <c r="A121" s="170" t="s">
        <v>296</v>
      </c>
      <c r="B121" s="174" t="s">
        <v>279</v>
      </c>
      <c r="C121" s="68">
        <f>C119-C120</f>
        <v>0</v>
      </c>
      <c r="D121" s="68">
        <f>D119-D120</f>
        <v>0</v>
      </c>
      <c r="E121" s="68">
        <f>E119-E120</f>
        <v>-1</v>
      </c>
      <c r="F121" s="68">
        <f>F119-F120</f>
        <v>-1</v>
      </c>
      <c r="G121" s="68">
        <f>G119-G120</f>
        <v>-2</v>
      </c>
      <c r="H121" s="68"/>
      <c r="I121" s="68"/>
      <c r="J121" s="68"/>
      <c r="K121" s="68"/>
      <c r="L121" s="68"/>
      <c r="M121" s="68"/>
      <c r="N121" s="68"/>
      <c r="O121" s="68">
        <f>O119-O120</f>
        <v>-4</v>
      </c>
    </row>
    <row r="122" spans="1:15" ht="13.5" thickBot="1">
      <c r="A122" s="172"/>
      <c r="B122" s="173" t="s">
        <v>5</v>
      </c>
      <c r="C122" s="168">
        <v>0</v>
      </c>
      <c r="D122" s="168">
        <v>0</v>
      </c>
      <c r="E122" s="168">
        <f>E121/E120</f>
        <v>-0.5</v>
      </c>
      <c r="F122" s="168">
        <f>F121/F120</f>
        <v>-1</v>
      </c>
      <c r="G122" s="168">
        <f>G121/G120</f>
        <v>-1</v>
      </c>
      <c r="H122" s="168"/>
      <c r="I122" s="168"/>
      <c r="J122" s="168"/>
      <c r="K122" s="168"/>
      <c r="L122" s="168"/>
      <c r="M122" s="168"/>
      <c r="N122" s="168"/>
      <c r="O122" s="168">
        <f>O121/O120</f>
        <v>-0.8</v>
      </c>
    </row>
    <row r="123" spans="1:15" ht="12.75">
      <c r="A123" s="167"/>
      <c r="B123" s="69">
        <v>2013</v>
      </c>
      <c r="C123" s="162">
        <v>41</v>
      </c>
      <c r="D123" s="162">
        <v>31</v>
      </c>
      <c r="E123" s="162">
        <v>33</v>
      </c>
      <c r="F123" s="162">
        <v>34</v>
      </c>
      <c r="G123" s="162">
        <v>23</v>
      </c>
      <c r="H123" s="162"/>
      <c r="I123" s="162"/>
      <c r="J123" s="162"/>
      <c r="K123" s="162"/>
      <c r="L123" s="162"/>
      <c r="M123" s="162"/>
      <c r="N123" s="162"/>
      <c r="O123" s="69">
        <f>SUM(C123:N123)</f>
        <v>162</v>
      </c>
    </row>
    <row r="124" spans="1:15" ht="12.75">
      <c r="A124" s="170" t="s">
        <v>297</v>
      </c>
      <c r="B124" s="68">
        <v>2012</v>
      </c>
      <c r="C124" s="68">
        <v>34</v>
      </c>
      <c r="D124" s="68">
        <v>29</v>
      </c>
      <c r="E124" s="68">
        <v>28</v>
      </c>
      <c r="F124" s="68">
        <v>18</v>
      </c>
      <c r="G124" s="68">
        <v>29</v>
      </c>
      <c r="H124" s="68"/>
      <c r="I124" s="68"/>
      <c r="J124" s="68"/>
      <c r="K124" s="68"/>
      <c r="L124" s="68"/>
      <c r="M124" s="68"/>
      <c r="N124" s="68"/>
      <c r="O124" s="68">
        <f>SUM(C124:N124)</f>
        <v>138</v>
      </c>
    </row>
    <row r="125" spans="1:15" ht="12.75">
      <c r="A125" s="167"/>
      <c r="B125" s="174" t="s">
        <v>279</v>
      </c>
      <c r="C125" s="68">
        <f>C123-C124</f>
        <v>7</v>
      </c>
      <c r="D125" s="68">
        <f>D123-D124</f>
        <v>2</v>
      </c>
      <c r="E125" s="68">
        <f>E123-E124</f>
        <v>5</v>
      </c>
      <c r="F125" s="68">
        <f>F123-F124</f>
        <v>16</v>
      </c>
      <c r="G125" s="68">
        <f>G123-G124</f>
        <v>-6</v>
      </c>
      <c r="H125" s="68"/>
      <c r="I125" s="68"/>
      <c r="J125" s="68"/>
      <c r="K125" s="68"/>
      <c r="L125" s="68"/>
      <c r="M125" s="68"/>
      <c r="N125" s="68"/>
      <c r="O125" s="68">
        <f>O123-O124</f>
        <v>24</v>
      </c>
    </row>
    <row r="126" spans="1:15" ht="13.5" thickBot="1">
      <c r="A126" s="172"/>
      <c r="B126" s="173" t="s">
        <v>5</v>
      </c>
      <c r="C126" s="168">
        <f>C125/C124</f>
        <v>0.20588235294117646</v>
      </c>
      <c r="D126" s="168">
        <f>D125/D124</f>
        <v>0.06896551724137931</v>
      </c>
      <c r="E126" s="168">
        <f>E125/E124</f>
        <v>0.17857142857142858</v>
      </c>
      <c r="F126" s="168">
        <f>F125/F124</f>
        <v>0.8888888888888888</v>
      </c>
      <c r="G126" s="168">
        <f>G125/G124</f>
        <v>-0.20689655172413793</v>
      </c>
      <c r="H126" s="168"/>
      <c r="I126" s="168"/>
      <c r="J126" s="168"/>
      <c r="K126" s="168"/>
      <c r="L126" s="168"/>
      <c r="M126" s="168"/>
      <c r="N126" s="168"/>
      <c r="O126" s="168">
        <f>O125/O124</f>
        <v>0.17391304347826086</v>
      </c>
    </row>
    <row r="127" spans="1:15" ht="12.75">
      <c r="A127" s="167"/>
      <c r="B127" s="69">
        <v>2013</v>
      </c>
      <c r="C127" s="162">
        <v>11</v>
      </c>
      <c r="D127" s="162">
        <v>17</v>
      </c>
      <c r="E127" s="162">
        <v>19</v>
      </c>
      <c r="F127" s="162">
        <v>15</v>
      </c>
      <c r="G127" s="162">
        <v>7</v>
      </c>
      <c r="H127" s="162"/>
      <c r="I127" s="162"/>
      <c r="J127" s="162"/>
      <c r="K127" s="162"/>
      <c r="L127" s="162"/>
      <c r="M127" s="162"/>
      <c r="N127" s="162"/>
      <c r="O127" s="69">
        <f>SUM(C127:N127)</f>
        <v>69</v>
      </c>
    </row>
    <row r="128" spans="1:15" ht="12.75">
      <c r="A128" s="170" t="s">
        <v>298</v>
      </c>
      <c r="B128" s="68">
        <v>2012</v>
      </c>
      <c r="C128" s="68">
        <v>39</v>
      </c>
      <c r="D128" s="68">
        <v>16</v>
      </c>
      <c r="E128" s="68">
        <v>18</v>
      </c>
      <c r="F128" s="68">
        <v>18</v>
      </c>
      <c r="G128" s="68">
        <v>17</v>
      </c>
      <c r="H128" s="68"/>
      <c r="I128" s="68"/>
      <c r="J128" s="68"/>
      <c r="K128" s="68"/>
      <c r="L128" s="68"/>
      <c r="M128" s="68"/>
      <c r="N128" s="68"/>
      <c r="O128" s="68">
        <f>SUM(C128:N128)</f>
        <v>108</v>
      </c>
    </row>
    <row r="129" spans="1:15" ht="12.75">
      <c r="A129" s="170" t="s">
        <v>299</v>
      </c>
      <c r="B129" s="174" t="s">
        <v>279</v>
      </c>
      <c r="C129" s="68">
        <f>C127-C128</f>
        <v>-28</v>
      </c>
      <c r="D129" s="68">
        <f>D127-D128</f>
        <v>1</v>
      </c>
      <c r="E129" s="68">
        <f>E127-E128</f>
        <v>1</v>
      </c>
      <c r="F129" s="68">
        <f>F127-F128</f>
        <v>-3</v>
      </c>
      <c r="G129" s="68">
        <f>G127-G128</f>
        <v>-10</v>
      </c>
      <c r="H129" s="68"/>
      <c r="I129" s="68"/>
      <c r="J129" s="68"/>
      <c r="K129" s="68"/>
      <c r="L129" s="68"/>
      <c r="M129" s="68"/>
      <c r="N129" s="68"/>
      <c r="O129" s="68">
        <f>O127-O128</f>
        <v>-39</v>
      </c>
    </row>
    <row r="130" spans="1:15" ht="13.5" thickBot="1">
      <c r="A130" s="172" t="s">
        <v>0</v>
      </c>
      <c r="B130" s="173" t="s">
        <v>5</v>
      </c>
      <c r="C130" s="168">
        <f>C129/C128</f>
        <v>-0.717948717948718</v>
      </c>
      <c r="D130" s="168">
        <f>D129/D128</f>
        <v>0.0625</v>
      </c>
      <c r="E130" s="168">
        <f>E129/E128</f>
        <v>0.05555555555555555</v>
      </c>
      <c r="F130" s="168">
        <f>F129/F128</f>
        <v>-0.16666666666666666</v>
      </c>
      <c r="G130" s="168">
        <f>G129/G128</f>
        <v>-0.5882352941176471</v>
      </c>
      <c r="H130" s="168"/>
      <c r="I130" s="168"/>
      <c r="J130" s="168"/>
      <c r="K130" s="168"/>
      <c r="L130" s="168"/>
      <c r="M130" s="168"/>
      <c r="N130" s="168"/>
      <c r="O130" s="168">
        <f>O129/O128</f>
        <v>-0.3611111111111111</v>
      </c>
    </row>
    <row r="131" spans="1:15" ht="12.75">
      <c r="A131" s="167"/>
      <c r="B131" s="69">
        <v>2013</v>
      </c>
      <c r="C131" s="162">
        <v>81</v>
      </c>
      <c r="D131" s="162">
        <v>107</v>
      </c>
      <c r="E131" s="162">
        <v>57</v>
      </c>
      <c r="F131" s="162">
        <v>78</v>
      </c>
      <c r="G131" s="162">
        <v>69</v>
      </c>
      <c r="H131" s="162"/>
      <c r="I131" s="162"/>
      <c r="J131" s="162"/>
      <c r="K131" s="162"/>
      <c r="L131" s="162"/>
      <c r="M131" s="162"/>
      <c r="N131" s="162"/>
      <c r="O131" s="69">
        <f>SUM(C131:N131)</f>
        <v>392</v>
      </c>
    </row>
    <row r="132" spans="1:15" ht="12.75">
      <c r="A132" s="170" t="s">
        <v>300</v>
      </c>
      <c r="B132" s="68">
        <v>2012</v>
      </c>
      <c r="C132" s="68">
        <v>112</v>
      </c>
      <c r="D132" s="68">
        <v>80</v>
      </c>
      <c r="E132" s="68">
        <v>80</v>
      </c>
      <c r="F132" s="68">
        <v>65</v>
      </c>
      <c r="G132" s="68">
        <v>79</v>
      </c>
      <c r="H132" s="68"/>
      <c r="I132" s="68"/>
      <c r="J132" s="68"/>
      <c r="K132" s="68"/>
      <c r="L132" s="68"/>
      <c r="M132" s="68"/>
      <c r="N132" s="68"/>
      <c r="O132" s="68">
        <f>SUM(C132:N132)</f>
        <v>416</v>
      </c>
    </row>
    <row r="133" spans="1:15" ht="12.75">
      <c r="A133" s="167"/>
      <c r="B133" s="174" t="s">
        <v>279</v>
      </c>
      <c r="C133" s="68">
        <f>C131-C132</f>
        <v>-31</v>
      </c>
      <c r="D133" s="68">
        <f>D131-D132</f>
        <v>27</v>
      </c>
      <c r="E133" s="68">
        <f>E131-E132</f>
        <v>-23</v>
      </c>
      <c r="F133" s="68">
        <f>F131-F132</f>
        <v>13</v>
      </c>
      <c r="G133" s="68">
        <f>G131-G132</f>
        <v>-10</v>
      </c>
      <c r="H133" s="68"/>
      <c r="I133" s="68"/>
      <c r="J133" s="68"/>
      <c r="K133" s="68"/>
      <c r="L133" s="68"/>
      <c r="M133" s="68"/>
      <c r="N133" s="68"/>
      <c r="O133" s="68">
        <f>O131-O132</f>
        <v>-24</v>
      </c>
    </row>
    <row r="134" spans="1:15" ht="13.5" thickBot="1">
      <c r="A134" s="172"/>
      <c r="B134" s="173" t="s">
        <v>5</v>
      </c>
      <c r="C134" s="168">
        <f>C133/C132</f>
        <v>-0.2767857142857143</v>
      </c>
      <c r="D134" s="168">
        <f>D133/D132</f>
        <v>0.3375</v>
      </c>
      <c r="E134" s="168">
        <f>E133/E132</f>
        <v>-0.2875</v>
      </c>
      <c r="F134" s="168">
        <f>F133/F132</f>
        <v>0.2</v>
      </c>
      <c r="G134" s="168">
        <f>G133/G132</f>
        <v>-0.12658227848101267</v>
      </c>
      <c r="H134" s="168"/>
      <c r="I134" s="168"/>
      <c r="J134" s="168"/>
      <c r="K134" s="168"/>
      <c r="L134" s="168"/>
      <c r="M134" s="168"/>
      <c r="N134" s="168"/>
      <c r="O134" s="168">
        <f>O133/O132</f>
        <v>-0.057692307692307696</v>
      </c>
    </row>
    <row r="135" spans="1:15" ht="12.75">
      <c r="A135" s="167"/>
      <c r="B135" s="69">
        <v>2013</v>
      </c>
      <c r="C135" s="162">
        <v>224</v>
      </c>
      <c r="D135" s="162">
        <v>222</v>
      </c>
      <c r="E135" s="162">
        <v>209</v>
      </c>
      <c r="F135" s="162">
        <v>191</v>
      </c>
      <c r="G135" s="162">
        <v>166</v>
      </c>
      <c r="H135" s="162"/>
      <c r="I135" s="162"/>
      <c r="J135" s="162"/>
      <c r="K135" s="162"/>
      <c r="L135" s="162"/>
      <c r="M135" s="162"/>
      <c r="N135" s="162"/>
      <c r="O135" s="69">
        <f>SUM(C135:N135)</f>
        <v>1012</v>
      </c>
    </row>
    <row r="136" spans="1:15" ht="12.75">
      <c r="A136" s="170" t="s">
        <v>301</v>
      </c>
      <c r="B136" s="68">
        <v>2012</v>
      </c>
      <c r="C136" s="68">
        <v>214</v>
      </c>
      <c r="D136" s="68">
        <v>202</v>
      </c>
      <c r="E136" s="68">
        <v>170</v>
      </c>
      <c r="F136" s="68">
        <v>172</v>
      </c>
      <c r="G136" s="68">
        <v>231</v>
      </c>
      <c r="H136" s="68"/>
      <c r="I136" s="68"/>
      <c r="J136" s="68"/>
      <c r="K136" s="68"/>
      <c r="L136" s="68"/>
      <c r="M136" s="68"/>
      <c r="N136" s="68"/>
      <c r="O136" s="68">
        <f>SUM(C136:N136)</f>
        <v>989</v>
      </c>
    </row>
    <row r="137" spans="1:15" ht="12.75">
      <c r="A137" s="170" t="s">
        <v>302</v>
      </c>
      <c r="B137" s="174" t="s">
        <v>279</v>
      </c>
      <c r="C137" s="68">
        <f>C135-C136</f>
        <v>10</v>
      </c>
      <c r="D137" s="68">
        <f>D135-D136</f>
        <v>20</v>
      </c>
      <c r="E137" s="68">
        <f>E135-E136</f>
        <v>39</v>
      </c>
      <c r="F137" s="68">
        <f>F135-F136</f>
        <v>19</v>
      </c>
      <c r="G137" s="68">
        <f>G135-G136</f>
        <v>-65</v>
      </c>
      <c r="H137" s="68"/>
      <c r="I137" s="68"/>
      <c r="J137" s="68"/>
      <c r="K137" s="68"/>
      <c r="L137" s="68"/>
      <c r="M137" s="68"/>
      <c r="N137" s="68"/>
      <c r="O137" s="68">
        <f>O135-O136</f>
        <v>23</v>
      </c>
    </row>
    <row r="138" spans="1:15" ht="13.5" thickBot="1">
      <c r="A138" s="172"/>
      <c r="B138" s="173" t="s">
        <v>5</v>
      </c>
      <c r="C138" s="168">
        <f>C137/C136</f>
        <v>0.04672897196261682</v>
      </c>
      <c r="D138" s="168">
        <f>D137/D136</f>
        <v>0.09900990099009901</v>
      </c>
      <c r="E138" s="168">
        <f>E137/E136</f>
        <v>0.22941176470588234</v>
      </c>
      <c r="F138" s="168">
        <f>F137/F136</f>
        <v>0.11046511627906977</v>
      </c>
      <c r="G138" s="168">
        <f>G137/G136</f>
        <v>-0.2813852813852814</v>
      </c>
      <c r="H138" s="168"/>
      <c r="I138" s="168"/>
      <c r="J138" s="168"/>
      <c r="K138" s="168"/>
      <c r="L138" s="168"/>
      <c r="M138" s="168"/>
      <c r="N138" s="168"/>
      <c r="O138" s="168">
        <f>O137/O136</f>
        <v>0.023255813953488372</v>
      </c>
    </row>
    <row r="139" spans="1:15" ht="12.75">
      <c r="A139" s="167"/>
      <c r="B139" s="69">
        <v>2013</v>
      </c>
      <c r="C139" s="162">
        <v>15</v>
      </c>
      <c r="D139" s="162">
        <v>9</v>
      </c>
      <c r="E139" s="162">
        <v>18</v>
      </c>
      <c r="F139" s="162">
        <v>22</v>
      </c>
      <c r="G139" s="162">
        <v>16</v>
      </c>
      <c r="H139" s="162"/>
      <c r="I139" s="162"/>
      <c r="J139" s="162"/>
      <c r="K139" s="162"/>
      <c r="L139" s="162"/>
      <c r="M139" s="162"/>
      <c r="N139" s="162"/>
      <c r="O139" s="69">
        <f>SUM(C139:N139)</f>
        <v>80</v>
      </c>
    </row>
    <row r="140" spans="1:15" ht="12.75">
      <c r="A140" s="170" t="s">
        <v>303</v>
      </c>
      <c r="B140" s="68">
        <v>2012</v>
      </c>
      <c r="C140" s="68">
        <v>11</v>
      </c>
      <c r="D140" s="68">
        <v>14</v>
      </c>
      <c r="E140" s="68">
        <v>20</v>
      </c>
      <c r="F140" s="68">
        <v>12</v>
      </c>
      <c r="G140" s="68">
        <v>10</v>
      </c>
      <c r="H140" s="68"/>
      <c r="I140" s="68"/>
      <c r="J140" s="68"/>
      <c r="K140" s="68"/>
      <c r="L140" s="68"/>
      <c r="M140" s="68"/>
      <c r="N140" s="68"/>
      <c r="O140" s="68">
        <f>SUM(C140:N140)</f>
        <v>67</v>
      </c>
    </row>
    <row r="141" spans="1:15" ht="12.75">
      <c r="A141" s="170" t="s">
        <v>304</v>
      </c>
      <c r="B141" s="174" t="s">
        <v>279</v>
      </c>
      <c r="C141" s="68">
        <f>C139-C140</f>
        <v>4</v>
      </c>
      <c r="D141" s="68">
        <f>D139-D140</f>
        <v>-5</v>
      </c>
      <c r="E141" s="68">
        <f>E139-E140</f>
        <v>-2</v>
      </c>
      <c r="F141" s="68">
        <f>F139-F140</f>
        <v>10</v>
      </c>
      <c r="G141" s="68">
        <f>G139-G140</f>
        <v>6</v>
      </c>
      <c r="H141" s="68"/>
      <c r="I141" s="68"/>
      <c r="J141" s="68"/>
      <c r="K141" s="68"/>
      <c r="L141" s="68"/>
      <c r="M141" s="68"/>
      <c r="N141" s="68"/>
      <c r="O141" s="68">
        <f>O139-O140</f>
        <v>13</v>
      </c>
    </row>
    <row r="142" spans="1:15" ht="13.5" thickBot="1">
      <c r="A142" s="172"/>
      <c r="B142" s="173" t="s">
        <v>5</v>
      </c>
      <c r="C142" s="168">
        <f>C141/C140</f>
        <v>0.36363636363636365</v>
      </c>
      <c r="D142" s="168">
        <f>D141/D140</f>
        <v>-0.35714285714285715</v>
      </c>
      <c r="E142" s="168">
        <f>E141/E140</f>
        <v>-0.1</v>
      </c>
      <c r="F142" s="168">
        <f>F141/F140</f>
        <v>0.8333333333333334</v>
      </c>
      <c r="G142" s="168">
        <f>G141/G140</f>
        <v>0.6</v>
      </c>
      <c r="H142" s="168"/>
      <c r="I142" s="168"/>
      <c r="J142" s="168"/>
      <c r="K142" s="168"/>
      <c r="L142" s="168"/>
      <c r="M142" s="168"/>
      <c r="N142" s="168"/>
      <c r="O142" s="168">
        <f>O141/O140</f>
        <v>0.19402985074626866</v>
      </c>
    </row>
    <row r="145" ht="13.5" thickBot="1">
      <c r="A145" s="177" t="s">
        <v>308</v>
      </c>
    </row>
    <row r="146" spans="1:15" ht="13.5" thickBot="1">
      <c r="A146" t="s">
        <v>0</v>
      </c>
      <c r="B146" s="169" t="s">
        <v>278</v>
      </c>
      <c r="C146" s="169" t="s">
        <v>280</v>
      </c>
      <c r="D146" s="169" t="s">
        <v>281</v>
      </c>
      <c r="E146" s="169" t="s">
        <v>282</v>
      </c>
      <c r="F146" s="169" t="s">
        <v>283</v>
      </c>
      <c r="G146" s="169" t="s">
        <v>284</v>
      </c>
      <c r="H146" s="169" t="s">
        <v>285</v>
      </c>
      <c r="I146" s="169" t="s">
        <v>286</v>
      </c>
      <c r="J146" s="169" t="s">
        <v>287</v>
      </c>
      <c r="K146" s="169" t="s">
        <v>288</v>
      </c>
      <c r="L146" s="169" t="s">
        <v>289</v>
      </c>
      <c r="M146" s="169" t="s">
        <v>290</v>
      </c>
      <c r="N146" s="181" t="s">
        <v>291</v>
      </c>
      <c r="O146" s="169" t="s">
        <v>40</v>
      </c>
    </row>
    <row r="147" spans="1:15" ht="12.75">
      <c r="A147" s="166"/>
      <c r="B147" s="69">
        <v>2013</v>
      </c>
      <c r="C147" s="69">
        <f aca="true" t="shared" si="10" ref="C147:E148">SUM(C151+C155+C159+C163+C167+C171+C175)</f>
        <v>204</v>
      </c>
      <c r="D147" s="69">
        <f t="shared" si="10"/>
        <v>190</v>
      </c>
      <c r="E147" s="69">
        <f t="shared" si="10"/>
        <v>169</v>
      </c>
      <c r="F147" s="69">
        <f>SUM(F151+F155+F159+F163+F167+F171+F175)</f>
        <v>189</v>
      </c>
      <c r="G147" s="69">
        <f>SUM(G151+G155+G159+G163+G167+G171+G175)</f>
        <v>187</v>
      </c>
      <c r="H147" s="69"/>
      <c r="I147" s="69"/>
      <c r="J147" s="69"/>
      <c r="K147" s="69"/>
      <c r="L147" s="69"/>
      <c r="M147" s="69"/>
      <c r="N147" s="182"/>
      <c r="O147" s="69">
        <f>SUM(O151+O155+O159+O163+O167+O171+O175)</f>
        <v>939</v>
      </c>
    </row>
    <row r="148" spans="1:15" ht="12.75">
      <c r="A148" s="170" t="s">
        <v>40</v>
      </c>
      <c r="B148" s="68">
        <v>2012</v>
      </c>
      <c r="C148" s="68">
        <f t="shared" si="10"/>
        <v>255</v>
      </c>
      <c r="D148" s="68">
        <f t="shared" si="10"/>
        <v>228</v>
      </c>
      <c r="E148" s="68">
        <f t="shared" si="10"/>
        <v>267</v>
      </c>
      <c r="F148" s="68">
        <f>SUM(F152+F156+F160+F164+F168+F172+F176)</f>
        <v>224</v>
      </c>
      <c r="G148" s="68">
        <f>SUM(G152+G156+G160+G164+G168+G172+G176)</f>
        <v>275</v>
      </c>
      <c r="H148" s="68"/>
      <c r="I148" s="68"/>
      <c r="J148" s="68"/>
      <c r="K148" s="68"/>
      <c r="L148" s="68"/>
      <c r="M148" s="68"/>
      <c r="N148" s="183"/>
      <c r="O148" s="68">
        <f>SUM(C148:N148)</f>
        <v>1249</v>
      </c>
    </row>
    <row r="149" spans="1:15" ht="12.75">
      <c r="A149" s="170" t="s">
        <v>292</v>
      </c>
      <c r="B149" s="171" t="s">
        <v>279</v>
      </c>
      <c r="C149" s="68">
        <f>C147-C148</f>
        <v>-51</v>
      </c>
      <c r="D149" s="68">
        <f>D147-D148</f>
        <v>-38</v>
      </c>
      <c r="E149" s="68">
        <f>E147-E148</f>
        <v>-98</v>
      </c>
      <c r="F149" s="68">
        <f>F147-F148</f>
        <v>-35</v>
      </c>
      <c r="G149" s="68">
        <f>G147-G148</f>
        <v>-88</v>
      </c>
      <c r="H149" s="68"/>
      <c r="I149" s="68"/>
      <c r="J149" s="68"/>
      <c r="K149" s="68"/>
      <c r="L149" s="68"/>
      <c r="M149" s="68"/>
      <c r="N149" s="183"/>
      <c r="O149" s="68">
        <f>O147-O148</f>
        <v>-310</v>
      </c>
    </row>
    <row r="150" spans="1:15" ht="13.5" thickBot="1">
      <c r="A150" s="172"/>
      <c r="B150" s="173" t="s">
        <v>5</v>
      </c>
      <c r="C150" s="168">
        <f>C149/C148</f>
        <v>-0.2</v>
      </c>
      <c r="D150" s="168">
        <f>D149/D148</f>
        <v>-0.16666666666666666</v>
      </c>
      <c r="E150" s="168">
        <f>E149/E148</f>
        <v>-0.36704119850187267</v>
      </c>
      <c r="F150" s="168">
        <f>F149/F148</f>
        <v>-0.15625</v>
      </c>
      <c r="G150" s="168">
        <f>G149/G148</f>
        <v>-0.32</v>
      </c>
      <c r="H150" s="168"/>
      <c r="I150" s="168"/>
      <c r="J150" s="168"/>
      <c r="K150" s="168"/>
      <c r="L150" s="168"/>
      <c r="M150" s="168"/>
      <c r="N150" s="184"/>
      <c r="O150" s="168">
        <f>O149/O148</f>
        <v>-0.24819855884707767</v>
      </c>
    </row>
    <row r="151" spans="1:15" ht="12.75">
      <c r="A151" s="167"/>
      <c r="B151" s="69">
        <v>2013</v>
      </c>
      <c r="C151" s="69">
        <v>0</v>
      </c>
      <c r="D151" s="69">
        <v>3</v>
      </c>
      <c r="E151" s="69">
        <v>5</v>
      </c>
      <c r="F151" s="69">
        <v>4</v>
      </c>
      <c r="G151" s="69">
        <v>4</v>
      </c>
      <c r="H151" s="69"/>
      <c r="I151" s="69"/>
      <c r="J151" s="69"/>
      <c r="K151" s="69"/>
      <c r="L151" s="69"/>
      <c r="M151" s="69"/>
      <c r="N151" s="182"/>
      <c r="O151" s="69">
        <f>SUM(C151:N151)</f>
        <v>16</v>
      </c>
    </row>
    <row r="152" spans="1:15" ht="12.75">
      <c r="A152" s="170" t="s">
        <v>293</v>
      </c>
      <c r="B152" s="68">
        <v>2012</v>
      </c>
      <c r="C152" s="68">
        <v>2</v>
      </c>
      <c r="D152" s="68">
        <v>4</v>
      </c>
      <c r="E152" s="68">
        <v>4</v>
      </c>
      <c r="F152" s="68">
        <v>3</v>
      </c>
      <c r="G152" s="68">
        <v>3</v>
      </c>
      <c r="H152" s="68"/>
      <c r="I152" s="68"/>
      <c r="J152" s="68"/>
      <c r="K152" s="68"/>
      <c r="L152" s="68"/>
      <c r="M152" s="68"/>
      <c r="N152" s="183"/>
      <c r="O152" s="68">
        <f>SUM(C152:N152)</f>
        <v>16</v>
      </c>
    </row>
    <row r="153" spans="1:15" ht="12.75">
      <c r="A153" s="170" t="s">
        <v>294</v>
      </c>
      <c r="B153" s="174" t="s">
        <v>279</v>
      </c>
      <c r="C153" s="68">
        <f>C151-C152</f>
        <v>-2</v>
      </c>
      <c r="D153" s="68">
        <f>D151-D152</f>
        <v>-1</v>
      </c>
      <c r="E153" s="68">
        <f>E151-E152</f>
        <v>1</v>
      </c>
      <c r="F153" s="68">
        <f>F151-F152</f>
        <v>1</v>
      </c>
      <c r="G153" s="68">
        <f>G151-G152</f>
        <v>1</v>
      </c>
      <c r="H153" s="68"/>
      <c r="I153" s="68"/>
      <c r="J153" s="68"/>
      <c r="K153" s="68"/>
      <c r="L153" s="68"/>
      <c r="M153" s="68"/>
      <c r="N153" s="183"/>
      <c r="O153" s="68">
        <f>O151-O152</f>
        <v>0</v>
      </c>
    </row>
    <row r="154" spans="1:15" ht="13.5" thickBot="1">
      <c r="A154" s="172"/>
      <c r="B154" s="173" t="s">
        <v>5</v>
      </c>
      <c r="C154" s="168">
        <f>C153/C152</f>
        <v>-1</v>
      </c>
      <c r="D154" s="168">
        <f>D153/D152</f>
        <v>-0.25</v>
      </c>
      <c r="E154" s="168">
        <f>E153/E152</f>
        <v>0.25</v>
      </c>
      <c r="F154" s="168">
        <f>F153/F152</f>
        <v>0.3333333333333333</v>
      </c>
      <c r="G154" s="168">
        <f>G153/G152</f>
        <v>0.3333333333333333</v>
      </c>
      <c r="H154" s="168"/>
      <c r="I154" s="168"/>
      <c r="J154" s="168"/>
      <c r="K154" s="168"/>
      <c r="L154" s="168"/>
      <c r="M154" s="168"/>
      <c r="N154" s="184"/>
      <c r="O154" s="168">
        <f>O153/O152</f>
        <v>0</v>
      </c>
    </row>
    <row r="155" spans="1:15" ht="12.75">
      <c r="A155" s="167"/>
      <c r="B155" s="69">
        <v>2013</v>
      </c>
      <c r="C155" s="162">
        <v>0</v>
      </c>
      <c r="D155" s="162">
        <v>2</v>
      </c>
      <c r="E155" s="162">
        <v>0</v>
      </c>
      <c r="F155" s="162">
        <v>0</v>
      </c>
      <c r="G155" s="162">
        <v>0</v>
      </c>
      <c r="H155" s="162"/>
      <c r="I155" s="162"/>
      <c r="J155" s="162"/>
      <c r="K155" s="162"/>
      <c r="L155" s="162"/>
      <c r="M155" s="162"/>
      <c r="N155" s="185"/>
      <c r="O155" s="69">
        <f>SUM(C155:N155)</f>
        <v>2</v>
      </c>
    </row>
    <row r="156" spans="1:15" ht="12.75">
      <c r="A156" s="175" t="s">
        <v>295</v>
      </c>
      <c r="B156" s="68">
        <v>2012</v>
      </c>
      <c r="C156" s="68">
        <v>0</v>
      </c>
      <c r="D156" s="68">
        <v>0</v>
      </c>
      <c r="E156" s="68">
        <v>0</v>
      </c>
      <c r="F156" s="68">
        <v>0</v>
      </c>
      <c r="G156" s="68">
        <v>0</v>
      </c>
      <c r="H156" s="68"/>
      <c r="I156" s="68"/>
      <c r="J156" s="68"/>
      <c r="K156" s="68"/>
      <c r="L156" s="68"/>
      <c r="M156" s="68"/>
      <c r="N156" s="183"/>
      <c r="O156" s="68">
        <f>SUM(C156:N156)</f>
        <v>0</v>
      </c>
    </row>
    <row r="157" spans="1:15" ht="12.75">
      <c r="A157" s="170" t="s">
        <v>296</v>
      </c>
      <c r="B157" s="174" t="s">
        <v>279</v>
      </c>
      <c r="C157" s="68">
        <f>C155-C156</f>
        <v>0</v>
      </c>
      <c r="D157" s="68">
        <f>D155-D156</f>
        <v>2</v>
      </c>
      <c r="E157" s="68">
        <f>E155-E156</f>
        <v>0</v>
      </c>
      <c r="F157" s="68">
        <f>F155-F156</f>
        <v>0</v>
      </c>
      <c r="G157" s="68">
        <f>G155-G156</f>
        <v>0</v>
      </c>
      <c r="H157" s="68"/>
      <c r="I157" s="68"/>
      <c r="J157" s="68"/>
      <c r="K157" s="68"/>
      <c r="L157" s="68"/>
      <c r="M157" s="68"/>
      <c r="N157" s="183"/>
      <c r="O157" s="68">
        <f>O155-O156</f>
        <v>2</v>
      </c>
    </row>
    <row r="158" spans="1:15" ht="13.5" thickBot="1">
      <c r="A158" s="172"/>
      <c r="B158" s="173" t="s">
        <v>5</v>
      </c>
      <c r="C158" s="168">
        <v>0</v>
      </c>
      <c r="D158" s="168">
        <v>0</v>
      </c>
      <c r="E158" s="168">
        <v>0</v>
      </c>
      <c r="F158" s="168">
        <v>0</v>
      </c>
      <c r="G158" s="168">
        <v>0</v>
      </c>
      <c r="H158" s="168"/>
      <c r="I158" s="168"/>
      <c r="J158" s="168"/>
      <c r="K158" s="168"/>
      <c r="L158" s="168"/>
      <c r="M158" s="168"/>
      <c r="N158" s="184"/>
      <c r="O158" s="168">
        <v>0</v>
      </c>
    </row>
    <row r="159" spans="1:15" ht="12.75">
      <c r="A159" s="167"/>
      <c r="B159" s="69">
        <v>2013</v>
      </c>
      <c r="C159" s="162">
        <v>22</v>
      </c>
      <c r="D159" s="162">
        <v>28</v>
      </c>
      <c r="E159" s="162">
        <v>19</v>
      </c>
      <c r="F159" s="162">
        <v>19</v>
      </c>
      <c r="G159" s="162">
        <v>20</v>
      </c>
      <c r="H159" s="162"/>
      <c r="I159" s="162"/>
      <c r="J159" s="162"/>
      <c r="K159" s="162"/>
      <c r="L159" s="162"/>
      <c r="M159" s="162"/>
      <c r="N159" s="185"/>
      <c r="O159" s="69">
        <f>SUM(C159:N159)</f>
        <v>108</v>
      </c>
    </row>
    <row r="160" spans="1:15" ht="12.75">
      <c r="A160" s="170" t="s">
        <v>297</v>
      </c>
      <c r="B160" s="68">
        <v>2012</v>
      </c>
      <c r="C160" s="68">
        <v>29</v>
      </c>
      <c r="D160" s="68">
        <v>22</v>
      </c>
      <c r="E160" s="68">
        <v>28</v>
      </c>
      <c r="F160" s="68">
        <v>17</v>
      </c>
      <c r="G160" s="68">
        <v>22</v>
      </c>
      <c r="H160" s="68"/>
      <c r="I160" s="68"/>
      <c r="J160" s="68"/>
      <c r="K160" s="68"/>
      <c r="L160" s="68"/>
      <c r="M160" s="68"/>
      <c r="N160" s="183"/>
      <c r="O160" s="68">
        <f>SUM(C160:N160)</f>
        <v>118</v>
      </c>
    </row>
    <row r="161" spans="1:15" ht="12.75">
      <c r="A161" s="167"/>
      <c r="B161" s="174" t="s">
        <v>279</v>
      </c>
      <c r="C161" s="68">
        <f>C159-C160</f>
        <v>-7</v>
      </c>
      <c r="D161" s="68">
        <f>D159-D160</f>
        <v>6</v>
      </c>
      <c r="E161" s="68">
        <f>E159-E160</f>
        <v>-9</v>
      </c>
      <c r="F161" s="68">
        <f>F159-F160</f>
        <v>2</v>
      </c>
      <c r="G161" s="68">
        <f>G159-G160</f>
        <v>-2</v>
      </c>
      <c r="H161" s="68"/>
      <c r="I161" s="68"/>
      <c r="J161" s="68"/>
      <c r="K161" s="68"/>
      <c r="L161" s="68"/>
      <c r="M161" s="68"/>
      <c r="N161" s="183"/>
      <c r="O161" s="68">
        <f>O159-O160</f>
        <v>-10</v>
      </c>
    </row>
    <row r="162" spans="1:15" ht="13.5" thickBot="1">
      <c r="A162" s="172"/>
      <c r="B162" s="173" t="s">
        <v>5</v>
      </c>
      <c r="C162" s="168">
        <f>C161/C160</f>
        <v>-0.2413793103448276</v>
      </c>
      <c r="D162" s="168">
        <f>D161/D160</f>
        <v>0.2727272727272727</v>
      </c>
      <c r="E162" s="168">
        <f>E161/E160</f>
        <v>-0.32142857142857145</v>
      </c>
      <c r="F162" s="168">
        <f>F161/F160</f>
        <v>0.11764705882352941</v>
      </c>
      <c r="G162" s="168">
        <f>G161/G160</f>
        <v>-0.09090909090909091</v>
      </c>
      <c r="H162" s="168"/>
      <c r="I162" s="168"/>
      <c r="J162" s="168"/>
      <c r="K162" s="168"/>
      <c r="L162" s="168"/>
      <c r="M162" s="168"/>
      <c r="N162" s="184"/>
      <c r="O162" s="168">
        <f>O161/O160</f>
        <v>-0.0847457627118644</v>
      </c>
    </row>
    <row r="163" spans="1:15" ht="12.75">
      <c r="A163" s="167"/>
      <c r="B163" s="69">
        <v>2013</v>
      </c>
      <c r="C163" s="162">
        <v>8</v>
      </c>
      <c r="D163" s="162">
        <v>4</v>
      </c>
      <c r="E163" s="162">
        <v>7</v>
      </c>
      <c r="F163" s="162">
        <v>7</v>
      </c>
      <c r="G163" s="162">
        <v>9</v>
      </c>
      <c r="H163" s="162"/>
      <c r="I163" s="162"/>
      <c r="J163" s="162"/>
      <c r="K163" s="162"/>
      <c r="L163" s="162"/>
      <c r="M163" s="162"/>
      <c r="N163" s="185"/>
      <c r="O163" s="69">
        <f>SUM(C163:N163)</f>
        <v>35</v>
      </c>
    </row>
    <row r="164" spans="1:15" ht="12.75">
      <c r="A164" s="170" t="s">
        <v>298</v>
      </c>
      <c r="B164" s="68">
        <v>2012</v>
      </c>
      <c r="C164" s="68">
        <v>13</v>
      </c>
      <c r="D164" s="68">
        <v>19</v>
      </c>
      <c r="E164" s="68">
        <v>14</v>
      </c>
      <c r="F164" s="68">
        <v>19</v>
      </c>
      <c r="G164" s="68">
        <v>19</v>
      </c>
      <c r="H164" s="68"/>
      <c r="I164" s="68"/>
      <c r="J164" s="68"/>
      <c r="K164" s="68"/>
      <c r="L164" s="68"/>
      <c r="M164" s="68"/>
      <c r="N164" s="183"/>
      <c r="O164" s="68">
        <f>SUM(C164:N164)</f>
        <v>84</v>
      </c>
    </row>
    <row r="165" spans="1:15" ht="12.75">
      <c r="A165" s="170" t="s">
        <v>299</v>
      </c>
      <c r="B165" s="174" t="s">
        <v>279</v>
      </c>
      <c r="C165" s="68">
        <f>C163-C164</f>
        <v>-5</v>
      </c>
      <c r="D165" s="68">
        <f>D163-D164</f>
        <v>-15</v>
      </c>
      <c r="E165" s="68">
        <f>E163-E164</f>
        <v>-7</v>
      </c>
      <c r="F165" s="68">
        <f>F163-F164</f>
        <v>-12</v>
      </c>
      <c r="G165" s="68">
        <f>G163-G164</f>
        <v>-10</v>
      </c>
      <c r="H165" s="68"/>
      <c r="I165" s="68"/>
      <c r="J165" s="68"/>
      <c r="K165" s="68"/>
      <c r="L165" s="68"/>
      <c r="M165" s="68"/>
      <c r="N165" s="183"/>
      <c r="O165" s="68">
        <f>O163-O164</f>
        <v>-49</v>
      </c>
    </row>
    <row r="166" spans="1:15" ht="13.5" thickBot="1">
      <c r="A166" s="172" t="s">
        <v>0</v>
      </c>
      <c r="B166" s="173" t="s">
        <v>5</v>
      </c>
      <c r="C166" s="168">
        <f>C165/C164</f>
        <v>-0.38461538461538464</v>
      </c>
      <c r="D166" s="168">
        <f>D165/D164</f>
        <v>-0.7894736842105263</v>
      </c>
      <c r="E166" s="168">
        <f>E165/E164</f>
        <v>-0.5</v>
      </c>
      <c r="F166" s="168">
        <f>F165/F164</f>
        <v>-0.631578947368421</v>
      </c>
      <c r="G166" s="168">
        <f>G165/G164</f>
        <v>-0.5263157894736842</v>
      </c>
      <c r="H166" s="168"/>
      <c r="I166" s="168"/>
      <c r="J166" s="168"/>
      <c r="K166" s="168"/>
      <c r="L166" s="168"/>
      <c r="M166" s="168"/>
      <c r="N166" s="184"/>
      <c r="O166" s="168">
        <f>O165/O164</f>
        <v>-0.5833333333333334</v>
      </c>
    </row>
    <row r="167" spans="1:15" ht="12.75">
      <c r="A167" s="167"/>
      <c r="B167" s="69">
        <v>2013</v>
      </c>
      <c r="C167" s="162">
        <v>69</v>
      </c>
      <c r="D167" s="162">
        <v>46</v>
      </c>
      <c r="E167" s="162">
        <v>48</v>
      </c>
      <c r="F167" s="162">
        <v>74</v>
      </c>
      <c r="G167" s="162">
        <v>72</v>
      </c>
      <c r="H167" s="162"/>
      <c r="I167" s="162"/>
      <c r="J167" s="162"/>
      <c r="K167" s="162"/>
      <c r="L167" s="162"/>
      <c r="M167" s="162"/>
      <c r="N167" s="185"/>
      <c r="O167" s="69">
        <f>SUM(C167:N167)</f>
        <v>309</v>
      </c>
    </row>
    <row r="168" spans="1:15" ht="12.75">
      <c r="A168" s="170" t="s">
        <v>300</v>
      </c>
      <c r="B168" s="68">
        <v>2012</v>
      </c>
      <c r="C168" s="68">
        <v>94</v>
      </c>
      <c r="D168" s="68">
        <v>89</v>
      </c>
      <c r="E168" s="68">
        <v>84</v>
      </c>
      <c r="F168" s="68">
        <v>69</v>
      </c>
      <c r="G168" s="68">
        <v>79</v>
      </c>
      <c r="H168" s="68"/>
      <c r="I168" s="68"/>
      <c r="J168" s="68"/>
      <c r="K168" s="68"/>
      <c r="L168" s="68"/>
      <c r="M168" s="68"/>
      <c r="N168" s="183"/>
      <c r="O168" s="68">
        <f>SUM(C168:N168)</f>
        <v>415</v>
      </c>
    </row>
    <row r="169" spans="1:15" ht="12.75">
      <c r="A169" s="167"/>
      <c r="B169" s="174" t="s">
        <v>279</v>
      </c>
      <c r="C169" s="68">
        <f>C167-C168</f>
        <v>-25</v>
      </c>
      <c r="D169" s="68">
        <f>D167-D168</f>
        <v>-43</v>
      </c>
      <c r="E169" s="68">
        <f>E167-E168</f>
        <v>-36</v>
      </c>
      <c r="F169" s="68">
        <f>F167-F168</f>
        <v>5</v>
      </c>
      <c r="G169" s="68">
        <f>G167-G168</f>
        <v>-7</v>
      </c>
      <c r="H169" s="68"/>
      <c r="I169" s="68"/>
      <c r="J169" s="68"/>
      <c r="K169" s="68"/>
      <c r="L169" s="68"/>
      <c r="M169" s="68"/>
      <c r="N169" s="183"/>
      <c r="O169" s="68">
        <f>O167-O168</f>
        <v>-106</v>
      </c>
    </row>
    <row r="170" spans="1:15" ht="13.5" thickBot="1">
      <c r="A170" s="172"/>
      <c r="B170" s="173" t="s">
        <v>5</v>
      </c>
      <c r="C170" s="168">
        <f>C169/C168</f>
        <v>-0.26595744680851063</v>
      </c>
      <c r="D170" s="168">
        <f>D169/D168</f>
        <v>-0.48314606741573035</v>
      </c>
      <c r="E170" s="168">
        <f>E169/E168</f>
        <v>-0.42857142857142855</v>
      </c>
      <c r="F170" s="168">
        <f>F169/F168</f>
        <v>0.07246376811594203</v>
      </c>
      <c r="G170" s="168">
        <f>G169/G168</f>
        <v>-0.08860759493670886</v>
      </c>
      <c r="H170" s="168"/>
      <c r="I170" s="168"/>
      <c r="J170" s="168"/>
      <c r="K170" s="168"/>
      <c r="L170" s="168"/>
      <c r="M170" s="168"/>
      <c r="N170" s="184"/>
      <c r="O170" s="168">
        <f>O169/O168</f>
        <v>-0.25542168674698795</v>
      </c>
    </row>
    <row r="171" spans="1:15" ht="12.75">
      <c r="A171" s="167"/>
      <c r="B171" s="69">
        <v>2013</v>
      </c>
      <c r="C171" s="162">
        <v>95</v>
      </c>
      <c r="D171" s="162">
        <v>100</v>
      </c>
      <c r="E171" s="162">
        <v>87</v>
      </c>
      <c r="F171" s="162">
        <v>83</v>
      </c>
      <c r="G171" s="162">
        <v>75</v>
      </c>
      <c r="H171" s="162"/>
      <c r="I171" s="162"/>
      <c r="J171" s="162"/>
      <c r="K171" s="162"/>
      <c r="L171" s="162"/>
      <c r="M171" s="162"/>
      <c r="N171" s="185"/>
      <c r="O171" s="69">
        <f>SUM(C171:N171)</f>
        <v>440</v>
      </c>
    </row>
    <row r="172" spans="1:15" ht="12.75">
      <c r="A172" s="170" t="s">
        <v>301</v>
      </c>
      <c r="B172" s="68">
        <v>2012</v>
      </c>
      <c r="C172" s="68">
        <v>111</v>
      </c>
      <c r="D172" s="68">
        <v>89</v>
      </c>
      <c r="E172" s="68">
        <v>121</v>
      </c>
      <c r="F172" s="68">
        <v>109</v>
      </c>
      <c r="G172" s="68">
        <v>142</v>
      </c>
      <c r="H172" s="68"/>
      <c r="I172" s="68"/>
      <c r="J172" s="68"/>
      <c r="K172" s="68"/>
      <c r="L172" s="68"/>
      <c r="M172" s="68"/>
      <c r="N172" s="183"/>
      <c r="O172" s="68">
        <f>SUM(C172:N172)</f>
        <v>572</v>
      </c>
    </row>
    <row r="173" spans="1:15" ht="12.75">
      <c r="A173" s="170" t="s">
        <v>302</v>
      </c>
      <c r="B173" s="174" t="s">
        <v>279</v>
      </c>
      <c r="C173" s="68">
        <f>C171-C172</f>
        <v>-16</v>
      </c>
      <c r="D173" s="68">
        <f>D171-D172</f>
        <v>11</v>
      </c>
      <c r="E173" s="68">
        <f>E171-E172</f>
        <v>-34</v>
      </c>
      <c r="F173" s="68">
        <f>F171-F172</f>
        <v>-26</v>
      </c>
      <c r="G173" s="68">
        <f>G171-G172</f>
        <v>-67</v>
      </c>
      <c r="H173" s="68"/>
      <c r="I173" s="68"/>
      <c r="J173" s="68"/>
      <c r="K173" s="68"/>
      <c r="L173" s="68"/>
      <c r="M173" s="68"/>
      <c r="N173" s="183"/>
      <c r="O173" s="68">
        <f>O171-O172</f>
        <v>-132</v>
      </c>
    </row>
    <row r="174" spans="1:15" ht="13.5" thickBot="1">
      <c r="A174" s="172"/>
      <c r="B174" s="173" t="s">
        <v>5</v>
      </c>
      <c r="C174" s="168">
        <f>C173/C172</f>
        <v>-0.14414414414414414</v>
      </c>
      <c r="D174" s="168">
        <f>D173/D172</f>
        <v>0.12359550561797752</v>
      </c>
      <c r="E174" s="168">
        <f>E173/E172</f>
        <v>-0.2809917355371901</v>
      </c>
      <c r="F174" s="168">
        <f>F173/F172</f>
        <v>-0.23853211009174313</v>
      </c>
      <c r="G174" s="168">
        <f>G173/G172</f>
        <v>-0.47183098591549294</v>
      </c>
      <c r="H174" s="168"/>
      <c r="I174" s="168"/>
      <c r="J174" s="168"/>
      <c r="K174" s="168"/>
      <c r="L174" s="168"/>
      <c r="M174" s="168"/>
      <c r="N174" s="184"/>
      <c r="O174" s="168">
        <f>O173/O172</f>
        <v>-0.23076923076923078</v>
      </c>
    </row>
    <row r="175" spans="1:15" ht="12.75">
      <c r="A175" s="167"/>
      <c r="B175" s="69">
        <v>2013</v>
      </c>
      <c r="C175" s="162">
        <v>10</v>
      </c>
      <c r="D175" s="162">
        <v>7</v>
      </c>
      <c r="E175" s="162">
        <v>3</v>
      </c>
      <c r="F175" s="162">
        <v>2</v>
      </c>
      <c r="G175" s="162">
        <v>7</v>
      </c>
      <c r="H175" s="162"/>
      <c r="I175" s="162"/>
      <c r="J175" s="162"/>
      <c r="K175" s="162"/>
      <c r="L175" s="162"/>
      <c r="M175" s="162"/>
      <c r="N175" s="185"/>
      <c r="O175" s="69">
        <f>SUM(C175:N175)</f>
        <v>29</v>
      </c>
    </row>
    <row r="176" spans="1:15" ht="12.75">
      <c r="A176" s="170" t="s">
        <v>303</v>
      </c>
      <c r="B176" s="68">
        <v>2012</v>
      </c>
      <c r="C176" s="68">
        <v>6</v>
      </c>
      <c r="D176" s="68">
        <v>5</v>
      </c>
      <c r="E176" s="68">
        <v>16</v>
      </c>
      <c r="F176" s="68">
        <v>7</v>
      </c>
      <c r="G176" s="68">
        <v>10</v>
      </c>
      <c r="H176" s="68"/>
      <c r="I176" s="68"/>
      <c r="J176" s="68"/>
      <c r="K176" s="68"/>
      <c r="L176" s="68"/>
      <c r="M176" s="68"/>
      <c r="N176" s="183"/>
      <c r="O176" s="68">
        <f>SUM(C176:N176)</f>
        <v>44</v>
      </c>
    </row>
    <row r="177" spans="1:15" ht="12.75">
      <c r="A177" s="170" t="s">
        <v>304</v>
      </c>
      <c r="B177" s="174" t="s">
        <v>279</v>
      </c>
      <c r="C177" s="68">
        <f>C175-C176</f>
        <v>4</v>
      </c>
      <c r="D177" s="68">
        <f>D175-D176</f>
        <v>2</v>
      </c>
      <c r="E177" s="68">
        <f>E175-E176</f>
        <v>-13</v>
      </c>
      <c r="F177" s="68">
        <f>F175-F176</f>
        <v>-5</v>
      </c>
      <c r="G177" s="68">
        <f>G175-G176</f>
        <v>-3</v>
      </c>
      <c r="H177" s="68"/>
      <c r="I177" s="68"/>
      <c r="J177" s="68"/>
      <c r="K177" s="68"/>
      <c r="L177" s="68"/>
      <c r="M177" s="68"/>
      <c r="N177" s="183"/>
      <c r="O177" s="68">
        <f>O175-O176</f>
        <v>-15</v>
      </c>
    </row>
    <row r="178" spans="1:15" ht="13.5" thickBot="1">
      <c r="A178" s="172"/>
      <c r="B178" s="173" t="s">
        <v>5</v>
      </c>
      <c r="C178" s="168">
        <f>C177/C176</f>
        <v>0.6666666666666666</v>
      </c>
      <c r="D178" s="168">
        <f>D177/D176</f>
        <v>0.4</v>
      </c>
      <c r="E178" s="168">
        <f>E177/E176</f>
        <v>-0.8125</v>
      </c>
      <c r="F178" s="168">
        <f>F177/F176</f>
        <v>-0.7142857142857143</v>
      </c>
      <c r="G178" s="168">
        <f>G177/G176</f>
        <v>-0.3</v>
      </c>
      <c r="H178" s="168"/>
      <c r="I178" s="168"/>
      <c r="J178" s="168"/>
      <c r="K178" s="168"/>
      <c r="L178" s="168"/>
      <c r="M178" s="168"/>
      <c r="N178" s="184"/>
      <c r="O178" s="168">
        <f>O177/O176</f>
        <v>-0.3409090909090909</v>
      </c>
    </row>
    <row r="181" ht="13.5" thickBot="1">
      <c r="A181" s="177" t="s">
        <v>309</v>
      </c>
    </row>
    <row r="182" spans="1:15" ht="13.5" thickBot="1">
      <c r="A182" t="s">
        <v>0</v>
      </c>
      <c r="B182" s="169" t="s">
        <v>278</v>
      </c>
      <c r="C182" s="169" t="s">
        <v>280</v>
      </c>
      <c r="D182" s="169" t="s">
        <v>281</v>
      </c>
      <c r="E182" s="169" t="s">
        <v>282</v>
      </c>
      <c r="F182" s="169" t="s">
        <v>283</v>
      </c>
      <c r="G182" s="169" t="s">
        <v>284</v>
      </c>
      <c r="H182" s="169" t="s">
        <v>285</v>
      </c>
      <c r="I182" s="169" t="s">
        <v>286</v>
      </c>
      <c r="J182" s="169" t="s">
        <v>287</v>
      </c>
      <c r="K182" s="169" t="s">
        <v>288</v>
      </c>
      <c r="L182" s="169" t="s">
        <v>289</v>
      </c>
      <c r="M182" s="169" t="s">
        <v>290</v>
      </c>
      <c r="N182" s="169" t="s">
        <v>291</v>
      </c>
      <c r="O182" s="169" t="s">
        <v>40</v>
      </c>
    </row>
    <row r="183" spans="1:15" ht="12.75">
      <c r="A183" s="166"/>
      <c r="B183" s="69">
        <v>2013</v>
      </c>
      <c r="C183" s="69">
        <f aca="true" t="shared" si="11" ref="C183:E184">SUM(C187+C191+C195+C199+C203+C207+C211)</f>
        <v>273</v>
      </c>
      <c r="D183" s="69">
        <f t="shared" si="11"/>
        <v>224</v>
      </c>
      <c r="E183" s="69">
        <f t="shared" si="11"/>
        <v>291</v>
      </c>
      <c r="F183" s="69">
        <f>SUM(F187+F191+F195+F199+F203+F207+F211)</f>
        <v>271</v>
      </c>
      <c r="G183" s="69">
        <f>SUM(G187+G191+G195+G199+G203+G207+G211)</f>
        <v>283</v>
      </c>
      <c r="H183" s="69"/>
      <c r="I183" s="69"/>
      <c r="J183" s="69"/>
      <c r="K183" s="69"/>
      <c r="L183" s="69"/>
      <c r="M183" s="69"/>
      <c r="N183" s="69"/>
      <c r="O183" s="69">
        <f>SUM(O187+O191+O195+O199+O203+O207+O211)</f>
        <v>1342</v>
      </c>
    </row>
    <row r="184" spans="1:15" ht="12.75">
      <c r="A184" s="170" t="s">
        <v>40</v>
      </c>
      <c r="B184" s="68">
        <v>2012</v>
      </c>
      <c r="C184" s="68">
        <f t="shared" si="11"/>
        <v>348</v>
      </c>
      <c r="D184" s="68">
        <f t="shared" si="11"/>
        <v>310</v>
      </c>
      <c r="E184" s="68">
        <f t="shared" si="11"/>
        <v>361</v>
      </c>
      <c r="F184" s="68">
        <f>SUM(F188+F192+F196+F200+F204+F208+F212)</f>
        <v>270</v>
      </c>
      <c r="G184" s="68">
        <f>SUM(G188+G192+G196+G200+G204+G208+G212)</f>
        <v>369</v>
      </c>
      <c r="H184" s="68"/>
      <c r="I184" s="68"/>
      <c r="J184" s="68"/>
      <c r="K184" s="68"/>
      <c r="L184" s="68"/>
      <c r="M184" s="68"/>
      <c r="N184" s="68"/>
      <c r="O184" s="68">
        <f>SUM(C184:N184)</f>
        <v>1658</v>
      </c>
    </row>
    <row r="185" spans="1:15" ht="12.75">
      <c r="A185" s="170" t="s">
        <v>292</v>
      </c>
      <c r="B185" s="171" t="s">
        <v>279</v>
      </c>
      <c r="C185" s="68">
        <f>C183-C184</f>
        <v>-75</v>
      </c>
      <c r="D185" s="68">
        <f>D183-D184</f>
        <v>-86</v>
      </c>
      <c r="E185" s="68">
        <f>E183-E184</f>
        <v>-70</v>
      </c>
      <c r="F185" s="68">
        <f>F183-F184</f>
        <v>1</v>
      </c>
      <c r="G185" s="68">
        <f>G183-G184</f>
        <v>-86</v>
      </c>
      <c r="H185" s="68"/>
      <c r="I185" s="68"/>
      <c r="J185" s="68"/>
      <c r="K185" s="68"/>
      <c r="L185" s="68"/>
      <c r="M185" s="68"/>
      <c r="N185" s="68"/>
      <c r="O185" s="68">
        <f>O183-O184</f>
        <v>-316</v>
      </c>
    </row>
    <row r="186" spans="1:15" ht="13.5" thickBot="1">
      <c r="A186" s="172"/>
      <c r="B186" s="173" t="s">
        <v>5</v>
      </c>
      <c r="C186" s="168">
        <f>C185/C184</f>
        <v>-0.21551724137931033</v>
      </c>
      <c r="D186" s="168">
        <f>D185/D184</f>
        <v>-0.27741935483870966</v>
      </c>
      <c r="E186" s="168">
        <f>E185/E184</f>
        <v>-0.19390581717451524</v>
      </c>
      <c r="F186" s="168">
        <f>F185/F184</f>
        <v>0.003703703703703704</v>
      </c>
      <c r="G186" s="168">
        <f>G185/G184</f>
        <v>-0.23306233062330622</v>
      </c>
      <c r="H186" s="168"/>
      <c r="I186" s="168"/>
      <c r="J186" s="168"/>
      <c r="K186" s="168"/>
      <c r="L186" s="168"/>
      <c r="M186" s="168"/>
      <c r="N186" s="168"/>
      <c r="O186" s="168">
        <f>O185/O184</f>
        <v>-0.19059107358262967</v>
      </c>
    </row>
    <row r="187" spans="1:15" ht="12.75">
      <c r="A187" s="167"/>
      <c r="B187" s="69">
        <v>2013</v>
      </c>
      <c r="C187" s="69">
        <v>3</v>
      </c>
      <c r="D187" s="69">
        <v>5</v>
      </c>
      <c r="E187" s="69">
        <v>2</v>
      </c>
      <c r="F187" s="69">
        <v>5</v>
      </c>
      <c r="G187" s="69">
        <v>7</v>
      </c>
      <c r="H187" s="69"/>
      <c r="I187" s="69"/>
      <c r="J187" s="69"/>
      <c r="K187" s="69"/>
      <c r="L187" s="69"/>
      <c r="M187" s="69"/>
      <c r="N187" s="69"/>
      <c r="O187" s="69">
        <f>SUM(C187:N187)</f>
        <v>22</v>
      </c>
    </row>
    <row r="188" spans="1:15" ht="12.75">
      <c r="A188" s="170" t="s">
        <v>293</v>
      </c>
      <c r="B188" s="68">
        <v>2012</v>
      </c>
      <c r="C188" s="68">
        <v>5</v>
      </c>
      <c r="D188" s="68">
        <v>4</v>
      </c>
      <c r="E188" s="68">
        <v>4</v>
      </c>
      <c r="F188" s="68">
        <v>5</v>
      </c>
      <c r="G188" s="68">
        <v>1</v>
      </c>
      <c r="H188" s="68"/>
      <c r="I188" s="68"/>
      <c r="J188" s="68"/>
      <c r="K188" s="68"/>
      <c r="L188" s="68"/>
      <c r="M188" s="68"/>
      <c r="N188" s="68"/>
      <c r="O188" s="68">
        <f>SUM(C188:N188)</f>
        <v>19</v>
      </c>
    </row>
    <row r="189" spans="1:15" ht="12.75">
      <c r="A189" s="170" t="s">
        <v>294</v>
      </c>
      <c r="B189" s="174" t="s">
        <v>279</v>
      </c>
      <c r="C189" s="68">
        <f>C187-C188</f>
        <v>-2</v>
      </c>
      <c r="D189" s="68">
        <f>D187-D188</f>
        <v>1</v>
      </c>
      <c r="E189" s="68">
        <f>E187-E188</f>
        <v>-2</v>
      </c>
      <c r="F189" s="68">
        <f>F187-F188</f>
        <v>0</v>
      </c>
      <c r="G189" s="68">
        <f>G187-G188</f>
        <v>6</v>
      </c>
      <c r="H189" s="68"/>
      <c r="I189" s="68"/>
      <c r="J189" s="68"/>
      <c r="K189" s="68"/>
      <c r="L189" s="68"/>
      <c r="M189" s="68"/>
      <c r="N189" s="68"/>
      <c r="O189" s="68">
        <f>O187-O188</f>
        <v>3</v>
      </c>
    </row>
    <row r="190" spans="1:15" ht="13.5" thickBot="1">
      <c r="A190" s="172"/>
      <c r="B190" s="173" t="s">
        <v>5</v>
      </c>
      <c r="C190" s="168">
        <f>C189/C188</f>
        <v>-0.4</v>
      </c>
      <c r="D190" s="168">
        <f>D189/D188</f>
        <v>0.25</v>
      </c>
      <c r="E190" s="168">
        <f>E189/E188</f>
        <v>-0.5</v>
      </c>
      <c r="F190" s="168">
        <f>F189/F188</f>
        <v>0</v>
      </c>
      <c r="G190" s="168">
        <f>G189/G188</f>
        <v>6</v>
      </c>
      <c r="H190" s="168"/>
      <c r="I190" s="168"/>
      <c r="J190" s="168"/>
      <c r="K190" s="168"/>
      <c r="L190" s="168"/>
      <c r="M190" s="168"/>
      <c r="N190" s="168"/>
      <c r="O190" s="168">
        <f>O189/O188</f>
        <v>0.15789473684210525</v>
      </c>
    </row>
    <row r="191" spans="1:15" ht="12.75">
      <c r="A191" s="167"/>
      <c r="B191" s="69">
        <v>2013</v>
      </c>
      <c r="C191" s="162">
        <v>0</v>
      </c>
      <c r="D191" s="162">
        <v>0</v>
      </c>
      <c r="E191" s="162">
        <v>0</v>
      </c>
      <c r="F191" s="162">
        <v>0</v>
      </c>
      <c r="G191" s="162">
        <v>0</v>
      </c>
      <c r="H191" s="162"/>
      <c r="I191" s="162"/>
      <c r="J191" s="162"/>
      <c r="K191" s="162"/>
      <c r="L191" s="162"/>
      <c r="M191" s="162"/>
      <c r="N191" s="162"/>
      <c r="O191" s="69">
        <f>SUM(C191:N191)</f>
        <v>0</v>
      </c>
    </row>
    <row r="192" spans="1:15" ht="12.75">
      <c r="A192" s="175" t="s">
        <v>295</v>
      </c>
      <c r="B192" s="68">
        <v>2012</v>
      </c>
      <c r="C192" s="68">
        <v>0</v>
      </c>
      <c r="D192" s="68">
        <v>0</v>
      </c>
      <c r="E192" s="68">
        <v>0</v>
      </c>
      <c r="F192" s="68">
        <v>0</v>
      </c>
      <c r="G192" s="68">
        <v>0</v>
      </c>
      <c r="H192" s="68"/>
      <c r="I192" s="68"/>
      <c r="J192" s="68"/>
      <c r="K192" s="68"/>
      <c r="L192" s="68"/>
      <c r="M192" s="68"/>
      <c r="N192" s="68"/>
      <c r="O192" s="68">
        <f>SUM(C192:N192)</f>
        <v>0</v>
      </c>
    </row>
    <row r="193" spans="1:15" ht="12.75">
      <c r="A193" s="170" t="s">
        <v>296</v>
      </c>
      <c r="B193" s="174" t="s">
        <v>279</v>
      </c>
      <c r="C193" s="68">
        <f>C191-C192</f>
        <v>0</v>
      </c>
      <c r="D193" s="68">
        <f>D191-D192</f>
        <v>0</v>
      </c>
      <c r="E193" s="68">
        <f>E191-E192</f>
        <v>0</v>
      </c>
      <c r="F193" s="68">
        <f>F191-F192</f>
        <v>0</v>
      </c>
      <c r="G193" s="68">
        <f>G191-G192</f>
        <v>0</v>
      </c>
      <c r="H193" s="68"/>
      <c r="I193" s="68"/>
      <c r="J193" s="68"/>
      <c r="K193" s="68"/>
      <c r="L193" s="68"/>
      <c r="M193" s="68"/>
      <c r="N193" s="68"/>
      <c r="O193" s="68">
        <f>O191-O192</f>
        <v>0</v>
      </c>
    </row>
    <row r="194" spans="1:15" ht="13.5" thickBot="1">
      <c r="A194" s="172"/>
      <c r="B194" s="173" t="s">
        <v>5</v>
      </c>
      <c r="C194" s="168">
        <v>0</v>
      </c>
      <c r="D194" s="168">
        <v>0</v>
      </c>
      <c r="E194" s="168">
        <v>0</v>
      </c>
      <c r="F194" s="168">
        <v>0</v>
      </c>
      <c r="G194" s="168">
        <v>0</v>
      </c>
      <c r="H194" s="168"/>
      <c r="I194" s="168"/>
      <c r="J194" s="168"/>
      <c r="K194" s="168"/>
      <c r="L194" s="168"/>
      <c r="M194" s="168"/>
      <c r="N194" s="168"/>
      <c r="O194" s="168">
        <v>0</v>
      </c>
    </row>
    <row r="195" spans="1:15" ht="12.75">
      <c r="A195" s="167"/>
      <c r="B195" s="69">
        <v>2013</v>
      </c>
      <c r="C195" s="162">
        <v>9</v>
      </c>
      <c r="D195" s="162">
        <v>19</v>
      </c>
      <c r="E195" s="162">
        <v>26</v>
      </c>
      <c r="F195" s="162">
        <v>12</v>
      </c>
      <c r="G195" s="162">
        <v>17</v>
      </c>
      <c r="H195" s="162"/>
      <c r="I195" s="162"/>
      <c r="J195" s="162"/>
      <c r="K195" s="162"/>
      <c r="L195" s="162"/>
      <c r="M195" s="162"/>
      <c r="N195" s="162"/>
      <c r="O195" s="69">
        <f>SUM(C195:N195)</f>
        <v>83</v>
      </c>
    </row>
    <row r="196" spans="1:15" ht="12.75">
      <c r="A196" s="170" t="s">
        <v>297</v>
      </c>
      <c r="B196" s="68">
        <v>2012</v>
      </c>
      <c r="C196" s="68">
        <v>15</v>
      </c>
      <c r="D196" s="68">
        <v>21</v>
      </c>
      <c r="E196" s="68">
        <v>21</v>
      </c>
      <c r="F196" s="68">
        <v>16</v>
      </c>
      <c r="G196" s="68">
        <v>11</v>
      </c>
      <c r="H196" s="68"/>
      <c r="I196" s="68"/>
      <c r="J196" s="68"/>
      <c r="K196" s="68"/>
      <c r="L196" s="68"/>
      <c r="M196" s="68"/>
      <c r="N196" s="68"/>
      <c r="O196" s="68">
        <f>SUM(C196:N196)</f>
        <v>84</v>
      </c>
    </row>
    <row r="197" spans="1:15" ht="12.75">
      <c r="A197" s="167"/>
      <c r="B197" s="174" t="s">
        <v>279</v>
      </c>
      <c r="C197" s="68">
        <f>C195-C196</f>
        <v>-6</v>
      </c>
      <c r="D197" s="68">
        <f>D195-D196</f>
        <v>-2</v>
      </c>
      <c r="E197" s="68">
        <f>E195-E196</f>
        <v>5</v>
      </c>
      <c r="F197" s="68">
        <f>F195-F196</f>
        <v>-4</v>
      </c>
      <c r="G197" s="68">
        <f>G195-G196</f>
        <v>6</v>
      </c>
      <c r="H197" s="68"/>
      <c r="I197" s="68"/>
      <c r="J197" s="68"/>
      <c r="K197" s="68"/>
      <c r="L197" s="68"/>
      <c r="M197" s="68"/>
      <c r="N197" s="68"/>
      <c r="O197" s="68">
        <f>O195-O196</f>
        <v>-1</v>
      </c>
    </row>
    <row r="198" spans="1:15" ht="13.5" thickBot="1">
      <c r="A198" s="172"/>
      <c r="B198" s="173" t="s">
        <v>5</v>
      </c>
      <c r="C198" s="168">
        <f>C197/C196</f>
        <v>-0.4</v>
      </c>
      <c r="D198" s="168">
        <f>D197/D196</f>
        <v>-0.09523809523809523</v>
      </c>
      <c r="E198" s="168">
        <f>E197/E196</f>
        <v>0.23809523809523808</v>
      </c>
      <c r="F198" s="168">
        <f>F197/F196</f>
        <v>-0.25</v>
      </c>
      <c r="G198" s="168">
        <f>G197/G196</f>
        <v>0.5454545454545454</v>
      </c>
      <c r="H198" s="168"/>
      <c r="I198" s="168"/>
      <c r="J198" s="168"/>
      <c r="K198" s="168"/>
      <c r="L198" s="168"/>
      <c r="M198" s="168"/>
      <c r="N198" s="168"/>
      <c r="O198" s="168">
        <f>O197/O196</f>
        <v>-0.011904761904761904</v>
      </c>
    </row>
    <row r="199" spans="1:15" ht="12.75">
      <c r="A199" s="167"/>
      <c r="B199" s="69">
        <v>2013</v>
      </c>
      <c r="C199" s="162">
        <v>16</v>
      </c>
      <c r="D199" s="162">
        <v>13</v>
      </c>
      <c r="E199" s="162">
        <v>26</v>
      </c>
      <c r="F199" s="162">
        <v>14</v>
      </c>
      <c r="G199" s="162">
        <v>14</v>
      </c>
      <c r="H199" s="162"/>
      <c r="I199" s="162"/>
      <c r="J199" s="162"/>
      <c r="K199" s="162"/>
      <c r="L199" s="162"/>
      <c r="M199" s="162"/>
      <c r="N199" s="162"/>
      <c r="O199" s="69">
        <f>SUM(C199:N199)</f>
        <v>83</v>
      </c>
    </row>
    <row r="200" spans="1:15" ht="12.75">
      <c r="A200" s="170" t="s">
        <v>298</v>
      </c>
      <c r="B200" s="68">
        <v>2012</v>
      </c>
      <c r="C200" s="68">
        <v>14</v>
      </c>
      <c r="D200" s="68">
        <v>10</v>
      </c>
      <c r="E200" s="68">
        <v>13</v>
      </c>
      <c r="F200" s="68">
        <v>9</v>
      </c>
      <c r="G200" s="68">
        <v>14</v>
      </c>
      <c r="H200" s="68"/>
      <c r="I200" s="68"/>
      <c r="J200" s="68"/>
      <c r="K200" s="68"/>
      <c r="L200" s="68"/>
      <c r="M200" s="68"/>
      <c r="N200" s="68"/>
      <c r="O200" s="68">
        <f>SUM(C200:N200)</f>
        <v>60</v>
      </c>
    </row>
    <row r="201" spans="1:15" ht="12.75">
      <c r="A201" s="170" t="s">
        <v>299</v>
      </c>
      <c r="B201" s="174" t="s">
        <v>279</v>
      </c>
      <c r="C201" s="68">
        <f>C199-C200</f>
        <v>2</v>
      </c>
      <c r="D201" s="68">
        <f>D199-D200</f>
        <v>3</v>
      </c>
      <c r="E201" s="68">
        <f>E199-E200</f>
        <v>13</v>
      </c>
      <c r="F201" s="68">
        <f>F199-F200</f>
        <v>5</v>
      </c>
      <c r="G201" s="68">
        <f>G199-G200</f>
        <v>0</v>
      </c>
      <c r="H201" s="68"/>
      <c r="I201" s="68"/>
      <c r="J201" s="68"/>
      <c r="K201" s="68"/>
      <c r="L201" s="68"/>
      <c r="M201" s="68"/>
      <c r="N201" s="68"/>
      <c r="O201" s="68">
        <f>O199-O200</f>
        <v>23</v>
      </c>
    </row>
    <row r="202" spans="1:15" ht="13.5" thickBot="1">
      <c r="A202" s="172" t="s">
        <v>0</v>
      </c>
      <c r="B202" s="173" t="s">
        <v>5</v>
      </c>
      <c r="C202" s="168">
        <f>C201/C200</f>
        <v>0.14285714285714285</v>
      </c>
      <c r="D202" s="168">
        <f>D201/D200</f>
        <v>0.3</v>
      </c>
      <c r="E202" s="168">
        <f>E201/E200</f>
        <v>1</v>
      </c>
      <c r="F202" s="168">
        <f>F201/F200</f>
        <v>0.5555555555555556</v>
      </c>
      <c r="G202" s="168">
        <f>G201/G200</f>
        <v>0</v>
      </c>
      <c r="H202" s="168"/>
      <c r="I202" s="168"/>
      <c r="J202" s="168"/>
      <c r="K202" s="168"/>
      <c r="L202" s="168"/>
      <c r="M202" s="168"/>
      <c r="N202" s="168"/>
      <c r="O202" s="168">
        <f>O201/O200</f>
        <v>0.38333333333333336</v>
      </c>
    </row>
    <row r="203" spans="1:15" ht="12.75">
      <c r="A203" s="167"/>
      <c r="B203" s="69">
        <v>2013</v>
      </c>
      <c r="C203" s="162">
        <v>100</v>
      </c>
      <c r="D203" s="162">
        <v>85</v>
      </c>
      <c r="E203" s="162">
        <v>99</v>
      </c>
      <c r="F203" s="162">
        <v>86</v>
      </c>
      <c r="G203" s="162">
        <v>79</v>
      </c>
      <c r="H203" s="162"/>
      <c r="I203" s="162"/>
      <c r="J203" s="162"/>
      <c r="K203" s="162"/>
      <c r="L203" s="162"/>
      <c r="M203" s="162"/>
      <c r="N203" s="162"/>
      <c r="O203" s="69">
        <f>SUM(C203:N203)</f>
        <v>449</v>
      </c>
    </row>
    <row r="204" spans="1:15" ht="12.75">
      <c r="A204" s="170" t="s">
        <v>300</v>
      </c>
      <c r="B204" s="68">
        <v>2012</v>
      </c>
      <c r="C204" s="68">
        <v>110</v>
      </c>
      <c r="D204" s="68">
        <v>96</v>
      </c>
      <c r="E204" s="68">
        <v>135</v>
      </c>
      <c r="F204" s="68">
        <v>105</v>
      </c>
      <c r="G204" s="68">
        <v>120</v>
      </c>
      <c r="H204" s="68"/>
      <c r="I204" s="68"/>
      <c r="J204" s="68"/>
      <c r="K204" s="68"/>
      <c r="L204" s="68"/>
      <c r="M204" s="68"/>
      <c r="N204" s="68"/>
      <c r="O204" s="68">
        <f>SUM(C204:N204)</f>
        <v>566</v>
      </c>
    </row>
    <row r="205" spans="1:15" ht="12.75">
      <c r="A205" s="167"/>
      <c r="B205" s="174" t="s">
        <v>279</v>
      </c>
      <c r="C205" s="68">
        <f>C203-C204</f>
        <v>-10</v>
      </c>
      <c r="D205" s="68">
        <f>D203-D204</f>
        <v>-11</v>
      </c>
      <c r="E205" s="68">
        <f>E203-E204</f>
        <v>-36</v>
      </c>
      <c r="F205" s="68">
        <f>F203-F204</f>
        <v>-19</v>
      </c>
      <c r="G205" s="68">
        <f>G203-G204</f>
        <v>-41</v>
      </c>
      <c r="H205" s="68"/>
      <c r="I205" s="68"/>
      <c r="J205" s="68"/>
      <c r="K205" s="68"/>
      <c r="L205" s="68"/>
      <c r="M205" s="68"/>
      <c r="N205" s="68"/>
      <c r="O205" s="68">
        <f>O203-O204</f>
        <v>-117</v>
      </c>
    </row>
    <row r="206" spans="1:15" ht="13.5" thickBot="1">
      <c r="A206" s="172"/>
      <c r="B206" s="173" t="s">
        <v>5</v>
      </c>
      <c r="C206" s="168">
        <f>C205/C204</f>
        <v>-0.09090909090909091</v>
      </c>
      <c r="D206" s="168">
        <f>D205/D204</f>
        <v>-0.11458333333333333</v>
      </c>
      <c r="E206" s="168">
        <f>E205/E204</f>
        <v>-0.26666666666666666</v>
      </c>
      <c r="F206" s="168">
        <f>F205/F204</f>
        <v>-0.18095238095238095</v>
      </c>
      <c r="G206" s="168">
        <f>G205/G204</f>
        <v>-0.3416666666666667</v>
      </c>
      <c r="H206" s="168"/>
      <c r="I206" s="168"/>
      <c r="J206" s="168"/>
      <c r="K206" s="168"/>
      <c r="L206" s="168"/>
      <c r="M206" s="168"/>
      <c r="N206" s="168"/>
      <c r="O206" s="168">
        <f>O205/O204</f>
        <v>-0.2067137809187279</v>
      </c>
    </row>
    <row r="207" spans="1:15" ht="12.75">
      <c r="A207" s="167"/>
      <c r="B207" s="69">
        <v>2013</v>
      </c>
      <c r="C207" s="162">
        <v>132</v>
      </c>
      <c r="D207" s="162">
        <v>93</v>
      </c>
      <c r="E207" s="162">
        <v>126</v>
      </c>
      <c r="F207" s="162">
        <v>139</v>
      </c>
      <c r="G207" s="162">
        <v>149</v>
      </c>
      <c r="H207" s="162"/>
      <c r="I207" s="162"/>
      <c r="J207" s="162"/>
      <c r="K207" s="162"/>
      <c r="L207" s="162"/>
      <c r="M207" s="162"/>
      <c r="N207" s="162"/>
      <c r="O207" s="69">
        <f>SUM(C207:N207)</f>
        <v>639</v>
      </c>
    </row>
    <row r="208" spans="1:15" ht="12.75">
      <c r="A208" s="170" t="s">
        <v>301</v>
      </c>
      <c r="B208" s="68">
        <v>2012</v>
      </c>
      <c r="C208" s="68">
        <v>182</v>
      </c>
      <c r="D208" s="68">
        <v>166</v>
      </c>
      <c r="E208" s="68">
        <v>181</v>
      </c>
      <c r="F208" s="68">
        <v>129</v>
      </c>
      <c r="G208" s="68">
        <v>210</v>
      </c>
      <c r="H208" s="68"/>
      <c r="I208" s="68"/>
      <c r="J208" s="68"/>
      <c r="K208" s="68"/>
      <c r="L208" s="68"/>
      <c r="M208" s="68"/>
      <c r="N208" s="68"/>
      <c r="O208" s="68">
        <f>SUM(C208:N208)</f>
        <v>868</v>
      </c>
    </row>
    <row r="209" spans="1:15" ht="12.75">
      <c r="A209" s="170" t="s">
        <v>302</v>
      </c>
      <c r="B209" s="174" t="s">
        <v>279</v>
      </c>
      <c r="C209" s="68">
        <f>C207-C208</f>
        <v>-50</v>
      </c>
      <c r="D209" s="68">
        <f>D207-D208</f>
        <v>-73</v>
      </c>
      <c r="E209" s="68">
        <f>E207-E208</f>
        <v>-55</v>
      </c>
      <c r="F209" s="68">
        <f>F207-F208</f>
        <v>10</v>
      </c>
      <c r="G209" s="68">
        <f>G207-G208</f>
        <v>-61</v>
      </c>
      <c r="H209" s="68"/>
      <c r="I209" s="68"/>
      <c r="J209" s="68"/>
      <c r="K209" s="68"/>
      <c r="L209" s="68"/>
      <c r="M209" s="68"/>
      <c r="N209" s="68"/>
      <c r="O209" s="68">
        <f>O207-O208</f>
        <v>-229</v>
      </c>
    </row>
    <row r="210" spans="1:15" ht="13.5" thickBot="1">
      <c r="A210" s="172"/>
      <c r="B210" s="173" t="s">
        <v>5</v>
      </c>
      <c r="C210" s="168">
        <f>C209/C208</f>
        <v>-0.27472527472527475</v>
      </c>
      <c r="D210" s="168">
        <f>D209/D208</f>
        <v>-0.4397590361445783</v>
      </c>
      <c r="E210" s="168">
        <f>E209/E208</f>
        <v>-0.30386740331491713</v>
      </c>
      <c r="F210" s="168">
        <f>F209/F208</f>
        <v>0.07751937984496124</v>
      </c>
      <c r="G210" s="168">
        <f>G209/G208</f>
        <v>-0.2904761904761905</v>
      </c>
      <c r="H210" s="168"/>
      <c r="I210" s="168"/>
      <c r="J210" s="168"/>
      <c r="K210" s="168"/>
      <c r="L210" s="168"/>
      <c r="M210" s="168"/>
      <c r="N210" s="168"/>
      <c r="O210" s="168">
        <f>O209/O208</f>
        <v>-0.2638248847926267</v>
      </c>
    </row>
    <row r="211" spans="1:15" ht="12.75">
      <c r="A211" s="167"/>
      <c r="B211" s="69">
        <v>2013</v>
      </c>
      <c r="C211" s="162">
        <v>13</v>
      </c>
      <c r="D211" s="162">
        <v>9</v>
      </c>
      <c r="E211" s="162">
        <v>12</v>
      </c>
      <c r="F211" s="162">
        <v>15</v>
      </c>
      <c r="G211" s="162">
        <v>17</v>
      </c>
      <c r="H211" s="162"/>
      <c r="I211" s="162"/>
      <c r="J211" s="162"/>
      <c r="K211" s="162"/>
      <c r="L211" s="162"/>
      <c r="M211" s="162"/>
      <c r="N211" s="162"/>
      <c r="O211" s="69">
        <f>SUM(C211:N211)</f>
        <v>66</v>
      </c>
    </row>
    <row r="212" spans="1:15" ht="12.75">
      <c r="A212" s="170" t="s">
        <v>303</v>
      </c>
      <c r="B212" s="68">
        <v>2012</v>
      </c>
      <c r="C212" s="68">
        <v>22</v>
      </c>
      <c r="D212" s="68">
        <v>13</v>
      </c>
      <c r="E212" s="68">
        <v>7</v>
      </c>
      <c r="F212" s="68">
        <v>6</v>
      </c>
      <c r="G212" s="68">
        <v>13</v>
      </c>
      <c r="H212" s="68"/>
      <c r="I212" s="68"/>
      <c r="J212" s="68"/>
      <c r="K212" s="68"/>
      <c r="L212" s="68"/>
      <c r="M212" s="68"/>
      <c r="N212" s="68"/>
      <c r="O212" s="68">
        <f>SUM(C212:N212)</f>
        <v>61</v>
      </c>
    </row>
    <row r="213" spans="1:15" ht="12.75">
      <c r="A213" s="170" t="s">
        <v>304</v>
      </c>
      <c r="B213" s="174" t="s">
        <v>279</v>
      </c>
      <c r="C213" s="68">
        <f>C211-C212</f>
        <v>-9</v>
      </c>
      <c r="D213" s="68">
        <f>D211-D212</f>
        <v>-4</v>
      </c>
      <c r="E213" s="68">
        <f>E211-E212</f>
        <v>5</v>
      </c>
      <c r="F213" s="68">
        <f>F211-F212</f>
        <v>9</v>
      </c>
      <c r="G213" s="68">
        <f>G211-G212</f>
        <v>4</v>
      </c>
      <c r="H213" s="68"/>
      <c r="I213" s="68"/>
      <c r="J213" s="68"/>
      <c r="K213" s="68"/>
      <c r="L213" s="68"/>
      <c r="M213" s="68"/>
      <c r="N213" s="68"/>
      <c r="O213" s="68">
        <f>O211-O212</f>
        <v>5</v>
      </c>
    </row>
    <row r="214" spans="1:15" ht="13.5" thickBot="1">
      <c r="A214" s="172"/>
      <c r="B214" s="173" t="s">
        <v>5</v>
      </c>
      <c r="C214" s="168">
        <f>C213/C212</f>
        <v>-0.4090909090909091</v>
      </c>
      <c r="D214" s="168">
        <f>D213/D212</f>
        <v>-0.3076923076923077</v>
      </c>
      <c r="E214" s="168">
        <f>E213/E212</f>
        <v>0.7142857142857143</v>
      </c>
      <c r="F214" s="168">
        <f>F213/F212</f>
        <v>1.5</v>
      </c>
      <c r="G214" s="168">
        <f>G213/G212</f>
        <v>0.3076923076923077</v>
      </c>
      <c r="H214" s="168"/>
      <c r="I214" s="168"/>
      <c r="J214" s="168"/>
      <c r="K214" s="168"/>
      <c r="L214" s="168"/>
      <c r="M214" s="168"/>
      <c r="N214" s="168"/>
      <c r="O214" s="168">
        <f>O213/O212</f>
        <v>0.08196721311475409</v>
      </c>
    </row>
    <row r="217" ht="13.5" thickBot="1">
      <c r="A217" s="177" t="s">
        <v>310</v>
      </c>
    </row>
    <row r="218" spans="1:15" ht="13.5" thickBot="1">
      <c r="A218" t="s">
        <v>0</v>
      </c>
      <c r="B218" s="169" t="s">
        <v>278</v>
      </c>
      <c r="C218" s="169" t="s">
        <v>280</v>
      </c>
      <c r="D218" s="169" t="s">
        <v>281</v>
      </c>
      <c r="E218" s="169" t="s">
        <v>282</v>
      </c>
      <c r="F218" s="169" t="s">
        <v>283</v>
      </c>
      <c r="G218" s="169" t="s">
        <v>284</v>
      </c>
      <c r="H218" s="169" t="s">
        <v>285</v>
      </c>
      <c r="I218" s="169" t="s">
        <v>286</v>
      </c>
      <c r="J218" s="169" t="s">
        <v>287</v>
      </c>
      <c r="K218" s="169" t="s">
        <v>288</v>
      </c>
      <c r="L218" s="169" t="s">
        <v>289</v>
      </c>
      <c r="M218" s="169" t="s">
        <v>290</v>
      </c>
      <c r="N218" s="169" t="s">
        <v>291</v>
      </c>
      <c r="O218" s="169" t="s">
        <v>40</v>
      </c>
    </row>
    <row r="219" spans="1:15" ht="12.75">
      <c r="A219" s="166"/>
      <c r="B219" s="69">
        <v>2013</v>
      </c>
      <c r="C219" s="69">
        <f aca="true" t="shared" si="12" ref="C219:E220">SUM(C223+C227+C231+C235+C239+C243+C247)</f>
        <v>479</v>
      </c>
      <c r="D219" s="69">
        <f t="shared" si="12"/>
        <v>387</v>
      </c>
      <c r="E219" s="69">
        <f t="shared" si="12"/>
        <v>369</v>
      </c>
      <c r="F219" s="69">
        <f>SUM(F223+F227+F231+F235+F239+F243+F247)</f>
        <v>438</v>
      </c>
      <c r="G219" s="69">
        <f>SUM(G223+G227+G231+G235+G239+G243+G247)</f>
        <v>412</v>
      </c>
      <c r="H219" s="69"/>
      <c r="I219" s="69"/>
      <c r="J219" s="69"/>
      <c r="K219" s="69"/>
      <c r="L219" s="69"/>
      <c r="M219" s="69"/>
      <c r="N219" s="69"/>
      <c r="O219" s="69">
        <f>SUM(O223+O227+O231+O235+O239+O243+O247)</f>
        <v>2085</v>
      </c>
    </row>
    <row r="220" spans="1:15" ht="12.75">
      <c r="A220" s="170" t="s">
        <v>40</v>
      </c>
      <c r="B220" s="68">
        <v>2012</v>
      </c>
      <c r="C220" s="68">
        <f t="shared" si="12"/>
        <v>460</v>
      </c>
      <c r="D220" s="68">
        <f t="shared" si="12"/>
        <v>387</v>
      </c>
      <c r="E220" s="68">
        <f t="shared" si="12"/>
        <v>482</v>
      </c>
      <c r="F220" s="68">
        <f>SUM(F224+F228+F232+F236+F240+F244+F248)</f>
        <v>474</v>
      </c>
      <c r="G220" s="68">
        <f>SUM(G224+G228+G232+G236+G240+G244+G248)</f>
        <v>552</v>
      </c>
      <c r="H220" s="68"/>
      <c r="I220" s="68"/>
      <c r="J220" s="68"/>
      <c r="K220" s="68"/>
      <c r="L220" s="68"/>
      <c r="M220" s="68"/>
      <c r="N220" s="68"/>
      <c r="O220" s="68">
        <f>SUM(C220:N220)</f>
        <v>2355</v>
      </c>
    </row>
    <row r="221" spans="1:15" ht="12.75">
      <c r="A221" s="170" t="s">
        <v>292</v>
      </c>
      <c r="B221" s="171" t="s">
        <v>279</v>
      </c>
      <c r="C221" s="68">
        <f>C219-C220</f>
        <v>19</v>
      </c>
      <c r="D221" s="68">
        <f>D219-D220</f>
        <v>0</v>
      </c>
      <c r="E221" s="68">
        <f>E219-E220</f>
        <v>-113</v>
      </c>
      <c r="F221" s="68">
        <f>F219-F220</f>
        <v>-36</v>
      </c>
      <c r="G221" s="68">
        <f>G219-G220</f>
        <v>-140</v>
      </c>
      <c r="H221" s="68"/>
      <c r="I221" s="68"/>
      <c r="J221" s="68"/>
      <c r="K221" s="68"/>
      <c r="L221" s="68"/>
      <c r="M221" s="68"/>
      <c r="N221" s="68"/>
      <c r="O221" s="68">
        <f>O219-O220</f>
        <v>-270</v>
      </c>
    </row>
    <row r="222" spans="1:15" ht="13.5" thickBot="1">
      <c r="A222" s="172"/>
      <c r="B222" s="173" t="s">
        <v>5</v>
      </c>
      <c r="C222" s="168">
        <f>C221/C220</f>
        <v>0.041304347826086954</v>
      </c>
      <c r="D222" s="168">
        <f>D221/D220</f>
        <v>0</v>
      </c>
      <c r="E222" s="168">
        <f>E221/E220</f>
        <v>-0.23443983402489627</v>
      </c>
      <c r="F222" s="168">
        <f>F221/F220</f>
        <v>-0.0759493670886076</v>
      </c>
      <c r="G222" s="168">
        <f>G221/G220</f>
        <v>-0.2536231884057971</v>
      </c>
      <c r="H222" s="168"/>
      <c r="I222" s="168"/>
      <c r="J222" s="168"/>
      <c r="K222" s="168"/>
      <c r="L222" s="168"/>
      <c r="M222" s="168"/>
      <c r="N222" s="168"/>
      <c r="O222" s="168">
        <f>O221/O220</f>
        <v>-0.11464968152866242</v>
      </c>
    </row>
    <row r="223" spans="1:15" ht="12.75">
      <c r="A223" s="167"/>
      <c r="B223" s="69">
        <v>2013</v>
      </c>
      <c r="C223" s="69">
        <v>6</v>
      </c>
      <c r="D223" s="69">
        <v>14</v>
      </c>
      <c r="E223" s="69">
        <v>6</v>
      </c>
      <c r="F223" s="69">
        <v>5</v>
      </c>
      <c r="G223" s="69">
        <v>8</v>
      </c>
      <c r="H223" s="69"/>
      <c r="I223" s="69"/>
      <c r="J223" s="69"/>
      <c r="K223" s="69"/>
      <c r="L223" s="69"/>
      <c r="M223" s="69"/>
      <c r="N223" s="69"/>
      <c r="O223" s="69">
        <f>SUM(C223:N223)</f>
        <v>39</v>
      </c>
    </row>
    <row r="224" spans="1:15" ht="12.75">
      <c r="A224" s="170" t="s">
        <v>293</v>
      </c>
      <c r="B224" s="68">
        <v>2012</v>
      </c>
      <c r="C224" s="68">
        <v>12</v>
      </c>
      <c r="D224" s="68">
        <v>8</v>
      </c>
      <c r="E224" s="68">
        <v>5</v>
      </c>
      <c r="F224" s="68">
        <v>7</v>
      </c>
      <c r="G224" s="68">
        <v>6</v>
      </c>
      <c r="H224" s="68"/>
      <c r="I224" s="68"/>
      <c r="J224" s="68"/>
      <c r="K224" s="68"/>
      <c r="L224" s="68"/>
      <c r="M224" s="68"/>
      <c r="N224" s="68"/>
      <c r="O224" s="68">
        <f>SUM(C224:N224)</f>
        <v>38</v>
      </c>
    </row>
    <row r="225" spans="1:15" ht="12.75">
      <c r="A225" s="170" t="s">
        <v>294</v>
      </c>
      <c r="B225" s="174" t="s">
        <v>279</v>
      </c>
      <c r="C225" s="68">
        <f>C223-C224</f>
        <v>-6</v>
      </c>
      <c r="D225" s="68">
        <f>D223-D224</f>
        <v>6</v>
      </c>
      <c r="E225" s="68">
        <f>E223-E224</f>
        <v>1</v>
      </c>
      <c r="F225" s="68">
        <f>F223-F224</f>
        <v>-2</v>
      </c>
      <c r="G225" s="68">
        <f>G223-G224</f>
        <v>2</v>
      </c>
      <c r="H225" s="68"/>
      <c r="I225" s="68"/>
      <c r="J225" s="68"/>
      <c r="K225" s="68"/>
      <c r="L225" s="68"/>
      <c r="M225" s="68"/>
      <c r="N225" s="68"/>
      <c r="O225" s="68">
        <f>O223-O224</f>
        <v>1</v>
      </c>
    </row>
    <row r="226" spans="1:15" ht="13.5" thickBot="1">
      <c r="A226" s="172"/>
      <c r="B226" s="173" t="s">
        <v>5</v>
      </c>
      <c r="C226" s="168">
        <f>C225/C224</f>
        <v>-0.5</v>
      </c>
      <c r="D226" s="168">
        <f>D225/D224</f>
        <v>0.75</v>
      </c>
      <c r="E226" s="168">
        <f>E225/E224</f>
        <v>0.2</v>
      </c>
      <c r="F226" s="168">
        <f>F225/F224</f>
        <v>-0.2857142857142857</v>
      </c>
      <c r="G226" s="168">
        <f>G225/G224</f>
        <v>0.3333333333333333</v>
      </c>
      <c r="H226" s="168"/>
      <c r="I226" s="168"/>
      <c r="J226" s="168"/>
      <c r="K226" s="168"/>
      <c r="L226" s="168"/>
      <c r="M226" s="168"/>
      <c r="N226" s="168"/>
      <c r="O226" s="168">
        <f>O225/O224</f>
        <v>0.02631578947368421</v>
      </c>
    </row>
    <row r="227" spans="1:15" ht="12.75">
      <c r="A227" s="167"/>
      <c r="B227" s="69">
        <v>2013</v>
      </c>
      <c r="C227" s="162">
        <v>0</v>
      </c>
      <c r="D227" s="162">
        <v>0</v>
      </c>
      <c r="E227" s="162">
        <v>1</v>
      </c>
      <c r="F227" s="162">
        <v>0</v>
      </c>
      <c r="G227" s="162">
        <v>0</v>
      </c>
      <c r="H227" s="162"/>
      <c r="I227" s="162"/>
      <c r="J227" s="162"/>
      <c r="K227" s="162"/>
      <c r="L227" s="162"/>
      <c r="M227" s="162"/>
      <c r="N227" s="162"/>
      <c r="O227" s="69">
        <f>SUM(C227:N227)</f>
        <v>1</v>
      </c>
    </row>
    <row r="228" spans="1:15" ht="12.75">
      <c r="A228" s="175" t="s">
        <v>295</v>
      </c>
      <c r="B228" s="68">
        <v>2012</v>
      </c>
      <c r="C228" s="68">
        <v>0</v>
      </c>
      <c r="D228" s="68">
        <v>1</v>
      </c>
      <c r="E228" s="68">
        <v>0</v>
      </c>
      <c r="F228" s="68">
        <v>0</v>
      </c>
      <c r="G228" s="68">
        <v>0</v>
      </c>
      <c r="H228" s="68"/>
      <c r="I228" s="68"/>
      <c r="J228" s="68"/>
      <c r="K228" s="68"/>
      <c r="L228" s="68"/>
      <c r="M228" s="68"/>
      <c r="N228" s="68"/>
      <c r="O228" s="68">
        <f>SUM(C228:N228)</f>
        <v>1</v>
      </c>
    </row>
    <row r="229" spans="1:15" ht="12.75">
      <c r="A229" s="170" t="s">
        <v>296</v>
      </c>
      <c r="B229" s="174" t="s">
        <v>279</v>
      </c>
      <c r="C229" s="68">
        <f>C227-C228</f>
        <v>0</v>
      </c>
      <c r="D229" s="68">
        <f>D227-D228</f>
        <v>-1</v>
      </c>
      <c r="E229" s="68">
        <f>E227-E228</f>
        <v>1</v>
      </c>
      <c r="F229" s="68">
        <f>F227-F228</f>
        <v>0</v>
      </c>
      <c r="G229" s="68">
        <f>G227-G228</f>
        <v>0</v>
      </c>
      <c r="H229" s="68"/>
      <c r="I229" s="68"/>
      <c r="J229" s="68"/>
      <c r="K229" s="68"/>
      <c r="L229" s="68"/>
      <c r="M229" s="68"/>
      <c r="N229" s="68"/>
      <c r="O229" s="68">
        <f>O227-O228</f>
        <v>0</v>
      </c>
    </row>
    <row r="230" spans="1:15" ht="13.5" thickBot="1">
      <c r="A230" s="172"/>
      <c r="B230" s="173" t="s">
        <v>5</v>
      </c>
      <c r="C230" s="168">
        <v>0</v>
      </c>
      <c r="D230" s="168">
        <f>D229/D228</f>
        <v>-1</v>
      </c>
      <c r="E230" s="168">
        <v>0</v>
      </c>
      <c r="F230" s="168">
        <v>0</v>
      </c>
      <c r="G230" s="168">
        <v>0</v>
      </c>
      <c r="H230" s="168"/>
      <c r="I230" s="168"/>
      <c r="J230" s="168"/>
      <c r="K230" s="168"/>
      <c r="L230" s="168"/>
      <c r="M230" s="168"/>
      <c r="N230" s="168"/>
      <c r="O230" s="168">
        <f>O229/O228</f>
        <v>0</v>
      </c>
    </row>
    <row r="231" spans="1:15" ht="12.75">
      <c r="A231" s="167"/>
      <c r="B231" s="69">
        <v>2013</v>
      </c>
      <c r="C231" s="162">
        <v>54</v>
      </c>
      <c r="D231" s="162">
        <v>39</v>
      </c>
      <c r="E231" s="162">
        <v>28</v>
      </c>
      <c r="F231" s="162">
        <v>60</v>
      </c>
      <c r="G231" s="162">
        <v>58</v>
      </c>
      <c r="H231" s="162"/>
      <c r="I231" s="162"/>
      <c r="J231" s="162"/>
      <c r="K231" s="162"/>
      <c r="L231" s="162"/>
      <c r="M231" s="162"/>
      <c r="N231" s="162"/>
      <c r="O231" s="69">
        <f>SUM(C231:N231)</f>
        <v>239</v>
      </c>
    </row>
    <row r="232" spans="1:15" ht="12.75">
      <c r="A232" s="170" t="s">
        <v>297</v>
      </c>
      <c r="B232" s="68">
        <v>2012</v>
      </c>
      <c r="C232" s="68">
        <v>61</v>
      </c>
      <c r="D232" s="68">
        <v>41</v>
      </c>
      <c r="E232" s="68">
        <v>43</v>
      </c>
      <c r="F232" s="68">
        <v>49</v>
      </c>
      <c r="G232" s="68">
        <v>55</v>
      </c>
      <c r="H232" s="68"/>
      <c r="I232" s="68"/>
      <c r="J232" s="68"/>
      <c r="K232" s="68"/>
      <c r="L232" s="68"/>
      <c r="M232" s="68"/>
      <c r="N232" s="68"/>
      <c r="O232" s="68">
        <f>SUM(C232:N232)</f>
        <v>249</v>
      </c>
    </row>
    <row r="233" spans="1:15" ht="12.75">
      <c r="A233" s="167"/>
      <c r="B233" s="174" t="s">
        <v>279</v>
      </c>
      <c r="C233" s="68">
        <f>C231-C232</f>
        <v>-7</v>
      </c>
      <c r="D233" s="68">
        <f>D231-D232</f>
        <v>-2</v>
      </c>
      <c r="E233" s="68">
        <f>E231-E232</f>
        <v>-15</v>
      </c>
      <c r="F233" s="68">
        <f>F231-F232</f>
        <v>11</v>
      </c>
      <c r="G233" s="68">
        <f>G231-G232</f>
        <v>3</v>
      </c>
      <c r="H233" s="68"/>
      <c r="I233" s="68"/>
      <c r="J233" s="68"/>
      <c r="K233" s="68"/>
      <c r="L233" s="68"/>
      <c r="M233" s="68"/>
      <c r="N233" s="68"/>
      <c r="O233" s="68">
        <f>O231-O232</f>
        <v>-10</v>
      </c>
    </row>
    <row r="234" spans="1:15" ht="13.5" thickBot="1">
      <c r="A234" s="172"/>
      <c r="B234" s="173" t="s">
        <v>5</v>
      </c>
      <c r="C234" s="168">
        <f>C233/C232</f>
        <v>-0.11475409836065574</v>
      </c>
      <c r="D234" s="168">
        <f>D233/D232</f>
        <v>-0.04878048780487805</v>
      </c>
      <c r="E234" s="168">
        <f>E233/E232</f>
        <v>-0.3488372093023256</v>
      </c>
      <c r="F234" s="168">
        <f>F233/F232</f>
        <v>0.22448979591836735</v>
      </c>
      <c r="G234" s="168">
        <f>G233/G232</f>
        <v>0.05454545454545454</v>
      </c>
      <c r="H234" s="168"/>
      <c r="I234" s="168"/>
      <c r="J234" s="168"/>
      <c r="K234" s="168"/>
      <c r="L234" s="168"/>
      <c r="M234" s="168"/>
      <c r="N234" s="168"/>
      <c r="O234" s="168">
        <f>O233/O232</f>
        <v>-0.040160642570281124</v>
      </c>
    </row>
    <row r="235" spans="1:15" ht="12.75">
      <c r="A235" s="167"/>
      <c r="B235" s="69">
        <v>2013</v>
      </c>
      <c r="C235" s="162">
        <v>24</v>
      </c>
      <c r="D235" s="162">
        <v>14</v>
      </c>
      <c r="E235" s="162">
        <v>16</v>
      </c>
      <c r="F235" s="162">
        <v>25</v>
      </c>
      <c r="G235" s="162">
        <v>21</v>
      </c>
      <c r="H235" s="162"/>
      <c r="I235" s="162"/>
      <c r="J235" s="162"/>
      <c r="K235" s="162"/>
      <c r="L235" s="162"/>
      <c r="M235" s="162"/>
      <c r="N235" s="162"/>
      <c r="O235" s="69">
        <f>SUM(C235:N235)</f>
        <v>100</v>
      </c>
    </row>
    <row r="236" spans="1:15" ht="12.75">
      <c r="A236" s="170" t="s">
        <v>298</v>
      </c>
      <c r="B236" s="68">
        <v>2012</v>
      </c>
      <c r="C236" s="68">
        <v>16</v>
      </c>
      <c r="D236" s="68">
        <v>22</v>
      </c>
      <c r="E236" s="68">
        <v>22</v>
      </c>
      <c r="F236" s="68">
        <v>31</v>
      </c>
      <c r="G236" s="68">
        <v>28</v>
      </c>
      <c r="H236" s="68"/>
      <c r="I236" s="68"/>
      <c r="J236" s="68"/>
      <c r="K236" s="68"/>
      <c r="L236" s="68"/>
      <c r="M236" s="68"/>
      <c r="N236" s="68"/>
      <c r="O236" s="68">
        <f>SUM(C236:N236)</f>
        <v>119</v>
      </c>
    </row>
    <row r="237" spans="1:15" ht="12.75">
      <c r="A237" s="170" t="s">
        <v>299</v>
      </c>
      <c r="B237" s="174" t="s">
        <v>279</v>
      </c>
      <c r="C237" s="68">
        <f>C235-C236</f>
        <v>8</v>
      </c>
      <c r="D237" s="68">
        <f>D235-D236</f>
        <v>-8</v>
      </c>
      <c r="E237" s="68">
        <f>E235-E236</f>
        <v>-6</v>
      </c>
      <c r="F237" s="68">
        <f>F235-F236</f>
        <v>-6</v>
      </c>
      <c r="G237" s="68">
        <f>G235-G236</f>
        <v>-7</v>
      </c>
      <c r="H237" s="68"/>
      <c r="I237" s="68"/>
      <c r="J237" s="68"/>
      <c r="K237" s="68"/>
      <c r="L237" s="68"/>
      <c r="M237" s="68"/>
      <c r="N237" s="68"/>
      <c r="O237" s="68">
        <f>O235-O236</f>
        <v>-19</v>
      </c>
    </row>
    <row r="238" spans="1:15" ht="13.5" thickBot="1">
      <c r="A238" s="172" t="s">
        <v>0</v>
      </c>
      <c r="B238" s="173" t="s">
        <v>5</v>
      </c>
      <c r="C238" s="168">
        <f>C237/C236</f>
        <v>0.5</v>
      </c>
      <c r="D238" s="168">
        <f>D237/D236</f>
        <v>-0.36363636363636365</v>
      </c>
      <c r="E238" s="168">
        <f>E237/E236</f>
        <v>-0.2727272727272727</v>
      </c>
      <c r="F238" s="168">
        <f>F237/F236</f>
        <v>-0.1935483870967742</v>
      </c>
      <c r="G238" s="168">
        <f>G237/G236</f>
        <v>-0.25</v>
      </c>
      <c r="H238" s="168"/>
      <c r="I238" s="168"/>
      <c r="J238" s="168"/>
      <c r="K238" s="168"/>
      <c r="L238" s="168"/>
      <c r="M238" s="168"/>
      <c r="N238" s="168"/>
      <c r="O238" s="168">
        <f>O237/O236</f>
        <v>-0.15966386554621848</v>
      </c>
    </row>
    <row r="239" spans="1:15" ht="12.75">
      <c r="A239" s="167"/>
      <c r="B239" s="69">
        <v>2013</v>
      </c>
      <c r="C239" s="162">
        <v>125</v>
      </c>
      <c r="D239" s="162">
        <v>78</v>
      </c>
      <c r="E239" s="162">
        <v>85</v>
      </c>
      <c r="F239" s="162">
        <v>118</v>
      </c>
      <c r="G239" s="162">
        <v>102</v>
      </c>
      <c r="H239" s="162"/>
      <c r="I239" s="162"/>
      <c r="J239" s="162"/>
      <c r="K239" s="162"/>
      <c r="L239" s="162"/>
      <c r="M239" s="162"/>
      <c r="N239" s="162"/>
      <c r="O239" s="69">
        <f>SUM(C239:N239)</f>
        <v>508</v>
      </c>
    </row>
    <row r="240" spans="1:15" ht="12.75">
      <c r="A240" s="170" t="s">
        <v>300</v>
      </c>
      <c r="B240" s="68">
        <v>2012</v>
      </c>
      <c r="C240" s="68">
        <v>111</v>
      </c>
      <c r="D240" s="68">
        <v>109</v>
      </c>
      <c r="E240" s="68">
        <v>132</v>
      </c>
      <c r="F240" s="68">
        <v>111</v>
      </c>
      <c r="G240" s="68">
        <v>135</v>
      </c>
      <c r="H240" s="68"/>
      <c r="I240" s="68"/>
      <c r="J240" s="68"/>
      <c r="K240" s="68"/>
      <c r="L240" s="68"/>
      <c r="M240" s="68"/>
      <c r="N240" s="68"/>
      <c r="O240" s="68">
        <f>SUM(C240:N240)</f>
        <v>598</v>
      </c>
    </row>
    <row r="241" spans="1:15" ht="12.75">
      <c r="A241" s="167"/>
      <c r="B241" s="174" t="s">
        <v>279</v>
      </c>
      <c r="C241" s="68">
        <f>C239-C240</f>
        <v>14</v>
      </c>
      <c r="D241" s="68">
        <f>D239-D240</f>
        <v>-31</v>
      </c>
      <c r="E241" s="68">
        <f>E239-E240</f>
        <v>-47</v>
      </c>
      <c r="F241" s="68">
        <f>F239-F240</f>
        <v>7</v>
      </c>
      <c r="G241" s="68">
        <f>G239-G240</f>
        <v>-33</v>
      </c>
      <c r="H241" s="68"/>
      <c r="I241" s="68"/>
      <c r="J241" s="68"/>
      <c r="K241" s="68"/>
      <c r="L241" s="68"/>
      <c r="M241" s="68"/>
      <c r="N241" s="68"/>
      <c r="O241" s="68">
        <f>O239-O240</f>
        <v>-90</v>
      </c>
    </row>
    <row r="242" spans="1:15" ht="13.5" thickBot="1">
      <c r="A242" s="172"/>
      <c r="B242" s="173" t="s">
        <v>5</v>
      </c>
      <c r="C242" s="168">
        <f>C241/C240</f>
        <v>0.12612612612612611</v>
      </c>
      <c r="D242" s="168">
        <f>D241/D240</f>
        <v>-0.28440366972477066</v>
      </c>
      <c r="E242" s="168">
        <f>E241/E240</f>
        <v>-0.3560606060606061</v>
      </c>
      <c r="F242" s="168">
        <f>F241/F240</f>
        <v>0.06306306306306306</v>
      </c>
      <c r="G242" s="168">
        <f>G241/G240</f>
        <v>-0.24444444444444444</v>
      </c>
      <c r="H242" s="168"/>
      <c r="I242" s="168"/>
      <c r="J242" s="168"/>
      <c r="K242" s="168"/>
      <c r="L242" s="168"/>
      <c r="M242" s="168"/>
      <c r="N242" s="168"/>
      <c r="O242" s="168">
        <f>O241/O240</f>
        <v>-0.1505016722408027</v>
      </c>
    </row>
    <row r="243" spans="1:15" ht="12.75">
      <c r="A243" s="167"/>
      <c r="B243" s="69">
        <v>2013</v>
      </c>
      <c r="C243" s="162">
        <v>220</v>
      </c>
      <c r="D243" s="162">
        <v>197</v>
      </c>
      <c r="E243" s="162">
        <v>195</v>
      </c>
      <c r="F243" s="162">
        <v>207</v>
      </c>
      <c r="G243" s="162">
        <v>181</v>
      </c>
      <c r="H243" s="162"/>
      <c r="I243" s="162"/>
      <c r="J243" s="162"/>
      <c r="K243" s="162"/>
      <c r="L243" s="162"/>
      <c r="M243" s="162"/>
      <c r="N243" s="162"/>
      <c r="O243" s="69">
        <f>SUM(C243:N243)</f>
        <v>1000</v>
      </c>
    </row>
    <row r="244" spans="1:15" ht="12.75">
      <c r="A244" s="170" t="s">
        <v>301</v>
      </c>
      <c r="B244" s="68">
        <v>2012</v>
      </c>
      <c r="C244" s="68">
        <v>216</v>
      </c>
      <c r="D244" s="68">
        <v>165</v>
      </c>
      <c r="E244" s="68">
        <v>248</v>
      </c>
      <c r="F244" s="68">
        <v>240</v>
      </c>
      <c r="G244" s="68">
        <v>294</v>
      </c>
      <c r="H244" s="68"/>
      <c r="I244" s="68"/>
      <c r="J244" s="68"/>
      <c r="K244" s="68"/>
      <c r="L244" s="68"/>
      <c r="M244" s="68"/>
      <c r="N244" s="68"/>
      <c r="O244" s="68">
        <f>SUM(C244:N244)</f>
        <v>1163</v>
      </c>
    </row>
    <row r="245" spans="1:15" ht="12.75">
      <c r="A245" s="170" t="s">
        <v>302</v>
      </c>
      <c r="B245" s="174" t="s">
        <v>279</v>
      </c>
      <c r="C245" s="68">
        <f>C243-C244</f>
        <v>4</v>
      </c>
      <c r="D245" s="68">
        <f>D243-D244</f>
        <v>32</v>
      </c>
      <c r="E245" s="68">
        <f>E243-E244</f>
        <v>-53</v>
      </c>
      <c r="F245" s="68">
        <f>F243-F244</f>
        <v>-33</v>
      </c>
      <c r="G245" s="68">
        <f>G243-G244</f>
        <v>-113</v>
      </c>
      <c r="H245" s="68"/>
      <c r="I245" s="68"/>
      <c r="J245" s="68"/>
      <c r="K245" s="68"/>
      <c r="L245" s="68"/>
      <c r="M245" s="68"/>
      <c r="N245" s="68"/>
      <c r="O245" s="68">
        <f>O243-O244</f>
        <v>-163</v>
      </c>
    </row>
    <row r="246" spans="1:15" ht="13.5" thickBot="1">
      <c r="A246" s="172"/>
      <c r="B246" s="173" t="s">
        <v>5</v>
      </c>
      <c r="C246" s="168">
        <f>C245/C244</f>
        <v>0.018518518518518517</v>
      </c>
      <c r="D246" s="168">
        <f>D245/D244</f>
        <v>0.19393939393939394</v>
      </c>
      <c r="E246" s="168">
        <f>E245/E244</f>
        <v>-0.21370967741935484</v>
      </c>
      <c r="F246" s="168">
        <f>F245/F244</f>
        <v>-0.1375</v>
      </c>
      <c r="G246" s="168">
        <f>G245/G244</f>
        <v>-0.3843537414965986</v>
      </c>
      <c r="H246" s="168"/>
      <c r="I246" s="168"/>
      <c r="J246" s="168"/>
      <c r="K246" s="168"/>
      <c r="L246" s="168"/>
      <c r="M246" s="168"/>
      <c r="N246" s="168"/>
      <c r="O246" s="168">
        <f>O245/O244</f>
        <v>-0.14015477214101463</v>
      </c>
    </row>
    <row r="247" spans="1:15" ht="12.75">
      <c r="A247" s="167"/>
      <c r="B247" s="69">
        <v>2013</v>
      </c>
      <c r="C247" s="162">
        <v>50</v>
      </c>
      <c r="D247" s="162">
        <v>45</v>
      </c>
      <c r="E247" s="162">
        <v>38</v>
      </c>
      <c r="F247" s="162">
        <v>23</v>
      </c>
      <c r="G247" s="162">
        <v>42</v>
      </c>
      <c r="H247" s="162"/>
      <c r="I247" s="162"/>
      <c r="J247" s="162"/>
      <c r="K247" s="162"/>
      <c r="L247" s="162"/>
      <c r="M247" s="162"/>
      <c r="N247" s="162"/>
      <c r="O247" s="69">
        <f>SUM(C247:N247)</f>
        <v>198</v>
      </c>
    </row>
    <row r="248" spans="1:15" ht="12.75">
      <c r="A248" s="170" t="s">
        <v>303</v>
      </c>
      <c r="B248" s="68">
        <v>2012</v>
      </c>
      <c r="C248" s="68">
        <v>44</v>
      </c>
      <c r="D248" s="68">
        <v>41</v>
      </c>
      <c r="E248" s="68">
        <v>32</v>
      </c>
      <c r="F248" s="68">
        <v>36</v>
      </c>
      <c r="G248" s="68">
        <v>34</v>
      </c>
      <c r="H248" s="68"/>
      <c r="I248" s="68"/>
      <c r="J248" s="68"/>
      <c r="K248" s="68"/>
      <c r="L248" s="68"/>
      <c r="M248" s="68"/>
      <c r="N248" s="68"/>
      <c r="O248" s="68">
        <f>SUM(C248:N248)</f>
        <v>187</v>
      </c>
    </row>
    <row r="249" spans="1:15" ht="12.75">
      <c r="A249" s="170" t="s">
        <v>304</v>
      </c>
      <c r="B249" s="174" t="s">
        <v>279</v>
      </c>
      <c r="C249" s="68">
        <f>C247-C248</f>
        <v>6</v>
      </c>
      <c r="D249" s="68">
        <f>D247-D248</f>
        <v>4</v>
      </c>
      <c r="E249" s="68">
        <f>E247-E248</f>
        <v>6</v>
      </c>
      <c r="F249" s="68">
        <f>F247-F248</f>
        <v>-13</v>
      </c>
      <c r="G249" s="68">
        <f>G247-G248</f>
        <v>8</v>
      </c>
      <c r="H249" s="68"/>
      <c r="I249" s="68"/>
      <c r="J249" s="68"/>
      <c r="K249" s="68"/>
      <c r="L249" s="68"/>
      <c r="M249" s="68"/>
      <c r="N249" s="68"/>
      <c r="O249" s="68">
        <f>O247-O248</f>
        <v>11</v>
      </c>
    </row>
    <row r="250" spans="1:15" ht="13.5" thickBot="1">
      <c r="A250" s="172"/>
      <c r="B250" s="173" t="s">
        <v>5</v>
      </c>
      <c r="C250" s="168">
        <f>C249/C248</f>
        <v>0.13636363636363635</v>
      </c>
      <c r="D250" s="168">
        <f>D249/D248</f>
        <v>0.0975609756097561</v>
      </c>
      <c r="E250" s="168">
        <f>E249/E248</f>
        <v>0.1875</v>
      </c>
      <c r="F250" s="168">
        <f>F249/F248</f>
        <v>-0.3611111111111111</v>
      </c>
      <c r="G250" s="168">
        <f>G249/G248</f>
        <v>0.23529411764705882</v>
      </c>
      <c r="H250" s="168"/>
      <c r="I250" s="168"/>
      <c r="J250" s="168"/>
      <c r="K250" s="168"/>
      <c r="L250" s="168"/>
      <c r="M250" s="168"/>
      <c r="N250" s="168"/>
      <c r="O250" s="168">
        <f>O249/O248</f>
        <v>0.058823529411764705</v>
      </c>
    </row>
    <row r="253" ht="13.5" thickBot="1">
      <c r="A253" s="177" t="s">
        <v>311</v>
      </c>
    </row>
    <row r="254" spans="1:15" ht="13.5" thickBot="1">
      <c r="A254" t="s">
        <v>0</v>
      </c>
      <c r="B254" s="169" t="s">
        <v>278</v>
      </c>
      <c r="C254" s="169" t="s">
        <v>280</v>
      </c>
      <c r="D254" s="169" t="s">
        <v>281</v>
      </c>
      <c r="E254" s="169" t="s">
        <v>282</v>
      </c>
      <c r="F254" s="169" t="s">
        <v>283</v>
      </c>
      <c r="G254" s="169" t="s">
        <v>284</v>
      </c>
      <c r="H254" s="169" t="s">
        <v>285</v>
      </c>
      <c r="I254" s="169" t="s">
        <v>286</v>
      </c>
      <c r="J254" s="169" t="s">
        <v>287</v>
      </c>
      <c r="K254" s="169" t="s">
        <v>288</v>
      </c>
      <c r="L254" s="169" t="s">
        <v>289</v>
      </c>
      <c r="M254" s="169" t="s">
        <v>290</v>
      </c>
      <c r="N254" s="169" t="s">
        <v>291</v>
      </c>
      <c r="O254" s="169" t="s">
        <v>40</v>
      </c>
    </row>
    <row r="255" spans="1:15" ht="12.75">
      <c r="A255" s="166"/>
      <c r="B255" s="69">
        <v>2013</v>
      </c>
      <c r="C255" s="69">
        <f aca="true" t="shared" si="13" ref="C255:E256">SUM(C259+C263+C267+C271+C275+C279+C283)</f>
        <v>1182</v>
      </c>
      <c r="D255" s="69">
        <f t="shared" si="13"/>
        <v>1033</v>
      </c>
      <c r="E255" s="69">
        <f t="shared" si="13"/>
        <v>1058</v>
      </c>
      <c r="F255" s="69">
        <f>SUM(F259+F263+F267+F271+F275+F279+F283)</f>
        <v>1133</v>
      </c>
      <c r="G255" s="69">
        <f>SUM(G259+G263+G267+G271+G275+G279+G283)</f>
        <v>1077</v>
      </c>
      <c r="H255" s="69"/>
      <c r="I255" s="69"/>
      <c r="J255" s="69"/>
      <c r="K255" s="69"/>
      <c r="L255" s="69"/>
      <c r="M255" s="69"/>
      <c r="N255" s="69"/>
      <c r="O255" s="69">
        <f>SUM(O259+O263+O267+O271+O275+O279+O283)</f>
        <v>5483</v>
      </c>
    </row>
    <row r="256" spans="1:15" ht="12.75">
      <c r="A256" s="170" t="s">
        <v>40</v>
      </c>
      <c r="B256" s="68">
        <v>2012</v>
      </c>
      <c r="C256" s="68">
        <f t="shared" si="13"/>
        <v>1095</v>
      </c>
      <c r="D256" s="68">
        <f t="shared" si="13"/>
        <v>1044</v>
      </c>
      <c r="E256" s="68">
        <f t="shared" si="13"/>
        <v>1030</v>
      </c>
      <c r="F256" s="68">
        <f>SUM(F260+F264+F268+F272+F276+F280+F284)</f>
        <v>829</v>
      </c>
      <c r="G256" s="68">
        <f>SUM(G260+G264+G268+G272+G276+G280+G284)</f>
        <v>1031</v>
      </c>
      <c r="H256" s="68"/>
      <c r="I256" s="68"/>
      <c r="J256" s="68"/>
      <c r="K256" s="68"/>
      <c r="L256" s="68"/>
      <c r="M256" s="68"/>
      <c r="N256" s="68"/>
      <c r="O256" s="68">
        <f>SUM(C256:N256)</f>
        <v>5029</v>
      </c>
    </row>
    <row r="257" spans="1:15" ht="12.75">
      <c r="A257" s="170" t="s">
        <v>292</v>
      </c>
      <c r="B257" s="171" t="s">
        <v>279</v>
      </c>
      <c r="C257" s="68">
        <f>C255-C256</f>
        <v>87</v>
      </c>
      <c r="D257" s="68">
        <f>D255-D256</f>
        <v>-11</v>
      </c>
      <c r="E257" s="68">
        <f>E255-E256</f>
        <v>28</v>
      </c>
      <c r="F257" s="68">
        <f>F255-F256</f>
        <v>304</v>
      </c>
      <c r="G257" s="68">
        <f>G255-G256</f>
        <v>46</v>
      </c>
      <c r="H257" s="68"/>
      <c r="I257" s="68"/>
      <c r="J257" s="68"/>
      <c r="K257" s="68"/>
      <c r="L257" s="68"/>
      <c r="M257" s="68"/>
      <c r="N257" s="68"/>
      <c r="O257" s="68">
        <f>O255-O256</f>
        <v>454</v>
      </c>
    </row>
    <row r="258" spans="1:15" ht="13.5" thickBot="1">
      <c r="A258" s="172"/>
      <c r="B258" s="173" t="s">
        <v>5</v>
      </c>
      <c r="C258" s="168">
        <f>C257/C256</f>
        <v>0.07945205479452055</v>
      </c>
      <c r="D258" s="168">
        <f>D257/D256</f>
        <v>-0.01053639846743295</v>
      </c>
      <c r="E258" s="168">
        <f>E257/E256</f>
        <v>0.027184466019417475</v>
      </c>
      <c r="F258" s="168">
        <f>F257/F256</f>
        <v>0.36670687575392036</v>
      </c>
      <c r="G258" s="168">
        <f>G257/G256</f>
        <v>0.0446168768186227</v>
      </c>
      <c r="H258" s="168"/>
      <c r="I258" s="168"/>
      <c r="J258" s="168"/>
      <c r="K258" s="168"/>
      <c r="L258" s="168"/>
      <c r="M258" s="168"/>
      <c r="N258" s="168"/>
      <c r="O258" s="168">
        <f>O257/O256</f>
        <v>0.09027639689799165</v>
      </c>
    </row>
    <row r="259" spans="1:15" ht="12.75">
      <c r="A259" s="167"/>
      <c r="B259" s="69">
        <v>2013</v>
      </c>
      <c r="C259" s="69">
        <v>12</v>
      </c>
      <c r="D259" s="69">
        <v>11</v>
      </c>
      <c r="E259" s="69">
        <v>7</v>
      </c>
      <c r="F259" s="69">
        <v>18</v>
      </c>
      <c r="G259" s="69">
        <v>14</v>
      </c>
      <c r="H259" s="69"/>
      <c r="I259" s="69"/>
      <c r="J259" s="69"/>
      <c r="K259" s="69"/>
      <c r="L259" s="69"/>
      <c r="M259" s="69"/>
      <c r="N259" s="69"/>
      <c r="O259" s="69">
        <f>SUM(C259:N259)</f>
        <v>62</v>
      </c>
    </row>
    <row r="260" spans="1:15" ht="12.75">
      <c r="A260" s="170" t="s">
        <v>293</v>
      </c>
      <c r="B260" s="68">
        <v>2012</v>
      </c>
      <c r="C260" s="68">
        <v>19</v>
      </c>
      <c r="D260" s="68">
        <v>17</v>
      </c>
      <c r="E260" s="68">
        <v>14</v>
      </c>
      <c r="F260" s="68">
        <v>9</v>
      </c>
      <c r="G260" s="68">
        <v>9</v>
      </c>
      <c r="H260" s="68"/>
      <c r="I260" s="68"/>
      <c r="J260" s="68"/>
      <c r="K260" s="68"/>
      <c r="L260" s="68"/>
      <c r="M260" s="68"/>
      <c r="N260" s="68"/>
      <c r="O260" s="68">
        <f>SUM(C260:N260)</f>
        <v>68</v>
      </c>
    </row>
    <row r="261" spans="1:15" ht="12.75">
      <c r="A261" s="170" t="s">
        <v>294</v>
      </c>
      <c r="B261" s="174" t="s">
        <v>279</v>
      </c>
      <c r="C261" s="68">
        <f>C259-C260</f>
        <v>-7</v>
      </c>
      <c r="D261" s="68">
        <f>D259-D260</f>
        <v>-6</v>
      </c>
      <c r="E261" s="68">
        <f>E259-E260</f>
        <v>-7</v>
      </c>
      <c r="F261" s="68">
        <f>F259-F260</f>
        <v>9</v>
      </c>
      <c r="G261" s="68">
        <f>G259-G260</f>
        <v>5</v>
      </c>
      <c r="H261" s="68"/>
      <c r="I261" s="68"/>
      <c r="J261" s="68"/>
      <c r="K261" s="68"/>
      <c r="L261" s="68"/>
      <c r="M261" s="68"/>
      <c r="N261" s="68"/>
      <c r="O261" s="68">
        <f>O259-O260</f>
        <v>-6</v>
      </c>
    </row>
    <row r="262" spans="1:15" ht="13.5" thickBot="1">
      <c r="A262" s="172"/>
      <c r="B262" s="173" t="s">
        <v>5</v>
      </c>
      <c r="C262" s="168">
        <f>C261/C260</f>
        <v>-0.3684210526315789</v>
      </c>
      <c r="D262" s="168">
        <f>D261/D260</f>
        <v>-0.35294117647058826</v>
      </c>
      <c r="E262" s="168">
        <f>E261/E260</f>
        <v>-0.5</v>
      </c>
      <c r="F262" s="168">
        <f>F261/F260</f>
        <v>1</v>
      </c>
      <c r="G262" s="168">
        <f>G261/G260</f>
        <v>0.5555555555555556</v>
      </c>
      <c r="H262" s="168"/>
      <c r="I262" s="168"/>
      <c r="J262" s="168"/>
      <c r="K262" s="168"/>
      <c r="L262" s="168"/>
      <c r="M262" s="168"/>
      <c r="N262" s="168"/>
      <c r="O262" s="168">
        <f>O261/O260</f>
        <v>-0.08823529411764706</v>
      </c>
    </row>
    <row r="263" spans="1:15" ht="12.75">
      <c r="A263" s="167"/>
      <c r="B263" s="69">
        <v>2013</v>
      </c>
      <c r="C263" s="162">
        <v>1</v>
      </c>
      <c r="D263" s="162">
        <v>0</v>
      </c>
      <c r="E263" s="162">
        <v>1</v>
      </c>
      <c r="F263" s="162">
        <v>0</v>
      </c>
      <c r="G263" s="162">
        <v>0</v>
      </c>
      <c r="H263" s="162"/>
      <c r="I263" s="162"/>
      <c r="J263" s="162"/>
      <c r="K263" s="162"/>
      <c r="L263" s="162"/>
      <c r="M263" s="162"/>
      <c r="N263" s="162"/>
      <c r="O263" s="69">
        <f>SUM(C263:N263)</f>
        <v>2</v>
      </c>
    </row>
    <row r="264" spans="1:15" ht="12.75">
      <c r="A264" s="175" t="s">
        <v>295</v>
      </c>
      <c r="B264" s="68">
        <v>2012</v>
      </c>
      <c r="C264" s="68">
        <v>2</v>
      </c>
      <c r="D264" s="68">
        <v>0</v>
      </c>
      <c r="E264" s="68">
        <v>0</v>
      </c>
      <c r="F264" s="68">
        <v>0</v>
      </c>
      <c r="G264" s="68">
        <v>0</v>
      </c>
      <c r="H264" s="68"/>
      <c r="I264" s="68"/>
      <c r="J264" s="68"/>
      <c r="K264" s="68"/>
      <c r="L264" s="68"/>
      <c r="M264" s="68"/>
      <c r="N264" s="68"/>
      <c r="O264" s="68">
        <f>SUM(C264:N264)</f>
        <v>2</v>
      </c>
    </row>
    <row r="265" spans="1:15" ht="12.75">
      <c r="A265" s="170" t="s">
        <v>296</v>
      </c>
      <c r="B265" s="174" t="s">
        <v>279</v>
      </c>
      <c r="C265" s="68">
        <f>C263-C264</f>
        <v>-1</v>
      </c>
      <c r="D265" s="68">
        <f>D263-D264</f>
        <v>0</v>
      </c>
      <c r="E265" s="68">
        <f>E263-E264</f>
        <v>1</v>
      </c>
      <c r="F265" s="68">
        <f>F263-F264</f>
        <v>0</v>
      </c>
      <c r="G265" s="68">
        <f>G263-G264</f>
        <v>0</v>
      </c>
      <c r="H265" s="68"/>
      <c r="I265" s="68"/>
      <c r="J265" s="68"/>
      <c r="K265" s="68"/>
      <c r="L265" s="68"/>
      <c r="M265" s="68"/>
      <c r="N265" s="68"/>
      <c r="O265" s="68">
        <f>O263-O264</f>
        <v>0</v>
      </c>
    </row>
    <row r="266" spans="1:15" ht="13.5" thickBot="1">
      <c r="A266" s="172"/>
      <c r="B266" s="173" t="s">
        <v>5</v>
      </c>
      <c r="C266" s="168">
        <f>C265/C264</f>
        <v>-0.5</v>
      </c>
      <c r="D266" s="168">
        <v>0</v>
      </c>
      <c r="E266" s="168">
        <v>0</v>
      </c>
      <c r="F266" s="168">
        <v>0</v>
      </c>
      <c r="G266" s="168">
        <v>0</v>
      </c>
      <c r="H266" s="168"/>
      <c r="I266" s="168"/>
      <c r="J266" s="168"/>
      <c r="K266" s="168"/>
      <c r="L266" s="168"/>
      <c r="M266" s="168"/>
      <c r="N266" s="168"/>
      <c r="O266" s="168">
        <f>O265/O264</f>
        <v>0</v>
      </c>
    </row>
    <row r="267" spans="1:15" ht="12.75">
      <c r="A267" s="167"/>
      <c r="B267" s="69">
        <v>2013</v>
      </c>
      <c r="C267" s="162">
        <v>119</v>
      </c>
      <c r="D267" s="162">
        <v>127</v>
      </c>
      <c r="E267" s="162">
        <v>128</v>
      </c>
      <c r="F267" s="162">
        <v>123</v>
      </c>
      <c r="G267" s="162">
        <v>149</v>
      </c>
      <c r="H267" s="162"/>
      <c r="I267" s="162"/>
      <c r="J267" s="162"/>
      <c r="K267" s="162"/>
      <c r="L267" s="162"/>
      <c r="M267" s="162"/>
      <c r="N267" s="162"/>
      <c r="O267" s="69">
        <f>SUM(C267:N267)</f>
        <v>646</v>
      </c>
    </row>
    <row r="268" spans="1:15" ht="12.75">
      <c r="A268" s="170" t="s">
        <v>297</v>
      </c>
      <c r="B268" s="68">
        <v>2012</v>
      </c>
      <c r="C268" s="68">
        <v>111</v>
      </c>
      <c r="D268" s="68">
        <v>126</v>
      </c>
      <c r="E268" s="68">
        <v>120</v>
      </c>
      <c r="F268" s="68">
        <v>143</v>
      </c>
      <c r="G268" s="68">
        <v>134</v>
      </c>
      <c r="H268" s="68"/>
      <c r="I268" s="68"/>
      <c r="J268" s="68"/>
      <c r="K268" s="68"/>
      <c r="L268" s="68"/>
      <c r="M268" s="68"/>
      <c r="N268" s="68"/>
      <c r="O268" s="68">
        <f>SUM(C268:N268)</f>
        <v>634</v>
      </c>
    </row>
    <row r="269" spans="1:15" ht="12.75">
      <c r="A269" s="167"/>
      <c r="B269" s="174" t="s">
        <v>279</v>
      </c>
      <c r="C269" s="68">
        <f>C267-C268</f>
        <v>8</v>
      </c>
      <c r="D269" s="68">
        <f>D267-D268</f>
        <v>1</v>
      </c>
      <c r="E269" s="68">
        <f>E267-E268</f>
        <v>8</v>
      </c>
      <c r="F269" s="68">
        <f>F267-F268</f>
        <v>-20</v>
      </c>
      <c r="G269" s="68">
        <f>G267-G268</f>
        <v>15</v>
      </c>
      <c r="H269" s="68"/>
      <c r="I269" s="68"/>
      <c r="J269" s="68"/>
      <c r="K269" s="68"/>
      <c r="L269" s="68"/>
      <c r="M269" s="68"/>
      <c r="N269" s="68"/>
      <c r="O269" s="68">
        <f>O267-O268</f>
        <v>12</v>
      </c>
    </row>
    <row r="270" spans="1:15" ht="13.5" thickBot="1">
      <c r="A270" s="172"/>
      <c r="B270" s="173" t="s">
        <v>5</v>
      </c>
      <c r="C270" s="168">
        <f>C269/C268</f>
        <v>0.07207207207207207</v>
      </c>
      <c r="D270" s="168">
        <f>D269/D268</f>
        <v>0.007936507936507936</v>
      </c>
      <c r="E270" s="168">
        <f>E269/E268</f>
        <v>0.06666666666666667</v>
      </c>
      <c r="F270" s="168">
        <f>F269/F268</f>
        <v>-0.13986013986013987</v>
      </c>
      <c r="G270" s="168">
        <f>G269/G268</f>
        <v>0.11194029850746269</v>
      </c>
      <c r="H270" s="168"/>
      <c r="I270" s="168"/>
      <c r="J270" s="168"/>
      <c r="K270" s="168"/>
      <c r="L270" s="168"/>
      <c r="M270" s="168"/>
      <c r="N270" s="168"/>
      <c r="O270" s="168">
        <f>O269/O268</f>
        <v>0.01892744479495268</v>
      </c>
    </row>
    <row r="271" spans="1:15" ht="12.75">
      <c r="A271" s="167"/>
      <c r="B271" s="69">
        <v>2013</v>
      </c>
      <c r="C271" s="162">
        <v>32</v>
      </c>
      <c r="D271" s="162">
        <v>22</v>
      </c>
      <c r="E271" s="162">
        <v>21</v>
      </c>
      <c r="F271" s="162">
        <v>29</v>
      </c>
      <c r="G271" s="162">
        <v>13</v>
      </c>
      <c r="H271" s="162"/>
      <c r="I271" s="162"/>
      <c r="J271" s="162"/>
      <c r="K271" s="162"/>
      <c r="L271" s="162"/>
      <c r="M271" s="162"/>
      <c r="N271" s="162"/>
      <c r="O271" s="69">
        <f>SUM(C271:N271)</f>
        <v>117</v>
      </c>
    </row>
    <row r="272" spans="1:15" ht="12.75">
      <c r="A272" s="170" t="s">
        <v>298</v>
      </c>
      <c r="B272" s="68">
        <v>2012</v>
      </c>
      <c r="C272" s="68">
        <v>32</v>
      </c>
      <c r="D272" s="68">
        <v>27</v>
      </c>
      <c r="E272" s="68">
        <v>23</v>
      </c>
      <c r="F272" s="68">
        <v>28</v>
      </c>
      <c r="G272" s="68">
        <v>29</v>
      </c>
      <c r="H272" s="68"/>
      <c r="I272" s="68"/>
      <c r="J272" s="68"/>
      <c r="K272" s="68"/>
      <c r="L272" s="68"/>
      <c r="M272" s="68"/>
      <c r="N272" s="68"/>
      <c r="O272" s="68">
        <f>SUM(C272:N272)</f>
        <v>139</v>
      </c>
    </row>
    <row r="273" spans="1:15" ht="12.75">
      <c r="A273" s="170" t="s">
        <v>299</v>
      </c>
      <c r="B273" s="174" t="s">
        <v>279</v>
      </c>
      <c r="C273" s="68">
        <f>C271-C272</f>
        <v>0</v>
      </c>
      <c r="D273" s="68">
        <f>D271-D272</f>
        <v>-5</v>
      </c>
      <c r="E273" s="68">
        <f>E271-E272</f>
        <v>-2</v>
      </c>
      <c r="F273" s="68">
        <f>F271-F272</f>
        <v>1</v>
      </c>
      <c r="G273" s="68">
        <f>G271-G272</f>
        <v>-16</v>
      </c>
      <c r="H273" s="68"/>
      <c r="I273" s="68"/>
      <c r="J273" s="68"/>
      <c r="K273" s="68"/>
      <c r="L273" s="68"/>
      <c r="M273" s="68"/>
      <c r="N273" s="68"/>
      <c r="O273" s="68">
        <f>O271-O272</f>
        <v>-22</v>
      </c>
    </row>
    <row r="274" spans="1:15" ht="13.5" thickBot="1">
      <c r="A274" s="172" t="s">
        <v>0</v>
      </c>
      <c r="B274" s="173" t="s">
        <v>5</v>
      </c>
      <c r="C274" s="168">
        <f>C273/C272</f>
        <v>0</v>
      </c>
      <c r="D274" s="168">
        <f>D273/D272</f>
        <v>-0.18518518518518517</v>
      </c>
      <c r="E274" s="168">
        <f>E273/E272</f>
        <v>-0.08695652173913043</v>
      </c>
      <c r="F274" s="168">
        <f>F273/F272</f>
        <v>0.03571428571428571</v>
      </c>
      <c r="G274" s="168">
        <f>G273/G272</f>
        <v>-0.5517241379310345</v>
      </c>
      <c r="H274" s="168"/>
      <c r="I274" s="168"/>
      <c r="J274" s="168"/>
      <c r="K274" s="168"/>
      <c r="L274" s="168"/>
      <c r="M274" s="168"/>
      <c r="N274" s="168"/>
      <c r="O274" s="168">
        <f>O273/O272</f>
        <v>-0.15827338129496402</v>
      </c>
    </row>
    <row r="275" spans="1:15" ht="12.75">
      <c r="A275" s="167"/>
      <c r="B275" s="69">
        <v>2013</v>
      </c>
      <c r="C275" s="162">
        <v>229</v>
      </c>
      <c r="D275" s="162">
        <v>185</v>
      </c>
      <c r="E275" s="162">
        <v>193</v>
      </c>
      <c r="F275" s="162">
        <v>206</v>
      </c>
      <c r="G275" s="162">
        <v>178</v>
      </c>
      <c r="H275" s="162"/>
      <c r="I275" s="162"/>
      <c r="J275" s="162"/>
      <c r="K275" s="162"/>
      <c r="L275" s="162"/>
      <c r="M275" s="162"/>
      <c r="N275" s="162"/>
      <c r="O275" s="69">
        <f>SUM(C275:N275)</f>
        <v>991</v>
      </c>
    </row>
    <row r="276" spans="1:15" ht="12.75">
      <c r="A276" s="170" t="s">
        <v>300</v>
      </c>
      <c r="B276" s="68">
        <v>2012</v>
      </c>
      <c r="C276" s="68">
        <v>228</v>
      </c>
      <c r="D276" s="68">
        <v>203</v>
      </c>
      <c r="E276" s="68">
        <v>228</v>
      </c>
      <c r="F276" s="68">
        <v>170</v>
      </c>
      <c r="G276" s="68">
        <v>208</v>
      </c>
      <c r="H276" s="68"/>
      <c r="I276" s="68"/>
      <c r="J276" s="68"/>
      <c r="K276" s="68"/>
      <c r="L276" s="68"/>
      <c r="M276" s="68"/>
      <c r="N276" s="68"/>
      <c r="O276" s="68">
        <f>SUM(C276:N276)</f>
        <v>1037</v>
      </c>
    </row>
    <row r="277" spans="1:15" ht="12.75">
      <c r="A277" s="167"/>
      <c r="B277" s="174" t="s">
        <v>279</v>
      </c>
      <c r="C277" s="68">
        <f>C275-C276</f>
        <v>1</v>
      </c>
      <c r="D277" s="68">
        <f>D275-D276</f>
        <v>-18</v>
      </c>
      <c r="E277" s="68">
        <f>E275-E276</f>
        <v>-35</v>
      </c>
      <c r="F277" s="68">
        <f>F275-F276</f>
        <v>36</v>
      </c>
      <c r="G277" s="68">
        <f>G275-G276</f>
        <v>-30</v>
      </c>
      <c r="H277" s="68"/>
      <c r="I277" s="68"/>
      <c r="J277" s="68"/>
      <c r="K277" s="68"/>
      <c r="L277" s="68"/>
      <c r="M277" s="68"/>
      <c r="N277" s="68"/>
      <c r="O277" s="68">
        <f>O275-O276</f>
        <v>-46</v>
      </c>
    </row>
    <row r="278" spans="1:15" ht="13.5" thickBot="1">
      <c r="A278" s="172"/>
      <c r="B278" s="173" t="s">
        <v>5</v>
      </c>
      <c r="C278" s="168">
        <f>C277/C276</f>
        <v>0.0043859649122807015</v>
      </c>
      <c r="D278" s="168">
        <f>D277/D276</f>
        <v>-0.08866995073891626</v>
      </c>
      <c r="E278" s="168">
        <f>E277/E276</f>
        <v>-0.15350877192982457</v>
      </c>
      <c r="F278" s="168">
        <f>F277/F276</f>
        <v>0.21176470588235294</v>
      </c>
      <c r="G278" s="168">
        <f>G277/G276</f>
        <v>-0.14423076923076922</v>
      </c>
      <c r="H278" s="168"/>
      <c r="I278" s="168"/>
      <c r="J278" s="168"/>
      <c r="K278" s="168"/>
      <c r="L278" s="168"/>
      <c r="M278" s="168"/>
      <c r="N278" s="168"/>
      <c r="O278" s="168">
        <f>O277/O276</f>
        <v>-0.044358727097396335</v>
      </c>
    </row>
    <row r="279" spans="1:15" ht="12.75">
      <c r="A279" s="167"/>
      <c r="B279" s="69">
        <v>2013</v>
      </c>
      <c r="C279" s="162">
        <v>602</v>
      </c>
      <c r="D279" s="162">
        <v>518</v>
      </c>
      <c r="E279" s="162">
        <v>557</v>
      </c>
      <c r="F279" s="162">
        <v>585</v>
      </c>
      <c r="G279" s="162">
        <v>545</v>
      </c>
      <c r="H279" s="162"/>
      <c r="I279" s="162"/>
      <c r="J279" s="162"/>
      <c r="K279" s="162"/>
      <c r="L279" s="162"/>
      <c r="M279" s="162"/>
      <c r="N279" s="162"/>
      <c r="O279" s="69">
        <f>SUM(C279:N279)</f>
        <v>2807</v>
      </c>
    </row>
    <row r="280" spans="1:15" ht="12.75">
      <c r="A280" s="170" t="s">
        <v>301</v>
      </c>
      <c r="B280" s="68">
        <v>2012</v>
      </c>
      <c r="C280" s="68">
        <v>521</v>
      </c>
      <c r="D280" s="68">
        <v>502</v>
      </c>
      <c r="E280" s="68">
        <v>472</v>
      </c>
      <c r="F280" s="68">
        <v>354</v>
      </c>
      <c r="G280" s="68">
        <v>502</v>
      </c>
      <c r="H280" s="68"/>
      <c r="I280" s="68"/>
      <c r="J280" s="68"/>
      <c r="K280" s="68"/>
      <c r="L280" s="68"/>
      <c r="M280" s="68"/>
      <c r="N280" s="68"/>
      <c r="O280" s="68">
        <f>SUM(C280:N280)</f>
        <v>2351</v>
      </c>
    </row>
    <row r="281" spans="1:15" ht="12.75">
      <c r="A281" s="170" t="s">
        <v>302</v>
      </c>
      <c r="B281" s="174" t="s">
        <v>279</v>
      </c>
      <c r="C281" s="68">
        <f>C279-C280</f>
        <v>81</v>
      </c>
      <c r="D281" s="68">
        <f>D279-D280</f>
        <v>16</v>
      </c>
      <c r="E281" s="68">
        <f>E279-E280</f>
        <v>85</v>
      </c>
      <c r="F281" s="68">
        <f>F279-F280</f>
        <v>231</v>
      </c>
      <c r="G281" s="68">
        <f>G279-G280</f>
        <v>43</v>
      </c>
      <c r="H281" s="68"/>
      <c r="I281" s="68"/>
      <c r="J281" s="68"/>
      <c r="K281" s="68"/>
      <c r="L281" s="68"/>
      <c r="M281" s="68"/>
      <c r="N281" s="68"/>
      <c r="O281" s="68">
        <f>O279-O280</f>
        <v>456</v>
      </c>
    </row>
    <row r="282" spans="1:15" ht="13.5" thickBot="1">
      <c r="A282" s="172"/>
      <c r="B282" s="173" t="s">
        <v>5</v>
      </c>
      <c r="C282" s="168">
        <f>C281/C280</f>
        <v>0.15547024952015356</v>
      </c>
      <c r="D282" s="168">
        <f>D281/D280</f>
        <v>0.03187250996015936</v>
      </c>
      <c r="E282" s="168">
        <f>E281/E280</f>
        <v>0.18008474576271186</v>
      </c>
      <c r="F282" s="168">
        <f>F281/F280</f>
        <v>0.652542372881356</v>
      </c>
      <c r="G282" s="168">
        <f>G281/G280</f>
        <v>0.08565737051792828</v>
      </c>
      <c r="H282" s="168"/>
      <c r="I282" s="168"/>
      <c r="J282" s="168"/>
      <c r="K282" s="168"/>
      <c r="L282" s="168"/>
      <c r="M282" s="168"/>
      <c r="N282" s="168"/>
      <c r="O282" s="168">
        <f>O281/O280</f>
        <v>0.1939600170140366</v>
      </c>
    </row>
    <row r="283" spans="1:15" ht="12.75">
      <c r="A283" s="167"/>
      <c r="B283" s="69">
        <v>2013</v>
      </c>
      <c r="C283" s="162">
        <v>187</v>
      </c>
      <c r="D283" s="162">
        <v>170</v>
      </c>
      <c r="E283" s="162">
        <v>151</v>
      </c>
      <c r="F283" s="162">
        <v>172</v>
      </c>
      <c r="G283" s="162">
        <v>178</v>
      </c>
      <c r="H283" s="162"/>
      <c r="I283" s="162"/>
      <c r="J283" s="162"/>
      <c r="K283" s="162"/>
      <c r="L283" s="162"/>
      <c r="M283" s="162"/>
      <c r="N283" s="162"/>
      <c r="O283" s="69">
        <f>SUM(C283:N283)</f>
        <v>858</v>
      </c>
    </row>
    <row r="284" spans="1:15" ht="12.75">
      <c r="A284" s="170" t="s">
        <v>303</v>
      </c>
      <c r="B284" s="68">
        <v>2012</v>
      </c>
      <c r="C284" s="68">
        <v>182</v>
      </c>
      <c r="D284" s="68">
        <v>169</v>
      </c>
      <c r="E284" s="68">
        <v>173</v>
      </c>
      <c r="F284" s="68">
        <v>125</v>
      </c>
      <c r="G284" s="68">
        <v>149</v>
      </c>
      <c r="H284" s="68"/>
      <c r="I284" s="68"/>
      <c r="J284" s="68"/>
      <c r="K284" s="68"/>
      <c r="L284" s="68"/>
      <c r="M284" s="68"/>
      <c r="N284" s="68"/>
      <c r="O284" s="68">
        <f>SUM(C284:N284)</f>
        <v>798</v>
      </c>
    </row>
    <row r="285" spans="1:15" ht="12.75">
      <c r="A285" s="170" t="s">
        <v>304</v>
      </c>
      <c r="B285" s="174" t="s">
        <v>279</v>
      </c>
      <c r="C285" s="68">
        <f>C283-C284</f>
        <v>5</v>
      </c>
      <c r="D285" s="68">
        <f>D283-D284</f>
        <v>1</v>
      </c>
      <c r="E285" s="68">
        <f>E283-E284</f>
        <v>-22</v>
      </c>
      <c r="F285" s="68">
        <f>F283-F284</f>
        <v>47</v>
      </c>
      <c r="G285" s="68">
        <f>G283-G284</f>
        <v>29</v>
      </c>
      <c r="H285" s="68"/>
      <c r="I285" s="68"/>
      <c r="J285" s="68"/>
      <c r="K285" s="68"/>
      <c r="L285" s="68"/>
      <c r="M285" s="68"/>
      <c r="N285" s="68"/>
      <c r="O285" s="68">
        <f>O283-O284</f>
        <v>60</v>
      </c>
    </row>
    <row r="286" spans="1:15" ht="13.5" thickBot="1">
      <c r="A286" s="172"/>
      <c r="B286" s="173" t="s">
        <v>5</v>
      </c>
      <c r="C286" s="168">
        <f>C285/C284</f>
        <v>0.027472527472527472</v>
      </c>
      <c r="D286" s="168">
        <f>D285/D284</f>
        <v>0.005917159763313609</v>
      </c>
      <c r="E286" s="168">
        <f>E285/E284</f>
        <v>-0.12716763005780346</v>
      </c>
      <c r="F286" s="168">
        <f>F285/F284</f>
        <v>0.376</v>
      </c>
      <c r="G286" s="168">
        <f>G285/G284</f>
        <v>0.19463087248322147</v>
      </c>
      <c r="H286" s="168"/>
      <c r="I286" s="168"/>
      <c r="J286" s="168"/>
      <c r="K286" s="168"/>
      <c r="L286" s="168"/>
      <c r="M286" s="168"/>
      <c r="N286" s="168"/>
      <c r="O286" s="168">
        <f>O285/O284</f>
        <v>0.07518796992481203</v>
      </c>
    </row>
    <row r="289" ht="13.5" thickBot="1">
      <c r="A289" s="177" t="s">
        <v>312</v>
      </c>
    </row>
    <row r="290" spans="1:15" ht="13.5" thickBot="1">
      <c r="A290" t="s">
        <v>0</v>
      </c>
      <c r="B290" s="169" t="s">
        <v>278</v>
      </c>
      <c r="C290" s="169" t="s">
        <v>280</v>
      </c>
      <c r="D290" s="169" t="s">
        <v>281</v>
      </c>
      <c r="E290" s="169" t="s">
        <v>282</v>
      </c>
      <c r="F290" s="169" t="s">
        <v>283</v>
      </c>
      <c r="G290" s="169" t="s">
        <v>284</v>
      </c>
      <c r="H290" s="169" t="s">
        <v>285</v>
      </c>
      <c r="I290" s="169" t="s">
        <v>286</v>
      </c>
      <c r="J290" s="169" t="s">
        <v>287</v>
      </c>
      <c r="K290" s="169" t="s">
        <v>288</v>
      </c>
      <c r="L290" s="169" t="s">
        <v>289</v>
      </c>
      <c r="M290" s="169" t="s">
        <v>290</v>
      </c>
      <c r="N290" s="169" t="s">
        <v>291</v>
      </c>
      <c r="O290" s="169" t="s">
        <v>40</v>
      </c>
    </row>
    <row r="291" spans="1:15" ht="12.75">
      <c r="A291" s="166"/>
      <c r="B291" s="69">
        <v>2013</v>
      </c>
      <c r="C291" s="69">
        <f aca="true" t="shared" si="14" ref="C291:E292">SUM(C295+C299+C303+C307+C311+C315+C319)</f>
        <v>458</v>
      </c>
      <c r="D291" s="69">
        <f t="shared" si="14"/>
        <v>407</v>
      </c>
      <c r="E291" s="69">
        <f t="shared" si="14"/>
        <v>429</v>
      </c>
      <c r="F291" s="69">
        <f>SUM(F295+F299+F303+F307+F311+F315+F319)</f>
        <v>444</v>
      </c>
      <c r="G291" s="69">
        <f>SUM(G295+G299+G303+G307+G311+G315+G319)</f>
        <v>412</v>
      </c>
      <c r="H291" s="69"/>
      <c r="I291" s="69"/>
      <c r="J291" s="69"/>
      <c r="K291" s="69"/>
      <c r="L291" s="69"/>
      <c r="M291" s="69"/>
      <c r="N291" s="69"/>
      <c r="O291" s="69">
        <f>SUM(O295+O299+O303+O307+O311+O315+O319)</f>
        <v>2150</v>
      </c>
    </row>
    <row r="292" spans="1:15" ht="12.75">
      <c r="A292" s="170" t="s">
        <v>40</v>
      </c>
      <c r="B292" s="68">
        <v>2012</v>
      </c>
      <c r="C292" s="68">
        <f t="shared" si="14"/>
        <v>457</v>
      </c>
      <c r="D292" s="68">
        <f t="shared" si="14"/>
        <v>404</v>
      </c>
      <c r="E292" s="68">
        <f t="shared" si="14"/>
        <v>471</v>
      </c>
      <c r="F292" s="68">
        <f>SUM(F296+F300+F304+F308+F312+F316+F320)</f>
        <v>413</v>
      </c>
      <c r="G292" s="68">
        <f>SUM(G296+G300+G304+G308+G312+G316+G320)</f>
        <v>436</v>
      </c>
      <c r="H292" s="68"/>
      <c r="I292" s="68"/>
      <c r="J292" s="68"/>
      <c r="K292" s="68"/>
      <c r="L292" s="68"/>
      <c r="M292" s="68"/>
      <c r="N292" s="68"/>
      <c r="O292" s="68">
        <f>SUM(C292:N292)</f>
        <v>2181</v>
      </c>
    </row>
    <row r="293" spans="1:15" ht="12.75">
      <c r="A293" s="170" t="s">
        <v>292</v>
      </c>
      <c r="B293" s="171" t="s">
        <v>279</v>
      </c>
      <c r="C293" s="68">
        <f>C291-C292</f>
        <v>1</v>
      </c>
      <c r="D293" s="68">
        <f>D291-D292</f>
        <v>3</v>
      </c>
      <c r="E293" s="68">
        <f>E291-E292</f>
        <v>-42</v>
      </c>
      <c r="F293" s="68">
        <f>F291-F292</f>
        <v>31</v>
      </c>
      <c r="G293" s="68">
        <f>G291-G292</f>
        <v>-24</v>
      </c>
      <c r="H293" s="68"/>
      <c r="I293" s="68"/>
      <c r="J293" s="68"/>
      <c r="K293" s="68"/>
      <c r="L293" s="68"/>
      <c r="M293" s="68"/>
      <c r="N293" s="68"/>
      <c r="O293" s="68">
        <f>O291-O292</f>
        <v>-31</v>
      </c>
    </row>
    <row r="294" spans="1:15" ht="13.5" thickBot="1">
      <c r="A294" s="172"/>
      <c r="B294" s="173" t="s">
        <v>5</v>
      </c>
      <c r="C294" s="168">
        <f>C293/C292</f>
        <v>0.002188183807439825</v>
      </c>
      <c r="D294" s="168">
        <f>D293/D292</f>
        <v>0.007425742574257425</v>
      </c>
      <c r="E294" s="168">
        <f>E293/E292</f>
        <v>-0.08917197452229299</v>
      </c>
      <c r="F294" s="168">
        <f>F293/F292</f>
        <v>0.07506053268765134</v>
      </c>
      <c r="G294" s="168">
        <f>G293/G292</f>
        <v>-0.05504587155963303</v>
      </c>
      <c r="H294" s="168"/>
      <c r="I294" s="168"/>
      <c r="J294" s="168"/>
      <c r="K294" s="168"/>
      <c r="L294" s="168"/>
      <c r="M294" s="168"/>
      <c r="N294" s="168"/>
      <c r="O294" s="168">
        <f>O293/O292</f>
        <v>-0.014213663457129757</v>
      </c>
    </row>
    <row r="295" spans="1:15" ht="12.75">
      <c r="A295" s="167"/>
      <c r="B295" s="69">
        <v>2013</v>
      </c>
      <c r="C295" s="69">
        <v>7</v>
      </c>
      <c r="D295" s="69">
        <v>11</v>
      </c>
      <c r="E295" s="69">
        <v>11</v>
      </c>
      <c r="F295" s="69">
        <v>6</v>
      </c>
      <c r="G295" s="69">
        <v>3</v>
      </c>
      <c r="H295" s="69"/>
      <c r="I295" s="69"/>
      <c r="J295" s="69"/>
      <c r="K295" s="69"/>
      <c r="L295" s="69"/>
      <c r="M295" s="69"/>
      <c r="N295" s="69"/>
      <c r="O295" s="69">
        <f>SUM(C295:N295)</f>
        <v>38</v>
      </c>
    </row>
    <row r="296" spans="1:15" ht="12.75">
      <c r="A296" s="170" t="s">
        <v>293</v>
      </c>
      <c r="B296" s="68">
        <v>2012</v>
      </c>
      <c r="C296" s="68">
        <v>12</v>
      </c>
      <c r="D296" s="68">
        <v>7</v>
      </c>
      <c r="E296" s="68">
        <v>12</v>
      </c>
      <c r="F296" s="68">
        <v>5</v>
      </c>
      <c r="G296" s="68">
        <v>5</v>
      </c>
      <c r="H296" s="68"/>
      <c r="I296" s="68"/>
      <c r="J296" s="68"/>
      <c r="K296" s="68"/>
      <c r="L296" s="68"/>
      <c r="M296" s="68"/>
      <c r="N296" s="68"/>
      <c r="O296" s="68">
        <f>SUM(C296:N296)</f>
        <v>41</v>
      </c>
    </row>
    <row r="297" spans="1:15" ht="12.75">
      <c r="A297" s="170" t="s">
        <v>294</v>
      </c>
      <c r="B297" s="174" t="s">
        <v>279</v>
      </c>
      <c r="C297" s="68">
        <f>C295-C296</f>
        <v>-5</v>
      </c>
      <c r="D297" s="68">
        <f>D295-D296</f>
        <v>4</v>
      </c>
      <c r="E297" s="68">
        <f>E295-E296</f>
        <v>-1</v>
      </c>
      <c r="F297" s="68">
        <f>F295-F296</f>
        <v>1</v>
      </c>
      <c r="G297" s="68">
        <f>G295-G296</f>
        <v>-2</v>
      </c>
      <c r="H297" s="68"/>
      <c r="I297" s="68"/>
      <c r="J297" s="68"/>
      <c r="K297" s="68"/>
      <c r="L297" s="68"/>
      <c r="M297" s="68"/>
      <c r="N297" s="68"/>
      <c r="O297" s="68">
        <f>O295-O296</f>
        <v>-3</v>
      </c>
    </row>
    <row r="298" spans="1:15" ht="13.5" thickBot="1">
      <c r="A298" s="172"/>
      <c r="B298" s="173" t="s">
        <v>5</v>
      </c>
      <c r="C298" s="168">
        <f>C297/C296</f>
        <v>-0.4166666666666667</v>
      </c>
      <c r="D298" s="168">
        <f>D297/D296</f>
        <v>0.5714285714285714</v>
      </c>
      <c r="E298" s="168">
        <f>E297/E296</f>
        <v>-0.08333333333333333</v>
      </c>
      <c r="F298" s="168">
        <f>F297/F296</f>
        <v>0.2</v>
      </c>
      <c r="G298" s="168">
        <f>G297/G296</f>
        <v>-0.4</v>
      </c>
      <c r="H298" s="168"/>
      <c r="I298" s="168"/>
      <c r="J298" s="168"/>
      <c r="K298" s="168"/>
      <c r="L298" s="168"/>
      <c r="M298" s="168"/>
      <c r="N298" s="168"/>
      <c r="O298" s="168">
        <f>O297/O296</f>
        <v>-0.07317073170731707</v>
      </c>
    </row>
    <row r="299" spans="1:15" ht="12.75">
      <c r="A299" s="167"/>
      <c r="B299" s="69">
        <v>2013</v>
      </c>
      <c r="C299" s="162">
        <v>1</v>
      </c>
      <c r="D299" s="162">
        <v>0</v>
      </c>
      <c r="E299" s="162">
        <v>0</v>
      </c>
      <c r="F299" s="162">
        <v>0</v>
      </c>
      <c r="G299" s="162">
        <v>0</v>
      </c>
      <c r="H299" s="162"/>
      <c r="I299" s="162"/>
      <c r="J299" s="162"/>
      <c r="K299" s="162"/>
      <c r="L299" s="162"/>
      <c r="M299" s="162"/>
      <c r="N299" s="162"/>
      <c r="O299" s="69">
        <f>SUM(C299:N299)</f>
        <v>1</v>
      </c>
    </row>
    <row r="300" spans="1:15" ht="12.75">
      <c r="A300" s="175" t="s">
        <v>295</v>
      </c>
      <c r="B300" s="68">
        <v>2012</v>
      </c>
      <c r="C300" s="68">
        <v>0</v>
      </c>
      <c r="D300" s="68">
        <v>0</v>
      </c>
      <c r="E300" s="68">
        <v>0</v>
      </c>
      <c r="F300" s="68">
        <v>0</v>
      </c>
      <c r="G300" s="68">
        <v>0</v>
      </c>
      <c r="H300" s="68"/>
      <c r="I300" s="68"/>
      <c r="J300" s="68"/>
      <c r="K300" s="68"/>
      <c r="L300" s="68"/>
      <c r="M300" s="68"/>
      <c r="N300" s="68"/>
      <c r="O300" s="68">
        <f>SUM(C300:N300)</f>
        <v>0</v>
      </c>
    </row>
    <row r="301" spans="1:15" ht="12.75">
      <c r="A301" s="170" t="s">
        <v>296</v>
      </c>
      <c r="B301" s="174" t="s">
        <v>279</v>
      </c>
      <c r="C301" s="68">
        <f>C299-C300</f>
        <v>1</v>
      </c>
      <c r="D301" s="68">
        <f>D299-D300</f>
        <v>0</v>
      </c>
      <c r="E301" s="68">
        <f>E299-E300</f>
        <v>0</v>
      </c>
      <c r="F301" s="68">
        <f>F299-F300</f>
        <v>0</v>
      </c>
      <c r="G301" s="68">
        <f>G299-G300</f>
        <v>0</v>
      </c>
      <c r="H301" s="68"/>
      <c r="I301" s="68"/>
      <c r="J301" s="68"/>
      <c r="K301" s="68"/>
      <c r="L301" s="68"/>
      <c r="M301" s="68"/>
      <c r="N301" s="68"/>
      <c r="O301" s="68">
        <f>O299-O300</f>
        <v>1</v>
      </c>
    </row>
    <row r="302" spans="1:15" ht="13.5" thickBot="1">
      <c r="A302" s="172"/>
      <c r="B302" s="173" t="s">
        <v>5</v>
      </c>
      <c r="C302" s="168">
        <v>0</v>
      </c>
      <c r="D302" s="168">
        <v>0</v>
      </c>
      <c r="E302" s="168">
        <v>0</v>
      </c>
      <c r="F302" s="168">
        <v>0</v>
      </c>
      <c r="G302" s="168">
        <v>0</v>
      </c>
      <c r="H302" s="168"/>
      <c r="I302" s="168"/>
      <c r="J302" s="168"/>
      <c r="K302" s="168"/>
      <c r="L302" s="168"/>
      <c r="M302" s="168"/>
      <c r="N302" s="168"/>
      <c r="O302" s="168">
        <v>0</v>
      </c>
    </row>
    <row r="303" spans="1:15" ht="12.75">
      <c r="A303" s="167"/>
      <c r="B303" s="69">
        <v>2013</v>
      </c>
      <c r="C303" s="162">
        <v>57</v>
      </c>
      <c r="D303" s="162">
        <v>23</v>
      </c>
      <c r="E303" s="162">
        <v>40</v>
      </c>
      <c r="F303" s="162">
        <v>33</v>
      </c>
      <c r="G303" s="162">
        <v>54</v>
      </c>
      <c r="H303" s="162"/>
      <c r="I303" s="162"/>
      <c r="J303" s="162"/>
      <c r="K303" s="162"/>
      <c r="L303" s="162"/>
      <c r="M303" s="162"/>
      <c r="N303" s="162"/>
      <c r="O303" s="69">
        <f>SUM(C303:N303)</f>
        <v>207</v>
      </c>
    </row>
    <row r="304" spans="1:15" ht="12.75">
      <c r="A304" s="170" t="s">
        <v>297</v>
      </c>
      <c r="B304" s="68">
        <v>2012</v>
      </c>
      <c r="C304" s="68">
        <v>70</v>
      </c>
      <c r="D304" s="68">
        <v>52</v>
      </c>
      <c r="E304" s="68">
        <v>62</v>
      </c>
      <c r="F304" s="68">
        <v>47</v>
      </c>
      <c r="G304" s="68">
        <v>52</v>
      </c>
      <c r="H304" s="68"/>
      <c r="I304" s="68"/>
      <c r="J304" s="68"/>
      <c r="K304" s="68"/>
      <c r="L304" s="68"/>
      <c r="M304" s="68"/>
      <c r="N304" s="68"/>
      <c r="O304" s="68">
        <f>SUM(C304:N304)</f>
        <v>283</v>
      </c>
    </row>
    <row r="305" spans="1:15" ht="12.75">
      <c r="A305" s="167"/>
      <c r="B305" s="174" t="s">
        <v>279</v>
      </c>
      <c r="C305" s="68">
        <f>C303-C304</f>
        <v>-13</v>
      </c>
      <c r="D305" s="68">
        <f>D303-D304</f>
        <v>-29</v>
      </c>
      <c r="E305" s="68">
        <f>E303-E304</f>
        <v>-22</v>
      </c>
      <c r="F305" s="68">
        <f>F303-F304</f>
        <v>-14</v>
      </c>
      <c r="G305" s="68">
        <f>G303-G304</f>
        <v>2</v>
      </c>
      <c r="H305" s="68"/>
      <c r="I305" s="68"/>
      <c r="J305" s="68"/>
      <c r="K305" s="68"/>
      <c r="L305" s="68"/>
      <c r="M305" s="68"/>
      <c r="N305" s="68"/>
      <c r="O305" s="68">
        <f>O303-O304</f>
        <v>-76</v>
      </c>
    </row>
    <row r="306" spans="1:15" ht="13.5" thickBot="1">
      <c r="A306" s="172"/>
      <c r="B306" s="173" t="s">
        <v>5</v>
      </c>
      <c r="C306" s="168">
        <f>C305/C304</f>
        <v>-0.18571428571428572</v>
      </c>
      <c r="D306" s="168">
        <f>D305/D304</f>
        <v>-0.5576923076923077</v>
      </c>
      <c r="E306" s="168">
        <f>E305/E304</f>
        <v>-0.3548387096774194</v>
      </c>
      <c r="F306" s="168">
        <f>F305/F304</f>
        <v>-0.2978723404255319</v>
      </c>
      <c r="G306" s="168">
        <f>G305/G304</f>
        <v>0.038461538461538464</v>
      </c>
      <c r="H306" s="168"/>
      <c r="I306" s="168"/>
      <c r="J306" s="168"/>
      <c r="K306" s="168"/>
      <c r="L306" s="168"/>
      <c r="M306" s="168"/>
      <c r="N306" s="168"/>
      <c r="O306" s="168">
        <f>O305/O304</f>
        <v>-0.26855123674911663</v>
      </c>
    </row>
    <row r="307" spans="1:15" ht="12.75">
      <c r="A307" s="167"/>
      <c r="B307" s="69">
        <v>2013</v>
      </c>
      <c r="C307" s="162">
        <v>37</v>
      </c>
      <c r="D307" s="162">
        <v>28</v>
      </c>
      <c r="E307" s="162">
        <v>15</v>
      </c>
      <c r="F307" s="162">
        <v>21</v>
      </c>
      <c r="G307" s="162">
        <v>15</v>
      </c>
      <c r="H307" s="162"/>
      <c r="I307" s="162"/>
      <c r="J307" s="162"/>
      <c r="K307" s="162"/>
      <c r="L307" s="162"/>
      <c r="M307" s="162"/>
      <c r="N307" s="162"/>
      <c r="O307" s="69">
        <f>SUM(C307:N307)</f>
        <v>116</v>
      </c>
    </row>
    <row r="308" spans="1:15" ht="12.75">
      <c r="A308" s="170" t="s">
        <v>298</v>
      </c>
      <c r="B308" s="68">
        <v>2012</v>
      </c>
      <c r="C308" s="68">
        <v>29</v>
      </c>
      <c r="D308" s="68">
        <v>25</v>
      </c>
      <c r="E308" s="68">
        <v>24</v>
      </c>
      <c r="F308" s="68">
        <v>17</v>
      </c>
      <c r="G308" s="68">
        <v>23</v>
      </c>
      <c r="H308" s="68"/>
      <c r="I308" s="68"/>
      <c r="J308" s="68"/>
      <c r="K308" s="68"/>
      <c r="L308" s="68"/>
      <c r="M308" s="68"/>
      <c r="N308" s="68"/>
      <c r="O308" s="68">
        <f>SUM(C308:N308)</f>
        <v>118</v>
      </c>
    </row>
    <row r="309" spans="1:15" ht="12.75">
      <c r="A309" s="170" t="s">
        <v>299</v>
      </c>
      <c r="B309" s="174" t="s">
        <v>279</v>
      </c>
      <c r="C309" s="68">
        <f>C307-C308</f>
        <v>8</v>
      </c>
      <c r="D309" s="68">
        <f>D307-D308</f>
        <v>3</v>
      </c>
      <c r="E309" s="68">
        <f>E307-E308</f>
        <v>-9</v>
      </c>
      <c r="F309" s="68">
        <f>F307-F308</f>
        <v>4</v>
      </c>
      <c r="G309" s="68">
        <f>G307-G308</f>
        <v>-8</v>
      </c>
      <c r="H309" s="68"/>
      <c r="I309" s="68"/>
      <c r="J309" s="68"/>
      <c r="K309" s="68"/>
      <c r="L309" s="68"/>
      <c r="M309" s="68"/>
      <c r="N309" s="68"/>
      <c r="O309" s="68">
        <f>O307-O308</f>
        <v>-2</v>
      </c>
    </row>
    <row r="310" spans="1:15" ht="13.5" thickBot="1">
      <c r="A310" s="172" t="s">
        <v>0</v>
      </c>
      <c r="B310" s="173" t="s">
        <v>5</v>
      </c>
      <c r="C310" s="168">
        <f>C309/C308</f>
        <v>0.27586206896551724</v>
      </c>
      <c r="D310" s="168">
        <f>D309/D308</f>
        <v>0.12</v>
      </c>
      <c r="E310" s="168">
        <f>E309/E308</f>
        <v>-0.375</v>
      </c>
      <c r="F310" s="168">
        <f>F309/F308</f>
        <v>0.23529411764705882</v>
      </c>
      <c r="G310" s="168">
        <f>G309/G308</f>
        <v>-0.34782608695652173</v>
      </c>
      <c r="H310" s="168"/>
      <c r="I310" s="168"/>
      <c r="J310" s="168"/>
      <c r="K310" s="168"/>
      <c r="L310" s="168"/>
      <c r="M310" s="168"/>
      <c r="N310" s="168"/>
      <c r="O310" s="168">
        <f>O309/O308</f>
        <v>-0.01694915254237288</v>
      </c>
    </row>
    <row r="311" spans="1:15" ht="12.75">
      <c r="A311" s="167"/>
      <c r="B311" s="69">
        <v>2013</v>
      </c>
      <c r="C311" s="162">
        <v>103</v>
      </c>
      <c r="D311" s="162">
        <v>99</v>
      </c>
      <c r="E311" s="162">
        <v>105</v>
      </c>
      <c r="F311" s="162">
        <v>111</v>
      </c>
      <c r="G311" s="162">
        <v>110</v>
      </c>
      <c r="H311" s="162"/>
      <c r="I311" s="162"/>
      <c r="J311" s="162"/>
      <c r="K311" s="162"/>
      <c r="L311" s="162"/>
      <c r="M311" s="162"/>
      <c r="N311" s="162"/>
      <c r="O311" s="69">
        <f>SUM(C311:N311)</f>
        <v>528</v>
      </c>
    </row>
    <row r="312" spans="1:15" ht="12.75">
      <c r="A312" s="170" t="s">
        <v>300</v>
      </c>
      <c r="B312" s="68">
        <v>2012</v>
      </c>
      <c r="C312" s="68">
        <v>97</v>
      </c>
      <c r="D312" s="68">
        <v>77</v>
      </c>
      <c r="E312" s="68">
        <v>97</v>
      </c>
      <c r="F312" s="68">
        <v>119</v>
      </c>
      <c r="G312" s="68">
        <v>102</v>
      </c>
      <c r="H312" s="68"/>
      <c r="I312" s="68"/>
      <c r="J312" s="68"/>
      <c r="K312" s="68"/>
      <c r="L312" s="68"/>
      <c r="M312" s="68"/>
      <c r="N312" s="68"/>
      <c r="O312" s="68">
        <f>SUM(C312:N312)</f>
        <v>492</v>
      </c>
    </row>
    <row r="313" spans="1:15" ht="12.75">
      <c r="A313" s="167"/>
      <c r="B313" s="174" t="s">
        <v>279</v>
      </c>
      <c r="C313" s="68">
        <f>C311-C312</f>
        <v>6</v>
      </c>
      <c r="D313" s="68">
        <f>D311-D312</f>
        <v>22</v>
      </c>
      <c r="E313" s="68">
        <f>E311-E312</f>
        <v>8</v>
      </c>
      <c r="F313" s="68">
        <f>F311-F312</f>
        <v>-8</v>
      </c>
      <c r="G313" s="68">
        <f>G311-G312</f>
        <v>8</v>
      </c>
      <c r="H313" s="68"/>
      <c r="I313" s="68"/>
      <c r="J313" s="68"/>
      <c r="K313" s="68"/>
      <c r="L313" s="68"/>
      <c r="M313" s="68"/>
      <c r="N313" s="68"/>
      <c r="O313" s="68">
        <f>O311-O312</f>
        <v>36</v>
      </c>
    </row>
    <row r="314" spans="1:15" ht="13.5" thickBot="1">
      <c r="A314" s="172"/>
      <c r="B314" s="173" t="s">
        <v>5</v>
      </c>
      <c r="C314" s="168">
        <f>C313/C312</f>
        <v>0.061855670103092786</v>
      </c>
      <c r="D314" s="168">
        <f>D313/D312</f>
        <v>0.2857142857142857</v>
      </c>
      <c r="E314" s="168">
        <f>E313/E312</f>
        <v>0.08247422680412371</v>
      </c>
      <c r="F314" s="168">
        <f>F313/F312</f>
        <v>-0.06722689075630252</v>
      </c>
      <c r="G314" s="168">
        <f>G313/G312</f>
        <v>0.0784313725490196</v>
      </c>
      <c r="H314" s="168"/>
      <c r="I314" s="168"/>
      <c r="J314" s="168"/>
      <c r="K314" s="168"/>
      <c r="L314" s="168"/>
      <c r="M314" s="168"/>
      <c r="N314" s="168"/>
      <c r="O314" s="168">
        <f>O313/O312</f>
        <v>0.07317073170731707</v>
      </c>
    </row>
    <row r="315" spans="1:15" ht="12.75">
      <c r="A315" s="167"/>
      <c r="B315" s="69">
        <v>2013</v>
      </c>
      <c r="C315" s="162">
        <v>218</v>
      </c>
      <c r="D315" s="162">
        <v>223</v>
      </c>
      <c r="E315" s="162">
        <v>234</v>
      </c>
      <c r="F315" s="162">
        <v>247</v>
      </c>
      <c r="G315" s="162">
        <v>195</v>
      </c>
      <c r="H315" s="162"/>
      <c r="I315" s="162"/>
      <c r="J315" s="162"/>
      <c r="K315" s="162"/>
      <c r="L315" s="162"/>
      <c r="M315" s="162"/>
      <c r="N315" s="162"/>
      <c r="O315" s="69">
        <f>SUM(C315:N315)</f>
        <v>1117</v>
      </c>
    </row>
    <row r="316" spans="1:15" ht="12.75">
      <c r="A316" s="170" t="s">
        <v>301</v>
      </c>
      <c r="B316" s="68">
        <v>2012</v>
      </c>
      <c r="C316" s="68">
        <v>202</v>
      </c>
      <c r="D316" s="68">
        <v>191</v>
      </c>
      <c r="E316" s="68">
        <v>236</v>
      </c>
      <c r="F316" s="68">
        <v>203</v>
      </c>
      <c r="G316" s="68">
        <v>221</v>
      </c>
      <c r="H316" s="68"/>
      <c r="I316" s="68"/>
      <c r="J316" s="68"/>
      <c r="K316" s="68"/>
      <c r="L316" s="68"/>
      <c r="M316" s="68"/>
      <c r="N316" s="68"/>
      <c r="O316" s="68">
        <f>SUM(C316:N316)</f>
        <v>1053</v>
      </c>
    </row>
    <row r="317" spans="1:15" ht="12.75">
      <c r="A317" s="170" t="s">
        <v>302</v>
      </c>
      <c r="B317" s="174" t="s">
        <v>279</v>
      </c>
      <c r="C317" s="68">
        <f>C315-C316</f>
        <v>16</v>
      </c>
      <c r="D317" s="68">
        <f>D315-D316</f>
        <v>32</v>
      </c>
      <c r="E317" s="68">
        <f>E315-E316</f>
        <v>-2</v>
      </c>
      <c r="F317" s="68">
        <f>F315-F316</f>
        <v>44</v>
      </c>
      <c r="G317" s="68">
        <f>G315-G316</f>
        <v>-26</v>
      </c>
      <c r="H317" s="68"/>
      <c r="I317" s="68"/>
      <c r="J317" s="68"/>
      <c r="K317" s="68"/>
      <c r="L317" s="68"/>
      <c r="M317" s="68"/>
      <c r="N317" s="68"/>
      <c r="O317" s="68">
        <f>O315-O316</f>
        <v>64</v>
      </c>
    </row>
    <row r="318" spans="1:15" ht="13.5" thickBot="1">
      <c r="A318" s="172"/>
      <c r="B318" s="173" t="s">
        <v>5</v>
      </c>
      <c r="C318" s="168">
        <f>C317/C316</f>
        <v>0.07920792079207921</v>
      </c>
      <c r="D318" s="168">
        <f>D317/D316</f>
        <v>0.16753926701570682</v>
      </c>
      <c r="E318" s="168">
        <f>E317/E316</f>
        <v>-0.00847457627118644</v>
      </c>
      <c r="F318" s="168">
        <f>F317/F316</f>
        <v>0.21674876847290642</v>
      </c>
      <c r="G318" s="168">
        <f>G317/G316</f>
        <v>-0.11764705882352941</v>
      </c>
      <c r="H318" s="168"/>
      <c r="I318" s="168"/>
      <c r="J318" s="168"/>
      <c r="K318" s="168"/>
      <c r="L318" s="168"/>
      <c r="M318" s="168"/>
      <c r="N318" s="168"/>
      <c r="O318" s="168">
        <f>O317/O316</f>
        <v>0.060778727445394115</v>
      </c>
    </row>
    <row r="319" spans="1:15" ht="12.75">
      <c r="A319" s="167"/>
      <c r="B319" s="69">
        <v>2013</v>
      </c>
      <c r="C319" s="162">
        <v>35</v>
      </c>
      <c r="D319" s="162">
        <v>23</v>
      </c>
      <c r="E319" s="162">
        <v>24</v>
      </c>
      <c r="F319" s="162">
        <v>26</v>
      </c>
      <c r="G319" s="162">
        <v>35</v>
      </c>
      <c r="H319" s="162"/>
      <c r="I319" s="162"/>
      <c r="J319" s="162"/>
      <c r="K319" s="162"/>
      <c r="L319" s="162"/>
      <c r="M319" s="162"/>
      <c r="N319" s="162"/>
      <c r="O319" s="69">
        <f>SUM(C319:N319)</f>
        <v>143</v>
      </c>
    </row>
    <row r="320" spans="1:15" ht="12.75">
      <c r="A320" s="170" t="s">
        <v>303</v>
      </c>
      <c r="B320" s="68">
        <v>2012</v>
      </c>
      <c r="C320" s="68">
        <v>47</v>
      </c>
      <c r="D320" s="68">
        <v>52</v>
      </c>
      <c r="E320" s="68">
        <v>40</v>
      </c>
      <c r="F320" s="68">
        <v>22</v>
      </c>
      <c r="G320" s="68">
        <v>33</v>
      </c>
      <c r="H320" s="68"/>
      <c r="I320" s="68"/>
      <c r="J320" s="68"/>
      <c r="K320" s="68"/>
      <c r="L320" s="68"/>
      <c r="M320" s="68"/>
      <c r="N320" s="68"/>
      <c r="O320" s="68">
        <f>SUM(C320:N320)</f>
        <v>194</v>
      </c>
    </row>
    <row r="321" spans="1:15" ht="12.75">
      <c r="A321" s="170" t="s">
        <v>304</v>
      </c>
      <c r="B321" s="174" t="s">
        <v>279</v>
      </c>
      <c r="C321" s="68">
        <f>C319-C320</f>
        <v>-12</v>
      </c>
      <c r="D321" s="68">
        <f>D319-D320</f>
        <v>-29</v>
      </c>
      <c r="E321" s="68">
        <f>E319-E320</f>
        <v>-16</v>
      </c>
      <c r="F321" s="68">
        <f>F319-F320</f>
        <v>4</v>
      </c>
      <c r="G321" s="68">
        <f>G319-G320</f>
        <v>2</v>
      </c>
      <c r="H321" s="68"/>
      <c r="I321" s="68"/>
      <c r="J321" s="68"/>
      <c r="K321" s="68"/>
      <c r="L321" s="68"/>
      <c r="M321" s="68"/>
      <c r="N321" s="68"/>
      <c r="O321" s="68">
        <f>O319-O320</f>
        <v>-51</v>
      </c>
    </row>
    <row r="322" spans="1:15" ht="13.5" thickBot="1">
      <c r="A322" s="172"/>
      <c r="B322" s="173" t="s">
        <v>5</v>
      </c>
      <c r="C322" s="168">
        <f>C321/C320</f>
        <v>-0.2553191489361702</v>
      </c>
      <c r="D322" s="168">
        <f>D321/D320</f>
        <v>-0.5576923076923077</v>
      </c>
      <c r="E322" s="168">
        <f>E321/E320</f>
        <v>-0.4</v>
      </c>
      <c r="F322" s="168">
        <f>F321/F320</f>
        <v>0.18181818181818182</v>
      </c>
      <c r="G322" s="168">
        <f>G321/G320</f>
        <v>0.06060606060606061</v>
      </c>
      <c r="H322" s="168"/>
      <c r="I322" s="168"/>
      <c r="J322" s="168"/>
      <c r="K322" s="168"/>
      <c r="L322" s="168"/>
      <c r="M322" s="168"/>
      <c r="N322" s="168"/>
      <c r="O322" s="168">
        <f>O321/O320</f>
        <v>-0.26288659793814434</v>
      </c>
    </row>
    <row r="325" ht="13.5" thickBot="1">
      <c r="A325" s="177" t="s">
        <v>313</v>
      </c>
    </row>
    <row r="326" spans="1:15" ht="13.5" thickBot="1">
      <c r="A326" t="s">
        <v>0</v>
      </c>
      <c r="B326" s="169" t="s">
        <v>278</v>
      </c>
      <c r="C326" s="169" t="s">
        <v>280</v>
      </c>
      <c r="D326" s="169" t="s">
        <v>281</v>
      </c>
      <c r="E326" s="169" t="s">
        <v>282</v>
      </c>
      <c r="F326" s="169" t="s">
        <v>283</v>
      </c>
      <c r="G326" s="169" t="s">
        <v>284</v>
      </c>
      <c r="H326" s="169" t="s">
        <v>285</v>
      </c>
      <c r="I326" s="169" t="s">
        <v>286</v>
      </c>
      <c r="J326" s="169" t="s">
        <v>287</v>
      </c>
      <c r="K326" s="169" t="s">
        <v>288</v>
      </c>
      <c r="L326" s="169" t="s">
        <v>289</v>
      </c>
      <c r="M326" s="169" t="s">
        <v>290</v>
      </c>
      <c r="N326" s="169" t="s">
        <v>291</v>
      </c>
      <c r="O326" s="169" t="s">
        <v>40</v>
      </c>
    </row>
    <row r="327" spans="1:15" ht="12.75">
      <c r="A327" s="166"/>
      <c r="B327" s="69">
        <v>2013</v>
      </c>
      <c r="C327" s="69">
        <f aca="true" t="shared" si="15" ref="C327:E328">SUM(C331+C335+C339+C343+C347+C351+C355)</f>
        <v>218</v>
      </c>
      <c r="D327" s="69">
        <f t="shared" si="15"/>
        <v>197</v>
      </c>
      <c r="E327" s="69">
        <f t="shared" si="15"/>
        <v>261</v>
      </c>
      <c r="F327" s="69">
        <f>SUM(F331+F335+F339+F343+F347+F351+F355)</f>
        <v>308</v>
      </c>
      <c r="G327" s="69">
        <f>SUM(G331+G335+G339+G343+G347+G351+G355)</f>
        <v>262</v>
      </c>
      <c r="H327" s="69"/>
      <c r="I327" s="69"/>
      <c r="J327" s="69"/>
      <c r="K327" s="69"/>
      <c r="L327" s="69"/>
      <c r="M327" s="69"/>
      <c r="N327" s="69"/>
      <c r="O327" s="69">
        <f>SUM(O331+O335+O339+O343+O347+O351+O355)</f>
        <v>1246</v>
      </c>
    </row>
    <row r="328" spans="1:15" ht="12.75">
      <c r="A328" s="170" t="s">
        <v>40</v>
      </c>
      <c r="B328" s="68">
        <v>2012</v>
      </c>
      <c r="C328" s="68">
        <f t="shared" si="15"/>
        <v>298</v>
      </c>
      <c r="D328" s="68">
        <f t="shared" si="15"/>
        <v>228</v>
      </c>
      <c r="E328" s="68">
        <f t="shared" si="15"/>
        <v>238</v>
      </c>
      <c r="F328" s="68">
        <f>SUM(F332+F336+F340+F344+F348+F352+F356)</f>
        <v>197</v>
      </c>
      <c r="G328" s="68">
        <f>SUM(G332+G336+G340+G344+G348+G352+G356)</f>
        <v>228</v>
      </c>
      <c r="H328" s="68"/>
      <c r="I328" s="68"/>
      <c r="J328" s="68"/>
      <c r="K328" s="68"/>
      <c r="L328" s="68"/>
      <c r="M328" s="68"/>
      <c r="N328" s="68"/>
      <c r="O328" s="68">
        <f>SUM(C328:N328)</f>
        <v>1189</v>
      </c>
    </row>
    <row r="329" spans="1:15" ht="12.75">
      <c r="A329" s="170" t="s">
        <v>292</v>
      </c>
      <c r="B329" s="171" t="s">
        <v>279</v>
      </c>
      <c r="C329" s="68">
        <f>C327-C328</f>
        <v>-80</v>
      </c>
      <c r="D329" s="68">
        <f>D327-D328</f>
        <v>-31</v>
      </c>
      <c r="E329" s="68">
        <f>E327-E328</f>
        <v>23</v>
      </c>
      <c r="F329" s="68">
        <f>F327-F328</f>
        <v>111</v>
      </c>
      <c r="G329" s="68">
        <f>G327-G328</f>
        <v>34</v>
      </c>
      <c r="H329" s="68"/>
      <c r="I329" s="68"/>
      <c r="J329" s="68"/>
      <c r="K329" s="68"/>
      <c r="L329" s="68"/>
      <c r="M329" s="68"/>
      <c r="N329" s="68"/>
      <c r="O329" s="68">
        <f>O327-O328</f>
        <v>57</v>
      </c>
    </row>
    <row r="330" spans="1:15" ht="13.5" thickBot="1">
      <c r="A330" s="172"/>
      <c r="B330" s="173" t="s">
        <v>5</v>
      </c>
      <c r="C330" s="168">
        <f>C329/C328</f>
        <v>-0.2684563758389262</v>
      </c>
      <c r="D330" s="168">
        <f>D329/D328</f>
        <v>-0.13596491228070176</v>
      </c>
      <c r="E330" s="168">
        <f>E329/E328</f>
        <v>0.09663865546218488</v>
      </c>
      <c r="F330" s="168">
        <f>F329/F328</f>
        <v>0.5634517766497462</v>
      </c>
      <c r="G330" s="168">
        <f>G329/G328</f>
        <v>0.14912280701754385</v>
      </c>
      <c r="H330" s="168"/>
      <c r="I330" s="168"/>
      <c r="J330" s="168"/>
      <c r="K330" s="168"/>
      <c r="L330" s="168"/>
      <c r="M330" s="168"/>
      <c r="N330" s="168"/>
      <c r="O330" s="168">
        <f>O329/O328</f>
        <v>0.0479394449116905</v>
      </c>
    </row>
    <row r="331" spans="1:15" ht="12.75">
      <c r="A331" s="167"/>
      <c r="B331" s="69">
        <v>2013</v>
      </c>
      <c r="C331" s="69">
        <v>5</v>
      </c>
      <c r="D331" s="69">
        <v>0</v>
      </c>
      <c r="E331" s="69">
        <v>3</v>
      </c>
      <c r="F331" s="69">
        <v>4</v>
      </c>
      <c r="G331" s="69">
        <v>0</v>
      </c>
      <c r="H331" s="69"/>
      <c r="I331" s="69"/>
      <c r="J331" s="69"/>
      <c r="K331" s="69"/>
      <c r="L331" s="69"/>
      <c r="M331" s="69"/>
      <c r="N331" s="69"/>
      <c r="O331" s="69">
        <f>SUM(C331:N331)</f>
        <v>12</v>
      </c>
    </row>
    <row r="332" spans="1:15" ht="12.75">
      <c r="A332" s="170" t="s">
        <v>293</v>
      </c>
      <c r="B332" s="68">
        <v>2012</v>
      </c>
      <c r="C332" s="68">
        <v>6</v>
      </c>
      <c r="D332" s="68">
        <v>11</v>
      </c>
      <c r="E332" s="68">
        <v>2</v>
      </c>
      <c r="F332" s="68">
        <v>3</v>
      </c>
      <c r="G332" s="68">
        <v>1</v>
      </c>
      <c r="H332" s="68"/>
      <c r="I332" s="68"/>
      <c r="J332" s="68"/>
      <c r="K332" s="68"/>
      <c r="L332" s="68"/>
      <c r="M332" s="68"/>
      <c r="N332" s="68"/>
      <c r="O332" s="68">
        <f>SUM(C332:N332)</f>
        <v>23</v>
      </c>
    </row>
    <row r="333" spans="1:15" ht="12.75">
      <c r="A333" s="170" t="s">
        <v>294</v>
      </c>
      <c r="B333" s="174" t="s">
        <v>279</v>
      </c>
      <c r="C333" s="68">
        <f>C331-C332</f>
        <v>-1</v>
      </c>
      <c r="D333" s="68">
        <f>D331-D332</f>
        <v>-11</v>
      </c>
      <c r="E333" s="68">
        <f>E331-E332</f>
        <v>1</v>
      </c>
      <c r="F333" s="68">
        <f>F331-F332</f>
        <v>1</v>
      </c>
      <c r="G333" s="68">
        <f>G331-G332</f>
        <v>-1</v>
      </c>
      <c r="H333" s="68"/>
      <c r="I333" s="68"/>
      <c r="J333" s="68"/>
      <c r="K333" s="68"/>
      <c r="L333" s="68"/>
      <c r="M333" s="68"/>
      <c r="N333" s="68"/>
      <c r="O333" s="68">
        <f>O331-O332</f>
        <v>-11</v>
      </c>
    </row>
    <row r="334" spans="1:15" ht="13.5" thickBot="1">
      <c r="A334" s="172"/>
      <c r="B334" s="173" t="s">
        <v>5</v>
      </c>
      <c r="C334" s="168">
        <f>C333/C332</f>
        <v>-0.16666666666666666</v>
      </c>
      <c r="D334" s="168">
        <f>D333/D332</f>
        <v>-1</v>
      </c>
      <c r="E334" s="168">
        <f>E333/E332</f>
        <v>0.5</v>
      </c>
      <c r="F334" s="168">
        <f>F333/F332</f>
        <v>0.3333333333333333</v>
      </c>
      <c r="G334" s="168">
        <f>G333/G332</f>
        <v>-1</v>
      </c>
      <c r="H334" s="168"/>
      <c r="I334" s="168"/>
      <c r="J334" s="168"/>
      <c r="K334" s="168"/>
      <c r="L334" s="168"/>
      <c r="M334" s="168"/>
      <c r="N334" s="168"/>
      <c r="O334" s="168">
        <f>O333/O332</f>
        <v>-0.4782608695652174</v>
      </c>
    </row>
    <row r="335" spans="1:15" ht="12.75">
      <c r="A335" s="167"/>
      <c r="B335" s="69">
        <v>2013</v>
      </c>
      <c r="C335" s="162">
        <v>0</v>
      </c>
      <c r="D335" s="162">
        <v>0</v>
      </c>
      <c r="E335" s="162">
        <v>0</v>
      </c>
      <c r="F335" s="162">
        <v>0</v>
      </c>
      <c r="G335" s="162">
        <v>0</v>
      </c>
      <c r="H335" s="162"/>
      <c r="I335" s="162"/>
      <c r="J335" s="162"/>
      <c r="K335" s="162"/>
      <c r="L335" s="162"/>
      <c r="M335" s="162"/>
      <c r="N335" s="162"/>
      <c r="O335" s="69">
        <f>SUM(C335:N335)</f>
        <v>0</v>
      </c>
    </row>
    <row r="336" spans="1:15" ht="12.75">
      <c r="A336" s="175" t="s">
        <v>295</v>
      </c>
      <c r="B336" s="68">
        <v>2012</v>
      </c>
      <c r="C336" s="68">
        <v>0</v>
      </c>
      <c r="D336" s="68">
        <v>0</v>
      </c>
      <c r="E336" s="68">
        <v>1</v>
      </c>
      <c r="F336" s="68">
        <v>0</v>
      </c>
      <c r="G336" s="68">
        <v>0</v>
      </c>
      <c r="H336" s="68"/>
      <c r="I336" s="68"/>
      <c r="J336" s="68"/>
      <c r="K336" s="68"/>
      <c r="L336" s="68"/>
      <c r="M336" s="68"/>
      <c r="N336" s="68"/>
      <c r="O336" s="68">
        <f>SUM(C336:N336)</f>
        <v>1</v>
      </c>
    </row>
    <row r="337" spans="1:15" ht="12.75">
      <c r="A337" s="170" t="s">
        <v>296</v>
      </c>
      <c r="B337" s="174" t="s">
        <v>279</v>
      </c>
      <c r="C337" s="68">
        <f>C335-C336</f>
        <v>0</v>
      </c>
      <c r="D337" s="68">
        <f>D335-D336</f>
        <v>0</v>
      </c>
      <c r="E337" s="68">
        <f>E335-E336</f>
        <v>-1</v>
      </c>
      <c r="F337" s="68">
        <f>F335-F336</f>
        <v>0</v>
      </c>
      <c r="G337" s="68">
        <f>G335-G336</f>
        <v>0</v>
      </c>
      <c r="H337" s="68"/>
      <c r="I337" s="68"/>
      <c r="J337" s="68"/>
      <c r="K337" s="68"/>
      <c r="L337" s="68"/>
      <c r="M337" s="68"/>
      <c r="N337" s="68"/>
      <c r="O337" s="68">
        <f>O335-O336</f>
        <v>-1</v>
      </c>
    </row>
    <row r="338" spans="1:15" ht="13.5" thickBot="1">
      <c r="A338" s="172"/>
      <c r="B338" s="173" t="s">
        <v>5</v>
      </c>
      <c r="C338" s="168">
        <v>0</v>
      </c>
      <c r="D338" s="168">
        <v>0</v>
      </c>
      <c r="E338" s="168">
        <v>0</v>
      </c>
      <c r="F338" s="168">
        <v>0</v>
      </c>
      <c r="G338" s="168">
        <v>0</v>
      </c>
      <c r="H338" s="168"/>
      <c r="I338" s="168"/>
      <c r="J338" s="168"/>
      <c r="K338" s="168"/>
      <c r="L338" s="168"/>
      <c r="M338" s="168"/>
      <c r="N338" s="168"/>
      <c r="O338" s="168">
        <f>O337/O336</f>
        <v>-1</v>
      </c>
    </row>
    <row r="339" spans="1:15" ht="12.75">
      <c r="A339" s="167"/>
      <c r="B339" s="69">
        <v>2013</v>
      </c>
      <c r="C339" s="162">
        <v>9</v>
      </c>
      <c r="D339" s="162">
        <v>11</v>
      </c>
      <c r="E339" s="162">
        <v>11</v>
      </c>
      <c r="F339" s="162">
        <v>11</v>
      </c>
      <c r="G339" s="162">
        <v>20</v>
      </c>
      <c r="H339" s="162"/>
      <c r="I339" s="162"/>
      <c r="J339" s="162"/>
      <c r="K339" s="162"/>
      <c r="L339" s="162"/>
      <c r="M339" s="162"/>
      <c r="N339" s="162"/>
      <c r="O339" s="69">
        <f>SUM(C339:N339)</f>
        <v>62</v>
      </c>
    </row>
    <row r="340" spans="1:15" ht="12.75">
      <c r="A340" s="170" t="s">
        <v>297</v>
      </c>
      <c r="B340" s="68">
        <v>2012</v>
      </c>
      <c r="C340" s="68">
        <v>9</v>
      </c>
      <c r="D340" s="68">
        <v>14</v>
      </c>
      <c r="E340" s="68">
        <v>17</v>
      </c>
      <c r="F340" s="68">
        <v>13</v>
      </c>
      <c r="G340" s="68">
        <v>13</v>
      </c>
      <c r="H340" s="68"/>
      <c r="I340" s="68"/>
      <c r="J340" s="68"/>
      <c r="K340" s="68"/>
      <c r="L340" s="68"/>
      <c r="M340" s="68"/>
      <c r="N340" s="68"/>
      <c r="O340" s="68">
        <f>SUM(C340:N340)</f>
        <v>66</v>
      </c>
    </row>
    <row r="341" spans="1:15" ht="12.75">
      <c r="A341" s="167"/>
      <c r="B341" s="174" t="s">
        <v>279</v>
      </c>
      <c r="C341" s="68">
        <f>C339-C340</f>
        <v>0</v>
      </c>
      <c r="D341" s="68">
        <f>D339-D340</f>
        <v>-3</v>
      </c>
      <c r="E341" s="68">
        <f>E339-E340</f>
        <v>-6</v>
      </c>
      <c r="F341" s="68">
        <f>F339-F340</f>
        <v>-2</v>
      </c>
      <c r="G341" s="68">
        <f>G339-G340</f>
        <v>7</v>
      </c>
      <c r="H341" s="68"/>
      <c r="I341" s="68"/>
      <c r="J341" s="68"/>
      <c r="K341" s="68"/>
      <c r="L341" s="68"/>
      <c r="M341" s="68"/>
      <c r="N341" s="68"/>
      <c r="O341" s="68">
        <f>O339-O340</f>
        <v>-4</v>
      </c>
    </row>
    <row r="342" spans="1:15" ht="13.5" thickBot="1">
      <c r="A342" s="172"/>
      <c r="B342" s="173" t="s">
        <v>5</v>
      </c>
      <c r="C342" s="168">
        <f>C341/C340</f>
        <v>0</v>
      </c>
      <c r="D342" s="168">
        <f>D341/D340</f>
        <v>-0.21428571428571427</v>
      </c>
      <c r="E342" s="168">
        <f>E341/E340</f>
        <v>-0.35294117647058826</v>
      </c>
      <c r="F342" s="168">
        <f>F341/F340</f>
        <v>-0.15384615384615385</v>
      </c>
      <c r="G342" s="168">
        <f>G341/G340</f>
        <v>0.5384615384615384</v>
      </c>
      <c r="H342" s="168"/>
      <c r="I342" s="168"/>
      <c r="J342" s="168"/>
      <c r="K342" s="168"/>
      <c r="L342" s="168"/>
      <c r="M342" s="168"/>
      <c r="N342" s="168"/>
      <c r="O342" s="168">
        <f>O341/O340</f>
        <v>-0.06060606060606061</v>
      </c>
    </row>
    <row r="343" spans="1:15" ht="12.75">
      <c r="A343" s="167"/>
      <c r="B343" s="69">
        <v>2013</v>
      </c>
      <c r="C343" s="162">
        <v>15</v>
      </c>
      <c r="D343" s="162">
        <v>6</v>
      </c>
      <c r="E343" s="162">
        <v>23</v>
      </c>
      <c r="F343" s="162">
        <v>16</v>
      </c>
      <c r="G343" s="162">
        <v>19</v>
      </c>
      <c r="H343" s="162"/>
      <c r="I343" s="162"/>
      <c r="J343" s="162"/>
      <c r="K343" s="162"/>
      <c r="L343" s="162"/>
      <c r="M343" s="162"/>
      <c r="N343" s="162"/>
      <c r="O343" s="69">
        <f>SUM(C343:N343)</f>
        <v>79</v>
      </c>
    </row>
    <row r="344" spans="1:15" ht="12.75">
      <c r="A344" s="170" t="s">
        <v>298</v>
      </c>
      <c r="B344" s="68">
        <v>2012</v>
      </c>
      <c r="C344" s="68">
        <v>14</v>
      </c>
      <c r="D344" s="68">
        <v>10</v>
      </c>
      <c r="E344" s="68">
        <v>14</v>
      </c>
      <c r="F344" s="68">
        <v>3</v>
      </c>
      <c r="G344" s="68">
        <v>21</v>
      </c>
      <c r="H344" s="68"/>
      <c r="I344" s="68"/>
      <c r="J344" s="68"/>
      <c r="K344" s="68"/>
      <c r="L344" s="68"/>
      <c r="M344" s="68"/>
      <c r="N344" s="68"/>
      <c r="O344" s="68">
        <f>SUM(C344:N344)</f>
        <v>62</v>
      </c>
    </row>
    <row r="345" spans="1:15" ht="12.75">
      <c r="A345" s="170" t="s">
        <v>299</v>
      </c>
      <c r="B345" s="174" t="s">
        <v>279</v>
      </c>
      <c r="C345" s="68">
        <f>C343-C344</f>
        <v>1</v>
      </c>
      <c r="D345" s="68">
        <f>D343-D344</f>
        <v>-4</v>
      </c>
      <c r="E345" s="68">
        <f>E343-E344</f>
        <v>9</v>
      </c>
      <c r="F345" s="68">
        <f>F343-F344</f>
        <v>13</v>
      </c>
      <c r="G345" s="68">
        <f>G343-G344</f>
        <v>-2</v>
      </c>
      <c r="H345" s="68"/>
      <c r="I345" s="68"/>
      <c r="J345" s="68"/>
      <c r="K345" s="68"/>
      <c r="L345" s="68"/>
      <c r="M345" s="68"/>
      <c r="N345" s="68"/>
      <c r="O345" s="68">
        <f>O343-O344</f>
        <v>17</v>
      </c>
    </row>
    <row r="346" spans="1:15" ht="13.5" thickBot="1">
      <c r="A346" s="172" t="s">
        <v>0</v>
      </c>
      <c r="B346" s="173" t="s">
        <v>5</v>
      </c>
      <c r="C346" s="168">
        <f>C345/C344</f>
        <v>0.07142857142857142</v>
      </c>
      <c r="D346" s="168">
        <f>D345/D344</f>
        <v>-0.4</v>
      </c>
      <c r="E346" s="168">
        <f>E345/E344</f>
        <v>0.6428571428571429</v>
      </c>
      <c r="F346" s="168">
        <f>F345/F344</f>
        <v>4.333333333333333</v>
      </c>
      <c r="G346" s="168">
        <f>G345/G344</f>
        <v>-0.09523809523809523</v>
      </c>
      <c r="H346" s="168"/>
      <c r="I346" s="168"/>
      <c r="J346" s="168"/>
      <c r="K346" s="168"/>
      <c r="L346" s="168"/>
      <c r="M346" s="168"/>
      <c r="N346" s="168"/>
      <c r="O346" s="168">
        <f>O345/O344</f>
        <v>0.27419354838709675</v>
      </c>
    </row>
    <row r="347" spans="1:15" ht="12.75">
      <c r="A347" s="167"/>
      <c r="B347" s="69">
        <v>2013</v>
      </c>
      <c r="C347" s="162">
        <v>67</v>
      </c>
      <c r="D347" s="162">
        <v>51</v>
      </c>
      <c r="E347" s="162">
        <v>48</v>
      </c>
      <c r="F347" s="162">
        <v>88</v>
      </c>
      <c r="G347" s="162">
        <v>64</v>
      </c>
      <c r="H347" s="162"/>
      <c r="I347" s="162"/>
      <c r="J347" s="162"/>
      <c r="K347" s="162"/>
      <c r="L347" s="162"/>
      <c r="M347" s="162"/>
      <c r="N347" s="162"/>
      <c r="O347" s="69">
        <f>SUM(C347:N347)</f>
        <v>318</v>
      </c>
    </row>
    <row r="348" spans="1:15" ht="12.75">
      <c r="A348" s="170" t="s">
        <v>300</v>
      </c>
      <c r="B348" s="68">
        <v>2012</v>
      </c>
      <c r="C348" s="68">
        <v>98</v>
      </c>
      <c r="D348" s="68">
        <v>79</v>
      </c>
      <c r="E348" s="68">
        <v>58</v>
      </c>
      <c r="F348" s="68">
        <v>56</v>
      </c>
      <c r="G348" s="68">
        <v>66</v>
      </c>
      <c r="H348" s="68"/>
      <c r="I348" s="68"/>
      <c r="J348" s="68"/>
      <c r="K348" s="68"/>
      <c r="L348" s="68"/>
      <c r="M348" s="68"/>
      <c r="N348" s="68"/>
      <c r="O348" s="68">
        <f>SUM(C348:N348)</f>
        <v>357</v>
      </c>
    </row>
    <row r="349" spans="1:15" ht="12.75">
      <c r="A349" s="167"/>
      <c r="B349" s="174" t="s">
        <v>279</v>
      </c>
      <c r="C349" s="68">
        <f>C347-C348</f>
        <v>-31</v>
      </c>
      <c r="D349" s="68">
        <f>D347-D348</f>
        <v>-28</v>
      </c>
      <c r="E349" s="68">
        <f>E347-E348</f>
        <v>-10</v>
      </c>
      <c r="F349" s="68">
        <f>F347-F348</f>
        <v>32</v>
      </c>
      <c r="G349" s="68">
        <f>G347-G348</f>
        <v>-2</v>
      </c>
      <c r="H349" s="68"/>
      <c r="I349" s="68"/>
      <c r="J349" s="68"/>
      <c r="K349" s="68"/>
      <c r="L349" s="68"/>
      <c r="M349" s="68"/>
      <c r="N349" s="68"/>
      <c r="O349" s="68">
        <f>O347-O348</f>
        <v>-39</v>
      </c>
    </row>
    <row r="350" spans="1:15" ht="13.5" thickBot="1">
      <c r="A350" s="172"/>
      <c r="B350" s="173" t="s">
        <v>5</v>
      </c>
      <c r="C350" s="168">
        <f>C349/C348</f>
        <v>-0.3163265306122449</v>
      </c>
      <c r="D350" s="168">
        <f>D349/D348</f>
        <v>-0.35443037974683544</v>
      </c>
      <c r="E350" s="168">
        <f>E349/E348</f>
        <v>-0.1724137931034483</v>
      </c>
      <c r="F350" s="168">
        <f>F349/F348</f>
        <v>0.5714285714285714</v>
      </c>
      <c r="G350" s="168">
        <f>G349/G348</f>
        <v>-0.030303030303030304</v>
      </c>
      <c r="H350" s="168"/>
      <c r="I350" s="168"/>
      <c r="J350" s="168"/>
      <c r="K350" s="168"/>
      <c r="L350" s="168"/>
      <c r="M350" s="168"/>
      <c r="N350" s="168"/>
      <c r="O350" s="168">
        <f>O349/O348</f>
        <v>-0.1092436974789916</v>
      </c>
    </row>
    <row r="351" spans="1:15" ht="12.75">
      <c r="A351" s="167"/>
      <c r="B351" s="69">
        <v>2013</v>
      </c>
      <c r="C351" s="162">
        <v>108</v>
      </c>
      <c r="D351" s="162">
        <v>121</v>
      </c>
      <c r="E351" s="162">
        <v>165</v>
      </c>
      <c r="F351" s="162">
        <v>178</v>
      </c>
      <c r="G351" s="162">
        <v>151</v>
      </c>
      <c r="H351" s="162"/>
      <c r="I351" s="162"/>
      <c r="J351" s="162"/>
      <c r="K351" s="162"/>
      <c r="L351" s="162"/>
      <c r="M351" s="162"/>
      <c r="N351" s="162"/>
      <c r="O351" s="69">
        <f>SUM(C351:N351)</f>
        <v>723</v>
      </c>
    </row>
    <row r="352" spans="1:15" ht="12.75">
      <c r="A352" s="170" t="s">
        <v>301</v>
      </c>
      <c r="B352" s="68">
        <v>2012</v>
      </c>
      <c r="C352" s="68">
        <v>157</v>
      </c>
      <c r="D352" s="68">
        <v>104</v>
      </c>
      <c r="E352" s="68">
        <v>141</v>
      </c>
      <c r="F352" s="68">
        <v>114</v>
      </c>
      <c r="G352" s="68">
        <v>119</v>
      </c>
      <c r="H352" s="68"/>
      <c r="I352" s="68"/>
      <c r="J352" s="68"/>
      <c r="K352" s="68"/>
      <c r="L352" s="68"/>
      <c r="M352" s="68"/>
      <c r="N352" s="68"/>
      <c r="O352" s="68">
        <f>SUM(C352:N352)</f>
        <v>635</v>
      </c>
    </row>
    <row r="353" spans="1:15" ht="12.75">
      <c r="A353" s="170" t="s">
        <v>302</v>
      </c>
      <c r="B353" s="174" t="s">
        <v>279</v>
      </c>
      <c r="C353" s="68">
        <f>C351-C352</f>
        <v>-49</v>
      </c>
      <c r="D353" s="68">
        <f>D351-D352</f>
        <v>17</v>
      </c>
      <c r="E353" s="68">
        <f>E351-E352</f>
        <v>24</v>
      </c>
      <c r="F353" s="68">
        <f>F351-F352</f>
        <v>64</v>
      </c>
      <c r="G353" s="68">
        <f>G351-G352</f>
        <v>32</v>
      </c>
      <c r="H353" s="68"/>
      <c r="I353" s="68"/>
      <c r="J353" s="68"/>
      <c r="K353" s="68"/>
      <c r="L353" s="68"/>
      <c r="M353" s="68"/>
      <c r="N353" s="68"/>
      <c r="O353" s="68">
        <f>O351-O352</f>
        <v>88</v>
      </c>
    </row>
    <row r="354" spans="1:15" ht="13.5" thickBot="1">
      <c r="A354" s="172"/>
      <c r="B354" s="173" t="s">
        <v>5</v>
      </c>
      <c r="C354" s="168">
        <f>C353/C352</f>
        <v>-0.31210191082802546</v>
      </c>
      <c r="D354" s="168">
        <f>D353/D352</f>
        <v>0.16346153846153846</v>
      </c>
      <c r="E354" s="168">
        <f>E353/E352</f>
        <v>0.1702127659574468</v>
      </c>
      <c r="F354" s="168">
        <f>F353/F352</f>
        <v>0.5614035087719298</v>
      </c>
      <c r="G354" s="168">
        <f>G353/G352</f>
        <v>0.2689075630252101</v>
      </c>
      <c r="H354" s="168"/>
      <c r="I354" s="168"/>
      <c r="J354" s="168"/>
      <c r="K354" s="168"/>
      <c r="L354" s="168"/>
      <c r="M354" s="168"/>
      <c r="N354" s="168"/>
      <c r="O354" s="168">
        <f>O353/O352</f>
        <v>0.13858267716535433</v>
      </c>
    </row>
    <row r="355" spans="1:15" ht="12.75">
      <c r="A355" s="167"/>
      <c r="B355" s="69">
        <v>2013</v>
      </c>
      <c r="C355" s="162">
        <v>14</v>
      </c>
      <c r="D355" s="162">
        <v>8</v>
      </c>
      <c r="E355" s="162">
        <v>11</v>
      </c>
      <c r="F355" s="162">
        <v>11</v>
      </c>
      <c r="G355" s="162">
        <v>8</v>
      </c>
      <c r="H355" s="162"/>
      <c r="I355" s="162"/>
      <c r="J355" s="162"/>
      <c r="K355" s="162"/>
      <c r="L355" s="162"/>
      <c r="M355" s="162"/>
      <c r="N355" s="162"/>
      <c r="O355" s="69">
        <f>SUM(C355:N355)</f>
        <v>52</v>
      </c>
    </row>
    <row r="356" spans="1:15" ht="12.75">
      <c r="A356" s="170" t="s">
        <v>303</v>
      </c>
      <c r="B356" s="68">
        <v>2012</v>
      </c>
      <c r="C356" s="68">
        <v>14</v>
      </c>
      <c r="D356" s="68">
        <v>10</v>
      </c>
      <c r="E356" s="68">
        <v>5</v>
      </c>
      <c r="F356" s="68">
        <v>8</v>
      </c>
      <c r="G356" s="68">
        <v>8</v>
      </c>
      <c r="H356" s="68"/>
      <c r="I356" s="68"/>
      <c r="J356" s="68"/>
      <c r="K356" s="68"/>
      <c r="L356" s="68"/>
      <c r="M356" s="68"/>
      <c r="N356" s="68"/>
      <c r="O356" s="68">
        <f>SUM(C356:N356)</f>
        <v>45</v>
      </c>
    </row>
    <row r="357" spans="1:15" ht="12.75">
      <c r="A357" s="170" t="s">
        <v>304</v>
      </c>
      <c r="B357" s="174" t="s">
        <v>279</v>
      </c>
      <c r="C357" s="68">
        <f>C355-C356</f>
        <v>0</v>
      </c>
      <c r="D357" s="68">
        <f>D355-D356</f>
        <v>-2</v>
      </c>
      <c r="E357" s="68">
        <f>E355-E356</f>
        <v>6</v>
      </c>
      <c r="F357" s="68">
        <f>F355-F356</f>
        <v>3</v>
      </c>
      <c r="G357" s="68">
        <f>G355-G356</f>
        <v>0</v>
      </c>
      <c r="H357" s="68"/>
      <c r="I357" s="68"/>
      <c r="J357" s="68"/>
      <c r="K357" s="68"/>
      <c r="L357" s="68"/>
      <c r="M357" s="68"/>
      <c r="N357" s="68"/>
      <c r="O357" s="68">
        <f>O355-O356</f>
        <v>7</v>
      </c>
    </row>
    <row r="358" spans="1:15" ht="13.5" thickBot="1">
      <c r="A358" s="172"/>
      <c r="B358" s="173" t="s">
        <v>5</v>
      </c>
      <c r="C358" s="168">
        <f>C357/C356</f>
        <v>0</v>
      </c>
      <c r="D358" s="168">
        <f>D357/D356</f>
        <v>-0.2</v>
      </c>
      <c r="E358" s="168">
        <f>E357/E356</f>
        <v>1.2</v>
      </c>
      <c r="F358" s="168">
        <f>F357/F356</f>
        <v>0.375</v>
      </c>
      <c r="G358" s="168">
        <f>G357/G356</f>
        <v>0</v>
      </c>
      <c r="H358" s="168"/>
      <c r="I358" s="168"/>
      <c r="J358" s="168"/>
      <c r="K358" s="168"/>
      <c r="L358" s="168"/>
      <c r="M358" s="168"/>
      <c r="N358" s="168"/>
      <c r="O358" s="168">
        <f>O357/O356</f>
        <v>0.15555555555555556</v>
      </c>
    </row>
    <row r="361" ht="13.5" thickBot="1">
      <c r="A361" s="177" t="s">
        <v>314</v>
      </c>
    </row>
    <row r="362" spans="1:15" ht="13.5" thickBot="1">
      <c r="A362" t="s">
        <v>0</v>
      </c>
      <c r="B362" s="169" t="s">
        <v>278</v>
      </c>
      <c r="C362" s="169" t="s">
        <v>280</v>
      </c>
      <c r="D362" s="169" t="s">
        <v>281</v>
      </c>
      <c r="E362" s="169" t="s">
        <v>282</v>
      </c>
      <c r="F362" s="169" t="s">
        <v>283</v>
      </c>
      <c r="G362" s="169" t="s">
        <v>284</v>
      </c>
      <c r="H362" s="169" t="s">
        <v>285</v>
      </c>
      <c r="I362" s="169" t="s">
        <v>286</v>
      </c>
      <c r="J362" s="169" t="s">
        <v>287</v>
      </c>
      <c r="K362" s="169" t="s">
        <v>288</v>
      </c>
      <c r="L362" s="169" t="s">
        <v>289</v>
      </c>
      <c r="M362" s="169" t="s">
        <v>290</v>
      </c>
      <c r="N362" s="169" t="s">
        <v>291</v>
      </c>
      <c r="O362" s="169" t="s">
        <v>40</v>
      </c>
    </row>
    <row r="363" spans="1:15" ht="12.75">
      <c r="A363" s="166"/>
      <c r="B363" s="69">
        <v>2013</v>
      </c>
      <c r="C363" s="69">
        <f aca="true" t="shared" si="16" ref="C363:E364">SUM(C367+C371+C375+C379+C383+C387+C391)</f>
        <v>232</v>
      </c>
      <c r="D363" s="69">
        <f t="shared" si="16"/>
        <v>229</v>
      </c>
      <c r="E363" s="69">
        <f t="shared" si="16"/>
        <v>198</v>
      </c>
      <c r="F363" s="69">
        <f>SUM(F367+F371+F375+F379+F383+F387+F391)</f>
        <v>228</v>
      </c>
      <c r="G363" s="69">
        <f>SUM(G367+G371+G375+G379+G383+G387+G391)</f>
        <v>218</v>
      </c>
      <c r="H363" s="69"/>
      <c r="I363" s="69"/>
      <c r="J363" s="69"/>
      <c r="K363" s="69"/>
      <c r="L363" s="69"/>
      <c r="M363" s="69"/>
      <c r="N363" s="69"/>
      <c r="O363" s="69">
        <f>SUM(O367+O371+O375+O379+O383+O387+O391)</f>
        <v>1105</v>
      </c>
    </row>
    <row r="364" spans="1:15" ht="12.75">
      <c r="A364" s="170" t="s">
        <v>40</v>
      </c>
      <c r="B364" s="68">
        <v>2012</v>
      </c>
      <c r="C364" s="68">
        <f t="shared" si="16"/>
        <v>218</v>
      </c>
      <c r="D364" s="68">
        <f t="shared" si="16"/>
        <v>224</v>
      </c>
      <c r="E364" s="68">
        <f t="shared" si="16"/>
        <v>212</v>
      </c>
      <c r="F364" s="68">
        <f>SUM(F368+F372+F376+F380+F384+F388+F392)</f>
        <v>211</v>
      </c>
      <c r="G364" s="68">
        <f>SUM(G368+G372+G376+G380+G384+G388+G392)</f>
        <v>237</v>
      </c>
      <c r="H364" s="68"/>
      <c r="I364" s="68"/>
      <c r="J364" s="68"/>
      <c r="K364" s="68"/>
      <c r="L364" s="68"/>
      <c r="M364" s="68"/>
      <c r="N364" s="68"/>
      <c r="O364" s="68">
        <f>SUM(C364:N364)</f>
        <v>1102</v>
      </c>
    </row>
    <row r="365" spans="1:15" ht="12.75">
      <c r="A365" s="170" t="s">
        <v>292</v>
      </c>
      <c r="B365" s="171" t="s">
        <v>279</v>
      </c>
      <c r="C365" s="68">
        <f>C363-C364</f>
        <v>14</v>
      </c>
      <c r="D365" s="68">
        <f>D363-D364</f>
        <v>5</v>
      </c>
      <c r="E365" s="68">
        <f>E363-E364</f>
        <v>-14</v>
      </c>
      <c r="F365" s="68">
        <f>F363-F364</f>
        <v>17</v>
      </c>
      <c r="G365" s="68">
        <f>G363-G364</f>
        <v>-19</v>
      </c>
      <c r="H365" s="68"/>
      <c r="I365" s="68"/>
      <c r="J365" s="68"/>
      <c r="K365" s="68"/>
      <c r="L365" s="68"/>
      <c r="M365" s="68"/>
      <c r="N365" s="68"/>
      <c r="O365" s="68">
        <f>O363-O364</f>
        <v>3</v>
      </c>
    </row>
    <row r="366" spans="1:15" ht="13.5" thickBot="1">
      <c r="A366" s="172"/>
      <c r="B366" s="173" t="s">
        <v>5</v>
      </c>
      <c r="C366" s="168">
        <f>C365/C364</f>
        <v>0.06422018348623854</v>
      </c>
      <c r="D366" s="168">
        <f>D365/D364</f>
        <v>0.022321428571428572</v>
      </c>
      <c r="E366" s="168">
        <f>E365/E364</f>
        <v>-0.0660377358490566</v>
      </c>
      <c r="F366" s="168">
        <f>F365/F364</f>
        <v>0.08056872037914692</v>
      </c>
      <c r="G366" s="168">
        <f>G365/G364</f>
        <v>-0.08016877637130802</v>
      </c>
      <c r="H366" s="168"/>
      <c r="I366" s="168"/>
      <c r="J366" s="168"/>
      <c r="K366" s="168"/>
      <c r="L366" s="168"/>
      <c r="M366" s="168"/>
      <c r="N366" s="168"/>
      <c r="O366" s="168">
        <f>O365/O364</f>
        <v>0.0027223230490018148</v>
      </c>
    </row>
    <row r="367" spans="1:15" ht="12.75">
      <c r="A367" s="167"/>
      <c r="B367" s="69">
        <v>2013</v>
      </c>
      <c r="C367" s="69">
        <v>5</v>
      </c>
      <c r="D367" s="69">
        <v>2</v>
      </c>
      <c r="E367" s="69">
        <v>2</v>
      </c>
      <c r="F367" s="69">
        <v>0</v>
      </c>
      <c r="G367" s="69">
        <v>3</v>
      </c>
      <c r="H367" s="69"/>
      <c r="I367" s="69"/>
      <c r="J367" s="69"/>
      <c r="K367" s="69"/>
      <c r="L367" s="69"/>
      <c r="M367" s="69"/>
      <c r="N367" s="69"/>
      <c r="O367" s="69">
        <f>SUM(C367:N367)</f>
        <v>12</v>
      </c>
    </row>
    <row r="368" spans="1:15" ht="12.75">
      <c r="A368" s="170" t="s">
        <v>293</v>
      </c>
      <c r="B368" s="68">
        <v>2012</v>
      </c>
      <c r="C368" s="68">
        <v>1</v>
      </c>
      <c r="D368" s="68">
        <v>1</v>
      </c>
      <c r="E368" s="68">
        <v>2</v>
      </c>
      <c r="F368" s="68">
        <v>0</v>
      </c>
      <c r="G368" s="68">
        <v>2</v>
      </c>
      <c r="H368" s="68"/>
      <c r="I368" s="68"/>
      <c r="J368" s="68"/>
      <c r="K368" s="68"/>
      <c r="L368" s="68"/>
      <c r="M368" s="68"/>
      <c r="N368" s="68"/>
      <c r="O368" s="68">
        <f>SUM(C368:N368)</f>
        <v>6</v>
      </c>
    </row>
    <row r="369" spans="1:15" ht="12.75">
      <c r="A369" s="170" t="s">
        <v>294</v>
      </c>
      <c r="B369" s="174" t="s">
        <v>279</v>
      </c>
      <c r="C369" s="68">
        <f>C367-C368</f>
        <v>4</v>
      </c>
      <c r="D369" s="68">
        <f>D367-D368</f>
        <v>1</v>
      </c>
      <c r="E369" s="68">
        <f>E367-E368</f>
        <v>0</v>
      </c>
      <c r="F369" s="68">
        <f>F367-F368</f>
        <v>0</v>
      </c>
      <c r="G369" s="68">
        <f>G367-G368</f>
        <v>1</v>
      </c>
      <c r="H369" s="68"/>
      <c r="I369" s="68"/>
      <c r="J369" s="68"/>
      <c r="K369" s="68"/>
      <c r="L369" s="68"/>
      <c r="M369" s="68"/>
      <c r="N369" s="68"/>
      <c r="O369" s="68">
        <f>O367-O368</f>
        <v>6</v>
      </c>
    </row>
    <row r="370" spans="1:15" ht="13.5" thickBot="1">
      <c r="A370" s="172"/>
      <c r="B370" s="173" t="s">
        <v>5</v>
      </c>
      <c r="C370" s="168">
        <f>C369/C368</f>
        <v>4</v>
      </c>
      <c r="D370" s="168">
        <f>D369/D368</f>
        <v>1</v>
      </c>
      <c r="E370" s="168">
        <f>E369/E368</f>
        <v>0</v>
      </c>
      <c r="F370" s="168">
        <v>0</v>
      </c>
      <c r="G370" s="168">
        <f>G369/G368</f>
        <v>0.5</v>
      </c>
      <c r="H370" s="168"/>
      <c r="I370" s="168"/>
      <c r="J370" s="168"/>
      <c r="K370" s="168"/>
      <c r="L370" s="168"/>
      <c r="M370" s="168"/>
      <c r="N370" s="168"/>
      <c r="O370" s="168">
        <f>O369/O368</f>
        <v>1</v>
      </c>
    </row>
    <row r="371" spans="1:15" ht="12.75">
      <c r="A371" s="167"/>
      <c r="B371" s="69">
        <v>2013</v>
      </c>
      <c r="C371" s="162">
        <v>0</v>
      </c>
      <c r="D371" s="162">
        <v>0</v>
      </c>
      <c r="E371" s="162">
        <v>1</v>
      </c>
      <c r="F371" s="162">
        <v>1</v>
      </c>
      <c r="G371" s="162">
        <v>0</v>
      </c>
      <c r="H371" s="162"/>
      <c r="I371" s="162"/>
      <c r="J371" s="162"/>
      <c r="K371" s="162"/>
      <c r="L371" s="162"/>
      <c r="M371" s="162"/>
      <c r="N371" s="162"/>
      <c r="O371" s="69">
        <f>SUM(C371:N371)</f>
        <v>2</v>
      </c>
    </row>
    <row r="372" spans="1:15" ht="12.75">
      <c r="A372" s="175" t="s">
        <v>295</v>
      </c>
      <c r="B372" s="68">
        <v>2012</v>
      </c>
      <c r="C372" s="68">
        <v>0</v>
      </c>
      <c r="D372" s="68">
        <v>0</v>
      </c>
      <c r="E372" s="68">
        <v>0</v>
      </c>
      <c r="F372" s="68">
        <v>0</v>
      </c>
      <c r="G372" s="68">
        <v>0</v>
      </c>
      <c r="H372" s="68"/>
      <c r="I372" s="68"/>
      <c r="J372" s="68"/>
      <c r="K372" s="68"/>
      <c r="L372" s="68"/>
      <c r="M372" s="68"/>
      <c r="N372" s="68"/>
      <c r="O372" s="68">
        <f>SUM(C372:N372)</f>
        <v>0</v>
      </c>
    </row>
    <row r="373" spans="1:15" ht="12.75">
      <c r="A373" s="170" t="s">
        <v>296</v>
      </c>
      <c r="B373" s="174" t="s">
        <v>279</v>
      </c>
      <c r="C373" s="68">
        <f>C371-C372</f>
        <v>0</v>
      </c>
      <c r="D373" s="68">
        <f>D371-D372</f>
        <v>0</v>
      </c>
      <c r="E373" s="68">
        <f>E371-E372</f>
        <v>1</v>
      </c>
      <c r="F373" s="68">
        <f>F371-F372</f>
        <v>1</v>
      </c>
      <c r="G373" s="68">
        <f>G371-G372</f>
        <v>0</v>
      </c>
      <c r="H373" s="68"/>
      <c r="I373" s="68"/>
      <c r="J373" s="68"/>
      <c r="K373" s="68"/>
      <c r="L373" s="68"/>
      <c r="M373" s="68"/>
      <c r="N373" s="68"/>
      <c r="O373" s="68">
        <f>O371-O372</f>
        <v>2</v>
      </c>
    </row>
    <row r="374" spans="1:15" ht="13.5" thickBot="1">
      <c r="A374" s="172"/>
      <c r="B374" s="173" t="s">
        <v>5</v>
      </c>
      <c r="C374" s="168">
        <v>0</v>
      </c>
      <c r="D374" s="168">
        <v>0</v>
      </c>
      <c r="E374" s="168">
        <v>0</v>
      </c>
      <c r="F374" s="168">
        <v>0</v>
      </c>
      <c r="G374" s="168">
        <v>0</v>
      </c>
      <c r="H374" s="168"/>
      <c r="I374" s="168"/>
      <c r="J374" s="168"/>
      <c r="K374" s="168"/>
      <c r="L374" s="168"/>
      <c r="M374" s="168"/>
      <c r="N374" s="168"/>
      <c r="O374" s="168">
        <v>0</v>
      </c>
    </row>
    <row r="375" spans="1:15" ht="12.75">
      <c r="A375" s="167"/>
      <c r="B375" s="69">
        <v>2013</v>
      </c>
      <c r="C375" s="162">
        <v>12</v>
      </c>
      <c r="D375" s="162">
        <v>9</v>
      </c>
      <c r="E375" s="162">
        <v>14</v>
      </c>
      <c r="F375" s="162">
        <v>14</v>
      </c>
      <c r="G375" s="162">
        <v>11</v>
      </c>
      <c r="H375" s="162"/>
      <c r="I375" s="162"/>
      <c r="J375" s="162"/>
      <c r="K375" s="162"/>
      <c r="L375" s="162"/>
      <c r="M375" s="162"/>
      <c r="N375" s="162"/>
      <c r="O375" s="69">
        <f>SUM(C375:N375)</f>
        <v>60</v>
      </c>
    </row>
    <row r="376" spans="1:15" ht="12.75">
      <c r="A376" s="170" t="s">
        <v>297</v>
      </c>
      <c r="B376" s="68">
        <v>2012</v>
      </c>
      <c r="C376" s="68">
        <v>15</v>
      </c>
      <c r="D376" s="68">
        <v>6</v>
      </c>
      <c r="E376" s="68">
        <v>11</v>
      </c>
      <c r="F376" s="68">
        <v>11</v>
      </c>
      <c r="G376" s="68">
        <v>9</v>
      </c>
      <c r="H376" s="68"/>
      <c r="I376" s="68"/>
      <c r="J376" s="68"/>
      <c r="K376" s="68"/>
      <c r="L376" s="68"/>
      <c r="M376" s="68"/>
      <c r="N376" s="68"/>
      <c r="O376" s="68">
        <f>SUM(C376:N376)</f>
        <v>52</v>
      </c>
    </row>
    <row r="377" spans="1:15" ht="12.75">
      <c r="A377" s="167"/>
      <c r="B377" s="174" t="s">
        <v>279</v>
      </c>
      <c r="C377" s="68">
        <f>C375-C376</f>
        <v>-3</v>
      </c>
      <c r="D377" s="68">
        <f>D375-D376</f>
        <v>3</v>
      </c>
      <c r="E377" s="68">
        <f>E375-E376</f>
        <v>3</v>
      </c>
      <c r="F377" s="68">
        <f>F375-F376</f>
        <v>3</v>
      </c>
      <c r="G377" s="68">
        <f>G375-G376</f>
        <v>2</v>
      </c>
      <c r="H377" s="68"/>
      <c r="I377" s="68"/>
      <c r="J377" s="68"/>
      <c r="K377" s="68"/>
      <c r="L377" s="68"/>
      <c r="M377" s="68"/>
      <c r="N377" s="68"/>
      <c r="O377" s="68">
        <f>O375-O376</f>
        <v>8</v>
      </c>
    </row>
    <row r="378" spans="1:15" ht="13.5" thickBot="1">
      <c r="A378" s="172"/>
      <c r="B378" s="173" t="s">
        <v>5</v>
      </c>
      <c r="C378" s="168">
        <f>C377/C376</f>
        <v>-0.2</v>
      </c>
      <c r="D378" s="168">
        <f>D377/D376</f>
        <v>0.5</v>
      </c>
      <c r="E378" s="168">
        <f>E377/E376</f>
        <v>0.2727272727272727</v>
      </c>
      <c r="F378" s="168">
        <f>F377/F376</f>
        <v>0.2727272727272727</v>
      </c>
      <c r="G378" s="168">
        <f>G377/G376</f>
        <v>0.2222222222222222</v>
      </c>
      <c r="H378" s="168"/>
      <c r="I378" s="168"/>
      <c r="J378" s="168"/>
      <c r="K378" s="168"/>
      <c r="L378" s="168"/>
      <c r="M378" s="168"/>
      <c r="N378" s="168"/>
      <c r="O378" s="168">
        <f>O377/O376</f>
        <v>0.15384615384615385</v>
      </c>
    </row>
    <row r="379" spans="1:15" ht="12.75">
      <c r="A379" s="167"/>
      <c r="B379" s="69">
        <v>2013</v>
      </c>
      <c r="C379" s="162">
        <v>7</v>
      </c>
      <c r="D379" s="162">
        <v>7</v>
      </c>
      <c r="E379" s="162">
        <v>5</v>
      </c>
      <c r="F379" s="162">
        <v>6</v>
      </c>
      <c r="G379" s="162">
        <v>9</v>
      </c>
      <c r="H379" s="162"/>
      <c r="I379" s="162"/>
      <c r="J379" s="162"/>
      <c r="K379" s="162"/>
      <c r="L379" s="162"/>
      <c r="M379" s="162"/>
      <c r="N379" s="162"/>
      <c r="O379" s="69">
        <f>SUM(C379:N379)</f>
        <v>34</v>
      </c>
    </row>
    <row r="380" spans="1:15" ht="12.75">
      <c r="A380" s="170" t="s">
        <v>298</v>
      </c>
      <c r="B380" s="68">
        <v>2012</v>
      </c>
      <c r="C380" s="68">
        <v>7</v>
      </c>
      <c r="D380" s="68">
        <v>5</v>
      </c>
      <c r="E380" s="68">
        <v>9</v>
      </c>
      <c r="F380" s="68">
        <v>8</v>
      </c>
      <c r="G380" s="68">
        <v>8</v>
      </c>
      <c r="H380" s="68"/>
      <c r="I380" s="68"/>
      <c r="J380" s="68"/>
      <c r="K380" s="68"/>
      <c r="L380" s="68"/>
      <c r="M380" s="68"/>
      <c r="N380" s="68"/>
      <c r="O380" s="68">
        <f>SUM(C380:N380)</f>
        <v>37</v>
      </c>
    </row>
    <row r="381" spans="1:15" ht="12.75">
      <c r="A381" s="170" t="s">
        <v>299</v>
      </c>
      <c r="B381" s="174" t="s">
        <v>279</v>
      </c>
      <c r="C381" s="68">
        <f>C379-C380</f>
        <v>0</v>
      </c>
      <c r="D381" s="68">
        <f>D379-D380</f>
        <v>2</v>
      </c>
      <c r="E381" s="68">
        <f>E379-E380</f>
        <v>-4</v>
      </c>
      <c r="F381" s="68">
        <f>F379-F380</f>
        <v>-2</v>
      </c>
      <c r="G381" s="68">
        <f>G379-G380</f>
        <v>1</v>
      </c>
      <c r="H381" s="68"/>
      <c r="I381" s="68"/>
      <c r="J381" s="68"/>
      <c r="K381" s="68"/>
      <c r="L381" s="68"/>
      <c r="M381" s="68"/>
      <c r="N381" s="68"/>
      <c r="O381" s="68">
        <f>O379-O380</f>
        <v>-3</v>
      </c>
    </row>
    <row r="382" spans="1:15" ht="13.5" thickBot="1">
      <c r="A382" s="172" t="s">
        <v>0</v>
      </c>
      <c r="B382" s="173" t="s">
        <v>5</v>
      </c>
      <c r="C382" s="168">
        <f>C381/C380</f>
        <v>0</v>
      </c>
      <c r="D382" s="168">
        <f>D381/D380</f>
        <v>0.4</v>
      </c>
      <c r="E382" s="168">
        <f>E381/E380</f>
        <v>-0.4444444444444444</v>
      </c>
      <c r="F382" s="168">
        <f>F381/F380</f>
        <v>-0.25</v>
      </c>
      <c r="G382" s="168">
        <f>G381/G380</f>
        <v>0.125</v>
      </c>
      <c r="H382" s="168"/>
      <c r="I382" s="168"/>
      <c r="J382" s="168"/>
      <c r="K382" s="168"/>
      <c r="L382" s="168"/>
      <c r="M382" s="168"/>
      <c r="N382" s="168"/>
      <c r="O382" s="168">
        <f>O381/O380</f>
        <v>-0.08108108108108109</v>
      </c>
    </row>
    <row r="383" spans="1:15" ht="12.75">
      <c r="A383" s="167"/>
      <c r="B383" s="69">
        <v>2013</v>
      </c>
      <c r="C383" s="162">
        <v>78</v>
      </c>
      <c r="D383" s="162">
        <v>86</v>
      </c>
      <c r="E383" s="162">
        <v>94</v>
      </c>
      <c r="F383" s="162">
        <v>112</v>
      </c>
      <c r="G383" s="162">
        <v>103</v>
      </c>
      <c r="H383" s="162"/>
      <c r="I383" s="162"/>
      <c r="J383" s="162"/>
      <c r="K383" s="162"/>
      <c r="L383" s="162"/>
      <c r="M383" s="162"/>
      <c r="N383" s="162"/>
      <c r="O383" s="69">
        <f>SUM(C383:N383)</f>
        <v>473</v>
      </c>
    </row>
    <row r="384" spans="1:15" ht="12.75">
      <c r="A384" s="170" t="s">
        <v>300</v>
      </c>
      <c r="B384" s="68">
        <v>2012</v>
      </c>
      <c r="C384" s="68">
        <v>79</v>
      </c>
      <c r="D384" s="68">
        <v>100</v>
      </c>
      <c r="E384" s="68">
        <v>79</v>
      </c>
      <c r="F384" s="68">
        <v>89</v>
      </c>
      <c r="G384" s="68">
        <v>104</v>
      </c>
      <c r="H384" s="68"/>
      <c r="I384" s="68"/>
      <c r="J384" s="68"/>
      <c r="K384" s="68"/>
      <c r="L384" s="68"/>
      <c r="M384" s="68"/>
      <c r="N384" s="68"/>
      <c r="O384" s="68">
        <f>SUM(C384:N384)</f>
        <v>451</v>
      </c>
    </row>
    <row r="385" spans="1:15" ht="12.75">
      <c r="A385" s="167"/>
      <c r="B385" s="174" t="s">
        <v>279</v>
      </c>
      <c r="C385" s="68">
        <f>C383-C384</f>
        <v>-1</v>
      </c>
      <c r="D385" s="68">
        <f>D383-D384</f>
        <v>-14</v>
      </c>
      <c r="E385" s="68">
        <f>E383-E384</f>
        <v>15</v>
      </c>
      <c r="F385" s="68">
        <f>F383-F384</f>
        <v>23</v>
      </c>
      <c r="G385" s="68">
        <f>G383-G384</f>
        <v>-1</v>
      </c>
      <c r="H385" s="68"/>
      <c r="I385" s="68"/>
      <c r="J385" s="68"/>
      <c r="K385" s="68"/>
      <c r="L385" s="68"/>
      <c r="M385" s="68"/>
      <c r="N385" s="68"/>
      <c r="O385" s="68">
        <f>O383-O384</f>
        <v>22</v>
      </c>
    </row>
    <row r="386" spans="1:15" ht="13.5" thickBot="1">
      <c r="A386" s="172"/>
      <c r="B386" s="173" t="s">
        <v>5</v>
      </c>
      <c r="C386" s="168">
        <f>C385/C384</f>
        <v>-0.012658227848101266</v>
      </c>
      <c r="D386" s="168">
        <f>D385/D384</f>
        <v>-0.14</v>
      </c>
      <c r="E386" s="168">
        <f>E385/E384</f>
        <v>0.189873417721519</v>
      </c>
      <c r="F386" s="168">
        <f>F385/F384</f>
        <v>0.25842696629213485</v>
      </c>
      <c r="G386" s="168">
        <f>G385/G384</f>
        <v>-0.009615384615384616</v>
      </c>
      <c r="H386" s="168"/>
      <c r="I386" s="168"/>
      <c r="J386" s="168"/>
      <c r="K386" s="168"/>
      <c r="L386" s="168"/>
      <c r="M386" s="168"/>
      <c r="N386" s="168"/>
      <c r="O386" s="168">
        <f>O385/O384</f>
        <v>0.04878048780487805</v>
      </c>
    </row>
    <row r="387" spans="1:15" ht="12.75">
      <c r="A387" s="167"/>
      <c r="B387" s="69">
        <v>2013</v>
      </c>
      <c r="C387" s="162">
        <v>124</v>
      </c>
      <c r="D387" s="162">
        <v>121</v>
      </c>
      <c r="E387" s="162">
        <v>76</v>
      </c>
      <c r="F387" s="162">
        <v>87</v>
      </c>
      <c r="G387" s="162">
        <v>82</v>
      </c>
      <c r="H387" s="162"/>
      <c r="I387" s="162"/>
      <c r="J387" s="162"/>
      <c r="K387" s="162"/>
      <c r="L387" s="162"/>
      <c r="M387" s="162"/>
      <c r="N387" s="162"/>
      <c r="O387" s="69">
        <f>SUM(C387:N387)</f>
        <v>490</v>
      </c>
    </row>
    <row r="388" spans="1:15" ht="12.75">
      <c r="A388" s="170" t="s">
        <v>301</v>
      </c>
      <c r="B388" s="68">
        <v>2012</v>
      </c>
      <c r="C388" s="68">
        <v>107</v>
      </c>
      <c r="D388" s="68">
        <v>106</v>
      </c>
      <c r="E388" s="68">
        <v>101</v>
      </c>
      <c r="F388" s="68">
        <v>97</v>
      </c>
      <c r="G388" s="68">
        <v>105</v>
      </c>
      <c r="H388" s="68"/>
      <c r="I388" s="68"/>
      <c r="J388" s="68"/>
      <c r="K388" s="68"/>
      <c r="L388" s="68"/>
      <c r="M388" s="68"/>
      <c r="N388" s="68"/>
      <c r="O388" s="68">
        <f>SUM(C388:N388)</f>
        <v>516</v>
      </c>
    </row>
    <row r="389" spans="1:15" ht="12.75">
      <c r="A389" s="170" t="s">
        <v>302</v>
      </c>
      <c r="B389" s="174" t="s">
        <v>279</v>
      </c>
      <c r="C389" s="68">
        <f>C387-C388</f>
        <v>17</v>
      </c>
      <c r="D389" s="68">
        <f>D387-D388</f>
        <v>15</v>
      </c>
      <c r="E389" s="68">
        <f>E387-E388</f>
        <v>-25</v>
      </c>
      <c r="F389" s="68">
        <f>F387-F388</f>
        <v>-10</v>
      </c>
      <c r="G389" s="68">
        <f>G387-G388</f>
        <v>-23</v>
      </c>
      <c r="H389" s="68"/>
      <c r="I389" s="68"/>
      <c r="J389" s="68"/>
      <c r="K389" s="68"/>
      <c r="L389" s="68"/>
      <c r="M389" s="68"/>
      <c r="N389" s="68"/>
      <c r="O389" s="68">
        <f>O387-O388</f>
        <v>-26</v>
      </c>
    </row>
    <row r="390" spans="1:15" ht="13.5" thickBot="1">
      <c r="A390" s="172"/>
      <c r="B390" s="173" t="s">
        <v>5</v>
      </c>
      <c r="C390" s="168">
        <f>C389/C388</f>
        <v>0.1588785046728972</v>
      </c>
      <c r="D390" s="168">
        <f>D389/D388</f>
        <v>0.14150943396226415</v>
      </c>
      <c r="E390" s="168">
        <f>E389/E388</f>
        <v>-0.24752475247524752</v>
      </c>
      <c r="F390" s="168">
        <f>F389/F388</f>
        <v>-0.10309278350515463</v>
      </c>
      <c r="G390" s="168">
        <f>G389/G388</f>
        <v>-0.21904761904761905</v>
      </c>
      <c r="H390" s="168"/>
      <c r="I390" s="168"/>
      <c r="J390" s="168"/>
      <c r="K390" s="168"/>
      <c r="L390" s="168"/>
      <c r="M390" s="168"/>
      <c r="N390" s="168"/>
      <c r="O390" s="168">
        <f>O389/O388</f>
        <v>-0.050387596899224806</v>
      </c>
    </row>
    <row r="391" spans="1:15" ht="12.75">
      <c r="A391" s="167"/>
      <c r="B391" s="69">
        <v>2013</v>
      </c>
      <c r="C391" s="162">
        <v>6</v>
      </c>
      <c r="D391" s="162">
        <v>4</v>
      </c>
      <c r="E391" s="162">
        <v>6</v>
      </c>
      <c r="F391" s="162">
        <v>8</v>
      </c>
      <c r="G391" s="162">
        <v>10</v>
      </c>
      <c r="H391" s="162"/>
      <c r="I391" s="162"/>
      <c r="J391" s="162"/>
      <c r="K391" s="162"/>
      <c r="L391" s="162"/>
      <c r="M391" s="162"/>
      <c r="N391" s="162"/>
      <c r="O391" s="69">
        <f>SUM(C391:N391)</f>
        <v>34</v>
      </c>
    </row>
    <row r="392" spans="1:15" ht="12.75">
      <c r="A392" s="170" t="s">
        <v>303</v>
      </c>
      <c r="B392" s="68">
        <v>2012</v>
      </c>
      <c r="C392" s="68">
        <v>9</v>
      </c>
      <c r="D392" s="68">
        <v>6</v>
      </c>
      <c r="E392" s="68">
        <v>10</v>
      </c>
      <c r="F392" s="68">
        <v>6</v>
      </c>
      <c r="G392" s="68">
        <v>9</v>
      </c>
      <c r="H392" s="68"/>
      <c r="I392" s="68"/>
      <c r="J392" s="68"/>
      <c r="K392" s="68"/>
      <c r="L392" s="68"/>
      <c r="M392" s="68"/>
      <c r="N392" s="68"/>
      <c r="O392" s="68">
        <f>SUM(C392:N392)</f>
        <v>40</v>
      </c>
    </row>
    <row r="393" spans="1:15" ht="12.75">
      <c r="A393" s="170" t="s">
        <v>304</v>
      </c>
      <c r="B393" s="174" t="s">
        <v>279</v>
      </c>
      <c r="C393" s="68">
        <f>C391-C392</f>
        <v>-3</v>
      </c>
      <c r="D393" s="68">
        <f>D391-D392</f>
        <v>-2</v>
      </c>
      <c r="E393" s="68">
        <f>E391-E392</f>
        <v>-4</v>
      </c>
      <c r="F393" s="68">
        <f>F391-F392</f>
        <v>2</v>
      </c>
      <c r="G393" s="68">
        <f>G391-G392</f>
        <v>1</v>
      </c>
      <c r="H393" s="68"/>
      <c r="I393" s="68"/>
      <c r="J393" s="68"/>
      <c r="K393" s="68"/>
      <c r="L393" s="68"/>
      <c r="M393" s="68"/>
      <c r="N393" s="68"/>
      <c r="O393" s="68">
        <f>O391-O392</f>
        <v>-6</v>
      </c>
    </row>
    <row r="394" spans="1:15" ht="13.5" thickBot="1">
      <c r="A394" s="172"/>
      <c r="B394" s="173" t="s">
        <v>5</v>
      </c>
      <c r="C394" s="168">
        <f>C393/C392</f>
        <v>-0.3333333333333333</v>
      </c>
      <c r="D394" s="168">
        <f>D393/D392</f>
        <v>-0.3333333333333333</v>
      </c>
      <c r="E394" s="168">
        <f>E393/E392</f>
        <v>-0.4</v>
      </c>
      <c r="F394" s="168">
        <f>F393/F392</f>
        <v>0.3333333333333333</v>
      </c>
      <c r="G394" s="168">
        <f>G393/G392</f>
        <v>0.1111111111111111</v>
      </c>
      <c r="H394" s="168"/>
      <c r="I394" s="168"/>
      <c r="J394" s="168"/>
      <c r="K394" s="168"/>
      <c r="L394" s="168"/>
      <c r="M394" s="168"/>
      <c r="N394" s="168"/>
      <c r="O394" s="168">
        <f>O393/O392</f>
        <v>-0.15</v>
      </c>
    </row>
    <row r="397" ht="13.5" thickBot="1">
      <c r="A397" s="177" t="s">
        <v>315</v>
      </c>
    </row>
    <row r="398" spans="1:15" ht="13.5" thickBot="1">
      <c r="A398" t="s">
        <v>0</v>
      </c>
      <c r="B398" s="169" t="s">
        <v>278</v>
      </c>
      <c r="C398" s="169" t="s">
        <v>280</v>
      </c>
      <c r="D398" s="169" t="s">
        <v>281</v>
      </c>
      <c r="E398" s="169" t="s">
        <v>282</v>
      </c>
      <c r="F398" s="169" t="s">
        <v>283</v>
      </c>
      <c r="G398" s="169" t="s">
        <v>284</v>
      </c>
      <c r="H398" s="169" t="s">
        <v>285</v>
      </c>
      <c r="I398" s="169" t="s">
        <v>286</v>
      </c>
      <c r="J398" s="169" t="s">
        <v>287</v>
      </c>
      <c r="K398" s="169" t="s">
        <v>288</v>
      </c>
      <c r="L398" s="169" t="s">
        <v>289</v>
      </c>
      <c r="M398" s="169" t="s">
        <v>290</v>
      </c>
      <c r="N398" s="169" t="s">
        <v>291</v>
      </c>
      <c r="O398" s="169" t="s">
        <v>40</v>
      </c>
    </row>
    <row r="399" spans="1:15" ht="12.75">
      <c r="A399" s="166"/>
      <c r="B399" s="69">
        <v>2013</v>
      </c>
      <c r="C399" s="69">
        <f aca="true" t="shared" si="17" ref="C399:E400">SUM(C403+C407+C411+C415+C419+C423+C427)</f>
        <v>124</v>
      </c>
      <c r="D399" s="69">
        <f t="shared" si="17"/>
        <v>90</v>
      </c>
      <c r="E399" s="69">
        <f t="shared" si="17"/>
        <v>89</v>
      </c>
      <c r="F399" s="69">
        <f>SUM(F403+F407+F411+F415+F419+F423+F427)</f>
        <v>105</v>
      </c>
      <c r="G399" s="69">
        <f>SUM(G403+G407+G411+G415+G419+G423+G427)</f>
        <v>82</v>
      </c>
      <c r="H399" s="69"/>
      <c r="I399" s="69"/>
      <c r="J399" s="69"/>
      <c r="K399" s="69"/>
      <c r="L399" s="69"/>
      <c r="M399" s="69"/>
      <c r="N399" s="69"/>
      <c r="O399" s="69">
        <f>SUM(O403+O407+O411+O415+O419+O423+O427)</f>
        <v>490</v>
      </c>
    </row>
    <row r="400" spans="1:15" ht="12.75">
      <c r="A400" s="170" t="s">
        <v>40</v>
      </c>
      <c r="B400" s="68">
        <v>2012</v>
      </c>
      <c r="C400" s="68">
        <f t="shared" si="17"/>
        <v>115</v>
      </c>
      <c r="D400" s="68">
        <f t="shared" si="17"/>
        <v>109</v>
      </c>
      <c r="E400" s="68">
        <f t="shared" si="17"/>
        <v>120</v>
      </c>
      <c r="F400" s="68">
        <f>SUM(F404+F408+F412+F416+F420+F424+F428)</f>
        <v>99</v>
      </c>
      <c r="G400" s="68">
        <f>SUM(G404+G408+G412+G416+G420+G424+G428)</f>
        <v>120</v>
      </c>
      <c r="H400" s="68"/>
      <c r="I400" s="68"/>
      <c r="J400" s="68"/>
      <c r="K400" s="68"/>
      <c r="L400" s="68"/>
      <c r="M400" s="68"/>
      <c r="N400" s="68"/>
      <c r="O400" s="68">
        <f>SUM(C400:N400)</f>
        <v>563</v>
      </c>
    </row>
    <row r="401" spans="1:15" ht="12.75">
      <c r="A401" s="170" t="s">
        <v>292</v>
      </c>
      <c r="B401" s="171" t="s">
        <v>279</v>
      </c>
      <c r="C401" s="68">
        <f>C399-C400</f>
        <v>9</v>
      </c>
      <c r="D401" s="68">
        <f>D399-D400</f>
        <v>-19</v>
      </c>
      <c r="E401" s="68">
        <f>E399-E400</f>
        <v>-31</v>
      </c>
      <c r="F401" s="68">
        <f>F399-F400</f>
        <v>6</v>
      </c>
      <c r="G401" s="68">
        <f>G399-G400</f>
        <v>-38</v>
      </c>
      <c r="H401" s="68"/>
      <c r="I401" s="68"/>
      <c r="J401" s="68"/>
      <c r="K401" s="68"/>
      <c r="L401" s="68"/>
      <c r="M401" s="68"/>
      <c r="N401" s="68"/>
      <c r="O401" s="68">
        <f>O399-O400</f>
        <v>-73</v>
      </c>
    </row>
    <row r="402" spans="1:15" ht="13.5" thickBot="1">
      <c r="A402" s="172"/>
      <c r="B402" s="173" t="s">
        <v>5</v>
      </c>
      <c r="C402" s="168">
        <f>C401/C400</f>
        <v>0.0782608695652174</v>
      </c>
      <c r="D402" s="168">
        <f>D401/D400</f>
        <v>-0.1743119266055046</v>
      </c>
      <c r="E402" s="168">
        <f>E401/E400</f>
        <v>-0.25833333333333336</v>
      </c>
      <c r="F402" s="168">
        <f>F401/F400</f>
        <v>0.06060606060606061</v>
      </c>
      <c r="G402" s="168">
        <f>G401/G400</f>
        <v>-0.31666666666666665</v>
      </c>
      <c r="H402" s="168"/>
      <c r="I402" s="168"/>
      <c r="J402" s="168"/>
      <c r="K402" s="168"/>
      <c r="L402" s="168"/>
      <c r="M402" s="168"/>
      <c r="N402" s="168"/>
      <c r="O402" s="168">
        <f>O401/O400</f>
        <v>-0.12966252220248667</v>
      </c>
    </row>
    <row r="403" spans="1:15" ht="12.75">
      <c r="A403" s="167"/>
      <c r="B403" s="69">
        <v>2013</v>
      </c>
      <c r="C403" s="69">
        <v>1</v>
      </c>
      <c r="D403" s="69">
        <v>0</v>
      </c>
      <c r="E403" s="69">
        <v>0</v>
      </c>
      <c r="F403" s="69">
        <v>0</v>
      </c>
      <c r="G403" s="69">
        <v>0</v>
      </c>
      <c r="H403" s="69"/>
      <c r="I403" s="69"/>
      <c r="J403" s="69"/>
      <c r="K403" s="69"/>
      <c r="L403" s="69"/>
      <c r="M403" s="69"/>
      <c r="N403" s="69"/>
      <c r="O403" s="69">
        <f>SUM(C403:N403)</f>
        <v>1</v>
      </c>
    </row>
    <row r="404" spans="1:15" ht="12.75">
      <c r="A404" s="170" t="s">
        <v>293</v>
      </c>
      <c r="B404" s="68">
        <v>2012</v>
      </c>
      <c r="C404" s="68">
        <v>0</v>
      </c>
      <c r="D404" s="68">
        <v>0</v>
      </c>
      <c r="E404" s="68">
        <v>0</v>
      </c>
      <c r="F404" s="68">
        <v>0</v>
      </c>
      <c r="G404" s="68">
        <v>1</v>
      </c>
      <c r="H404" s="68"/>
      <c r="I404" s="68"/>
      <c r="J404" s="68"/>
      <c r="K404" s="68"/>
      <c r="L404" s="68"/>
      <c r="M404" s="68"/>
      <c r="N404" s="68"/>
      <c r="O404" s="68">
        <f>SUM(C404:N404)</f>
        <v>1</v>
      </c>
    </row>
    <row r="405" spans="1:15" ht="12.75">
      <c r="A405" s="170" t="s">
        <v>294</v>
      </c>
      <c r="B405" s="174" t="s">
        <v>279</v>
      </c>
      <c r="C405" s="68">
        <f>C403-C404</f>
        <v>1</v>
      </c>
      <c r="D405" s="68">
        <f>D403-D404</f>
        <v>0</v>
      </c>
      <c r="E405" s="68">
        <f>E403-E404</f>
        <v>0</v>
      </c>
      <c r="F405" s="68">
        <f>F403-F404</f>
        <v>0</v>
      </c>
      <c r="G405" s="68">
        <f>G403-G404</f>
        <v>-1</v>
      </c>
      <c r="H405" s="68"/>
      <c r="I405" s="68"/>
      <c r="J405" s="68"/>
      <c r="K405" s="68"/>
      <c r="L405" s="68"/>
      <c r="M405" s="68"/>
      <c r="N405" s="68"/>
      <c r="O405" s="68">
        <f>O403-O404</f>
        <v>0</v>
      </c>
    </row>
    <row r="406" spans="1:15" ht="13.5" thickBot="1">
      <c r="A406" s="172"/>
      <c r="B406" s="173" t="s">
        <v>5</v>
      </c>
      <c r="C406" s="168">
        <v>0</v>
      </c>
      <c r="D406" s="168">
        <v>0</v>
      </c>
      <c r="E406" s="168">
        <v>0</v>
      </c>
      <c r="F406" s="168">
        <v>0</v>
      </c>
      <c r="G406" s="168">
        <f>G405/G404</f>
        <v>-1</v>
      </c>
      <c r="H406" s="168"/>
      <c r="I406" s="168"/>
      <c r="J406" s="168"/>
      <c r="K406" s="168"/>
      <c r="L406" s="168"/>
      <c r="M406" s="168"/>
      <c r="N406" s="168"/>
      <c r="O406" s="168">
        <f>O405/O404</f>
        <v>0</v>
      </c>
    </row>
    <row r="407" spans="1:15" ht="12.75">
      <c r="A407" s="167"/>
      <c r="B407" s="69">
        <v>2013</v>
      </c>
      <c r="C407" s="162">
        <v>0</v>
      </c>
      <c r="D407" s="162">
        <v>0</v>
      </c>
      <c r="E407" s="162">
        <v>0</v>
      </c>
      <c r="F407" s="162">
        <v>0</v>
      </c>
      <c r="G407" s="162">
        <v>0</v>
      </c>
      <c r="H407" s="162"/>
      <c r="I407" s="162"/>
      <c r="J407" s="162"/>
      <c r="K407" s="162"/>
      <c r="L407" s="162"/>
      <c r="M407" s="162"/>
      <c r="N407" s="162"/>
      <c r="O407" s="69">
        <f>SUM(C407:N407)</f>
        <v>0</v>
      </c>
    </row>
    <row r="408" spans="1:15" ht="12.75">
      <c r="A408" s="175" t="s">
        <v>295</v>
      </c>
      <c r="B408" s="68">
        <v>2012</v>
      </c>
      <c r="C408" s="68">
        <v>0</v>
      </c>
      <c r="D408" s="68">
        <v>0</v>
      </c>
      <c r="E408" s="68">
        <v>0</v>
      </c>
      <c r="F408" s="68">
        <v>0</v>
      </c>
      <c r="G408" s="68">
        <v>0</v>
      </c>
      <c r="H408" s="68"/>
      <c r="I408" s="68"/>
      <c r="J408" s="68"/>
      <c r="K408" s="68"/>
      <c r="L408" s="68"/>
      <c r="M408" s="68"/>
      <c r="N408" s="68"/>
      <c r="O408" s="68">
        <f>SUM(C408:N408)</f>
        <v>0</v>
      </c>
    </row>
    <row r="409" spans="1:15" ht="12.75">
      <c r="A409" s="170" t="s">
        <v>296</v>
      </c>
      <c r="B409" s="174" t="s">
        <v>279</v>
      </c>
      <c r="C409" s="68">
        <f>C407-C408</f>
        <v>0</v>
      </c>
      <c r="D409" s="68">
        <f>D407-D408</f>
        <v>0</v>
      </c>
      <c r="E409" s="68">
        <f>E407-E408</f>
        <v>0</v>
      </c>
      <c r="F409" s="68">
        <f>F407-F408</f>
        <v>0</v>
      </c>
      <c r="G409" s="68">
        <f>G407-G408</f>
        <v>0</v>
      </c>
      <c r="H409" s="68"/>
      <c r="I409" s="68"/>
      <c r="J409" s="68"/>
      <c r="K409" s="68"/>
      <c r="L409" s="68"/>
      <c r="M409" s="68"/>
      <c r="N409" s="68"/>
      <c r="O409" s="68">
        <f>O407-O408</f>
        <v>0</v>
      </c>
    </row>
    <row r="410" spans="1:15" ht="13.5" thickBot="1">
      <c r="A410" s="172"/>
      <c r="B410" s="173" t="s">
        <v>5</v>
      </c>
      <c r="C410" s="168">
        <v>0</v>
      </c>
      <c r="D410" s="168">
        <v>0</v>
      </c>
      <c r="E410" s="168">
        <v>0</v>
      </c>
      <c r="F410" s="168">
        <v>0</v>
      </c>
      <c r="G410" s="168">
        <v>0</v>
      </c>
      <c r="H410" s="168"/>
      <c r="I410" s="168"/>
      <c r="J410" s="168"/>
      <c r="K410" s="168"/>
      <c r="L410" s="168"/>
      <c r="M410" s="168"/>
      <c r="N410" s="168"/>
      <c r="O410" s="168">
        <v>0</v>
      </c>
    </row>
    <row r="411" spans="1:15" ht="12.75">
      <c r="A411" s="167"/>
      <c r="B411" s="69">
        <v>2013</v>
      </c>
      <c r="C411" s="162">
        <v>0</v>
      </c>
      <c r="D411" s="162">
        <v>4</v>
      </c>
      <c r="E411" s="162">
        <v>5</v>
      </c>
      <c r="F411" s="162">
        <v>6</v>
      </c>
      <c r="G411" s="162">
        <v>1</v>
      </c>
      <c r="H411" s="162"/>
      <c r="I411" s="162"/>
      <c r="J411" s="162"/>
      <c r="K411" s="162"/>
      <c r="L411" s="162"/>
      <c r="M411" s="162"/>
      <c r="N411" s="162"/>
      <c r="O411" s="69">
        <f>SUM(C411:N411)</f>
        <v>16</v>
      </c>
    </row>
    <row r="412" spans="1:15" ht="12.75">
      <c r="A412" s="170" t="s">
        <v>297</v>
      </c>
      <c r="B412" s="68">
        <v>2012</v>
      </c>
      <c r="C412" s="68">
        <v>1</v>
      </c>
      <c r="D412" s="68">
        <v>2</v>
      </c>
      <c r="E412" s="68">
        <v>5</v>
      </c>
      <c r="F412" s="68">
        <v>1</v>
      </c>
      <c r="G412" s="68">
        <v>3</v>
      </c>
      <c r="H412" s="68"/>
      <c r="I412" s="68"/>
      <c r="J412" s="68"/>
      <c r="K412" s="68"/>
      <c r="L412" s="68"/>
      <c r="M412" s="68"/>
      <c r="N412" s="68"/>
      <c r="O412" s="68">
        <f>SUM(C412:N412)</f>
        <v>12</v>
      </c>
    </row>
    <row r="413" spans="1:15" ht="12.75">
      <c r="A413" s="167"/>
      <c r="B413" s="174" t="s">
        <v>279</v>
      </c>
      <c r="C413" s="68">
        <f>C411-C412</f>
        <v>-1</v>
      </c>
      <c r="D413" s="68">
        <f>D411-D412</f>
        <v>2</v>
      </c>
      <c r="E413" s="68">
        <f>E411-E412</f>
        <v>0</v>
      </c>
      <c r="F413" s="68">
        <f>F411-F412</f>
        <v>5</v>
      </c>
      <c r="G413" s="68">
        <f>G411-G412</f>
        <v>-2</v>
      </c>
      <c r="H413" s="68"/>
      <c r="I413" s="68"/>
      <c r="J413" s="68"/>
      <c r="K413" s="68"/>
      <c r="L413" s="68"/>
      <c r="M413" s="68"/>
      <c r="N413" s="68"/>
      <c r="O413" s="68">
        <f>O411-O412</f>
        <v>4</v>
      </c>
    </row>
    <row r="414" spans="1:15" ht="13.5" thickBot="1">
      <c r="A414" s="172"/>
      <c r="B414" s="173" t="s">
        <v>5</v>
      </c>
      <c r="C414" s="168">
        <f>C413/C412</f>
        <v>-1</v>
      </c>
      <c r="D414" s="168">
        <f>D413/D412</f>
        <v>1</v>
      </c>
      <c r="E414" s="168">
        <f>E413/E412</f>
        <v>0</v>
      </c>
      <c r="F414" s="168">
        <f>F413/F412</f>
        <v>5</v>
      </c>
      <c r="G414" s="168">
        <f>G413/G412</f>
        <v>-0.6666666666666666</v>
      </c>
      <c r="H414" s="168"/>
      <c r="I414" s="168"/>
      <c r="J414" s="168"/>
      <c r="K414" s="168"/>
      <c r="L414" s="168"/>
      <c r="M414" s="168"/>
      <c r="N414" s="168"/>
      <c r="O414" s="168">
        <f>O413/O412</f>
        <v>0.3333333333333333</v>
      </c>
    </row>
    <row r="415" spans="1:15" ht="12.75">
      <c r="A415" s="167"/>
      <c r="B415" s="69">
        <v>2013</v>
      </c>
      <c r="C415" s="162">
        <v>5</v>
      </c>
      <c r="D415" s="162">
        <v>5</v>
      </c>
      <c r="E415" s="162">
        <v>4</v>
      </c>
      <c r="F415" s="162">
        <v>3</v>
      </c>
      <c r="G415" s="162">
        <v>6</v>
      </c>
      <c r="H415" s="162"/>
      <c r="I415" s="162"/>
      <c r="J415" s="162"/>
      <c r="K415" s="162"/>
      <c r="L415" s="162"/>
      <c r="M415" s="162"/>
      <c r="N415" s="162"/>
      <c r="O415" s="69">
        <f>SUM(C415:N415)</f>
        <v>23</v>
      </c>
    </row>
    <row r="416" spans="1:15" ht="12.75">
      <c r="A416" s="170" t="s">
        <v>298</v>
      </c>
      <c r="B416" s="68">
        <v>2012</v>
      </c>
      <c r="C416" s="68">
        <v>5</v>
      </c>
      <c r="D416" s="68">
        <v>3</v>
      </c>
      <c r="E416" s="68">
        <v>7</v>
      </c>
      <c r="F416" s="68">
        <v>3</v>
      </c>
      <c r="G416" s="68">
        <v>3</v>
      </c>
      <c r="H416" s="68"/>
      <c r="I416" s="68"/>
      <c r="J416" s="68"/>
      <c r="K416" s="68"/>
      <c r="L416" s="68"/>
      <c r="M416" s="68"/>
      <c r="N416" s="68"/>
      <c r="O416" s="68">
        <f>SUM(C416:N416)</f>
        <v>21</v>
      </c>
    </row>
    <row r="417" spans="1:15" ht="12.75">
      <c r="A417" s="170" t="s">
        <v>299</v>
      </c>
      <c r="B417" s="174" t="s">
        <v>279</v>
      </c>
      <c r="C417" s="68">
        <f>C415-C416</f>
        <v>0</v>
      </c>
      <c r="D417" s="68">
        <f>D415-D416</f>
        <v>2</v>
      </c>
      <c r="E417" s="68">
        <f>E415-E416</f>
        <v>-3</v>
      </c>
      <c r="F417" s="68">
        <f>F415-F416</f>
        <v>0</v>
      </c>
      <c r="G417" s="68">
        <f>G415-G416</f>
        <v>3</v>
      </c>
      <c r="H417" s="68"/>
      <c r="I417" s="68"/>
      <c r="J417" s="68"/>
      <c r="K417" s="68"/>
      <c r="L417" s="68"/>
      <c r="M417" s="68"/>
      <c r="N417" s="68"/>
      <c r="O417" s="68">
        <f>O415-O416</f>
        <v>2</v>
      </c>
    </row>
    <row r="418" spans="1:15" ht="13.5" thickBot="1">
      <c r="A418" s="172" t="s">
        <v>0</v>
      </c>
      <c r="B418" s="173" t="s">
        <v>5</v>
      </c>
      <c r="C418" s="168">
        <f>C417/C416</f>
        <v>0</v>
      </c>
      <c r="D418" s="168">
        <f>D417/D416</f>
        <v>0.6666666666666666</v>
      </c>
      <c r="E418" s="168">
        <f>E417/E416</f>
        <v>-0.42857142857142855</v>
      </c>
      <c r="F418" s="168">
        <f>F417/F416</f>
        <v>0</v>
      </c>
      <c r="G418" s="168">
        <f>G417/G416</f>
        <v>1</v>
      </c>
      <c r="H418" s="168"/>
      <c r="I418" s="168"/>
      <c r="J418" s="168"/>
      <c r="K418" s="168"/>
      <c r="L418" s="168"/>
      <c r="M418" s="168"/>
      <c r="N418" s="168"/>
      <c r="O418" s="168">
        <f>O417/O416</f>
        <v>0.09523809523809523</v>
      </c>
    </row>
    <row r="419" spans="1:15" ht="12.75">
      <c r="A419" s="167"/>
      <c r="B419" s="69">
        <v>2013</v>
      </c>
      <c r="C419" s="162">
        <v>48</v>
      </c>
      <c r="D419" s="162">
        <v>30</v>
      </c>
      <c r="E419" s="162">
        <v>34</v>
      </c>
      <c r="F419" s="162">
        <v>38</v>
      </c>
      <c r="G419" s="162">
        <v>29</v>
      </c>
      <c r="H419" s="162"/>
      <c r="I419" s="162"/>
      <c r="J419" s="162"/>
      <c r="K419" s="162"/>
      <c r="L419" s="162"/>
      <c r="M419" s="162"/>
      <c r="N419" s="162"/>
      <c r="O419" s="69">
        <f>SUM(C419:N419)</f>
        <v>179</v>
      </c>
    </row>
    <row r="420" spans="1:15" ht="12.75">
      <c r="A420" s="170" t="s">
        <v>300</v>
      </c>
      <c r="B420" s="68">
        <v>2012</v>
      </c>
      <c r="C420" s="68">
        <v>35</v>
      </c>
      <c r="D420" s="68">
        <v>45</v>
      </c>
      <c r="E420" s="68">
        <v>37</v>
      </c>
      <c r="F420" s="68">
        <v>35</v>
      </c>
      <c r="G420" s="68">
        <v>44</v>
      </c>
      <c r="H420" s="68"/>
      <c r="I420" s="68"/>
      <c r="J420" s="68"/>
      <c r="K420" s="68"/>
      <c r="L420" s="68"/>
      <c r="M420" s="68"/>
      <c r="N420" s="68"/>
      <c r="O420" s="68">
        <f>SUM(C420:N420)</f>
        <v>196</v>
      </c>
    </row>
    <row r="421" spans="1:15" ht="12.75">
      <c r="A421" s="167"/>
      <c r="B421" s="174" t="s">
        <v>279</v>
      </c>
      <c r="C421" s="68">
        <f>C419-C420</f>
        <v>13</v>
      </c>
      <c r="D421" s="68">
        <f>D419-D420</f>
        <v>-15</v>
      </c>
      <c r="E421" s="68">
        <f>E419-E420</f>
        <v>-3</v>
      </c>
      <c r="F421" s="68">
        <f>F419-F420</f>
        <v>3</v>
      </c>
      <c r="G421" s="68">
        <f>G419-G420</f>
        <v>-15</v>
      </c>
      <c r="H421" s="68"/>
      <c r="I421" s="68"/>
      <c r="J421" s="68"/>
      <c r="K421" s="68"/>
      <c r="L421" s="68"/>
      <c r="M421" s="68"/>
      <c r="N421" s="68"/>
      <c r="O421" s="68">
        <f>O419-O420</f>
        <v>-17</v>
      </c>
    </row>
    <row r="422" spans="1:15" ht="13.5" thickBot="1">
      <c r="A422" s="172"/>
      <c r="B422" s="173" t="s">
        <v>5</v>
      </c>
      <c r="C422" s="168">
        <f>C421/C420</f>
        <v>0.37142857142857144</v>
      </c>
      <c r="D422" s="168">
        <f>D421/D420</f>
        <v>-0.3333333333333333</v>
      </c>
      <c r="E422" s="168">
        <f>E421/E420</f>
        <v>-0.08108108108108109</v>
      </c>
      <c r="F422" s="168">
        <f>F421/F420</f>
        <v>0.08571428571428572</v>
      </c>
      <c r="G422" s="168">
        <f>G421/G420</f>
        <v>-0.3409090909090909</v>
      </c>
      <c r="H422" s="168"/>
      <c r="I422" s="168"/>
      <c r="J422" s="168"/>
      <c r="K422" s="168"/>
      <c r="L422" s="168"/>
      <c r="M422" s="168"/>
      <c r="N422" s="168"/>
      <c r="O422" s="168">
        <f>O421/O420</f>
        <v>-0.08673469387755102</v>
      </c>
    </row>
    <row r="423" spans="1:15" ht="12.75">
      <c r="A423" s="167"/>
      <c r="B423" s="69">
        <v>2013</v>
      </c>
      <c r="C423" s="162">
        <v>68</v>
      </c>
      <c r="D423" s="162">
        <v>49</v>
      </c>
      <c r="E423" s="162">
        <v>46</v>
      </c>
      <c r="F423" s="162">
        <v>54</v>
      </c>
      <c r="G423" s="162">
        <v>44</v>
      </c>
      <c r="H423" s="162"/>
      <c r="I423" s="162"/>
      <c r="J423" s="162"/>
      <c r="K423" s="162"/>
      <c r="L423" s="162"/>
      <c r="M423" s="162"/>
      <c r="N423" s="162"/>
      <c r="O423" s="69">
        <f>SUM(C423:N423)</f>
        <v>261</v>
      </c>
    </row>
    <row r="424" spans="1:15" ht="12.75">
      <c r="A424" s="170" t="s">
        <v>301</v>
      </c>
      <c r="B424" s="68">
        <v>2012</v>
      </c>
      <c r="C424" s="68">
        <v>72</v>
      </c>
      <c r="D424" s="68">
        <v>58</v>
      </c>
      <c r="E424" s="68">
        <v>71</v>
      </c>
      <c r="F424" s="68">
        <v>56</v>
      </c>
      <c r="G424" s="68">
        <v>69</v>
      </c>
      <c r="H424" s="68"/>
      <c r="I424" s="68"/>
      <c r="J424" s="68"/>
      <c r="K424" s="68"/>
      <c r="L424" s="68"/>
      <c r="M424" s="68"/>
      <c r="N424" s="68"/>
      <c r="O424" s="68">
        <f>SUM(C424:N424)</f>
        <v>326</v>
      </c>
    </row>
    <row r="425" spans="1:15" ht="12.75">
      <c r="A425" s="170" t="s">
        <v>302</v>
      </c>
      <c r="B425" s="174" t="s">
        <v>279</v>
      </c>
      <c r="C425" s="68">
        <f>C423-C424</f>
        <v>-4</v>
      </c>
      <c r="D425" s="68">
        <f>D423-D424</f>
        <v>-9</v>
      </c>
      <c r="E425" s="68">
        <f>E423-E424</f>
        <v>-25</v>
      </c>
      <c r="F425" s="68">
        <f>F423-F424</f>
        <v>-2</v>
      </c>
      <c r="G425" s="68">
        <f>G423-G424</f>
        <v>-25</v>
      </c>
      <c r="H425" s="68"/>
      <c r="I425" s="68"/>
      <c r="J425" s="68"/>
      <c r="K425" s="68"/>
      <c r="L425" s="68"/>
      <c r="M425" s="68"/>
      <c r="N425" s="68"/>
      <c r="O425" s="68">
        <f>O423-O424</f>
        <v>-65</v>
      </c>
    </row>
    <row r="426" spans="1:15" ht="13.5" thickBot="1">
      <c r="A426" s="172"/>
      <c r="B426" s="173" t="s">
        <v>5</v>
      </c>
      <c r="C426" s="168">
        <f>C425/C424</f>
        <v>-0.05555555555555555</v>
      </c>
      <c r="D426" s="168">
        <f>D425/D424</f>
        <v>-0.15517241379310345</v>
      </c>
      <c r="E426" s="168">
        <f>E425/E424</f>
        <v>-0.352112676056338</v>
      </c>
      <c r="F426" s="168">
        <f>F425/F424</f>
        <v>-0.03571428571428571</v>
      </c>
      <c r="G426" s="168">
        <f>G425/G424</f>
        <v>-0.36231884057971014</v>
      </c>
      <c r="H426" s="168"/>
      <c r="I426" s="168"/>
      <c r="J426" s="168"/>
      <c r="K426" s="168"/>
      <c r="L426" s="168"/>
      <c r="M426" s="168"/>
      <c r="N426" s="168"/>
      <c r="O426" s="168">
        <f>O425/O424</f>
        <v>-0.19938650306748465</v>
      </c>
    </row>
    <row r="427" spans="1:15" ht="12.75">
      <c r="A427" s="167"/>
      <c r="B427" s="69">
        <v>2013</v>
      </c>
      <c r="C427" s="162">
        <v>2</v>
      </c>
      <c r="D427" s="162">
        <v>2</v>
      </c>
      <c r="E427" s="162">
        <v>0</v>
      </c>
      <c r="F427" s="162">
        <v>4</v>
      </c>
      <c r="G427" s="162">
        <v>2</v>
      </c>
      <c r="H427" s="162"/>
      <c r="I427" s="162"/>
      <c r="J427" s="162"/>
      <c r="K427" s="162"/>
      <c r="L427" s="162"/>
      <c r="M427" s="162"/>
      <c r="N427" s="162"/>
      <c r="O427" s="69">
        <f>SUM(C427:N427)</f>
        <v>10</v>
      </c>
    </row>
    <row r="428" spans="1:15" ht="12.75">
      <c r="A428" s="170" t="s">
        <v>303</v>
      </c>
      <c r="B428" s="68">
        <v>2012</v>
      </c>
      <c r="C428" s="68">
        <v>2</v>
      </c>
      <c r="D428" s="68">
        <v>1</v>
      </c>
      <c r="E428" s="68">
        <v>0</v>
      </c>
      <c r="F428" s="68">
        <v>4</v>
      </c>
      <c r="G428" s="68">
        <v>0</v>
      </c>
      <c r="H428" s="68"/>
      <c r="I428" s="68"/>
      <c r="J428" s="68"/>
      <c r="K428" s="68"/>
      <c r="L428" s="68"/>
      <c r="M428" s="68"/>
      <c r="N428" s="68"/>
      <c r="O428" s="68">
        <f>SUM(C428:N428)</f>
        <v>7</v>
      </c>
    </row>
    <row r="429" spans="1:15" ht="12.75">
      <c r="A429" s="170" t="s">
        <v>304</v>
      </c>
      <c r="B429" s="174" t="s">
        <v>279</v>
      </c>
      <c r="C429" s="68">
        <f>C427-C428</f>
        <v>0</v>
      </c>
      <c r="D429" s="68">
        <f>D427-D428</f>
        <v>1</v>
      </c>
      <c r="E429" s="68">
        <f>E427-E428</f>
        <v>0</v>
      </c>
      <c r="F429" s="68">
        <f>F427-F428</f>
        <v>0</v>
      </c>
      <c r="G429" s="68">
        <f>G427-G428</f>
        <v>2</v>
      </c>
      <c r="H429" s="68"/>
      <c r="I429" s="68"/>
      <c r="J429" s="68"/>
      <c r="K429" s="68"/>
      <c r="L429" s="68"/>
      <c r="M429" s="68"/>
      <c r="N429" s="68"/>
      <c r="O429" s="68">
        <f>O427-O428</f>
        <v>3</v>
      </c>
    </row>
    <row r="430" spans="1:15" ht="13.5" thickBot="1">
      <c r="A430" s="172"/>
      <c r="B430" s="173" t="s">
        <v>5</v>
      </c>
      <c r="C430" s="168">
        <f>C429/C428</f>
        <v>0</v>
      </c>
      <c r="D430" s="168">
        <f>D429/D428</f>
        <v>1</v>
      </c>
      <c r="E430" s="168">
        <v>0</v>
      </c>
      <c r="F430" s="168">
        <f>F429/F428</f>
        <v>0</v>
      </c>
      <c r="G430" s="168">
        <v>0</v>
      </c>
      <c r="H430" s="168"/>
      <c r="I430" s="168"/>
      <c r="J430" s="168"/>
      <c r="K430" s="168"/>
      <c r="L430" s="168"/>
      <c r="M430" s="168"/>
      <c r="N430" s="168"/>
      <c r="O430" s="168">
        <f>O429/O428</f>
        <v>0.42857142857142855</v>
      </c>
    </row>
    <row r="433" ht="13.5" thickBot="1">
      <c r="A433" s="177" t="s">
        <v>316</v>
      </c>
    </row>
    <row r="434" spans="1:15" ht="13.5" thickBot="1">
      <c r="A434" t="s">
        <v>0</v>
      </c>
      <c r="B434" s="169" t="s">
        <v>278</v>
      </c>
      <c r="C434" s="169" t="s">
        <v>280</v>
      </c>
      <c r="D434" s="169" t="s">
        <v>281</v>
      </c>
      <c r="E434" s="169" t="s">
        <v>282</v>
      </c>
      <c r="F434" s="169" t="s">
        <v>283</v>
      </c>
      <c r="G434" s="169" t="s">
        <v>284</v>
      </c>
      <c r="H434" s="169" t="s">
        <v>285</v>
      </c>
      <c r="I434" s="169" t="s">
        <v>286</v>
      </c>
      <c r="J434" s="169" t="s">
        <v>287</v>
      </c>
      <c r="K434" s="169" t="s">
        <v>288</v>
      </c>
      <c r="L434" s="169" t="s">
        <v>289</v>
      </c>
      <c r="M434" s="169" t="s">
        <v>290</v>
      </c>
      <c r="N434" s="181" t="s">
        <v>291</v>
      </c>
      <c r="O434" s="169" t="s">
        <v>40</v>
      </c>
    </row>
    <row r="435" spans="1:15" ht="12.75">
      <c r="A435" s="166"/>
      <c r="B435" s="69">
        <v>2013</v>
      </c>
      <c r="C435" s="69">
        <f aca="true" t="shared" si="18" ref="C435:E436">SUM(C439+C443+C447+C451+C455+C459+C463)</f>
        <v>171</v>
      </c>
      <c r="D435" s="69">
        <f t="shared" si="18"/>
        <v>144</v>
      </c>
      <c r="E435" s="69">
        <f t="shared" si="18"/>
        <v>147</v>
      </c>
      <c r="F435" s="69">
        <f>SUM(F439+F443+F447+F451+F455+F459+F463)</f>
        <v>139</v>
      </c>
      <c r="G435" s="69">
        <f>SUM(G439+G443+G447+G451+G455+G459+G463)</f>
        <v>139</v>
      </c>
      <c r="H435" s="69"/>
      <c r="I435" s="69"/>
      <c r="J435" s="69"/>
      <c r="K435" s="69"/>
      <c r="L435" s="69"/>
      <c r="M435" s="69"/>
      <c r="N435" s="182"/>
      <c r="O435" s="69">
        <f>SUM(O439+O443+O447+O451+O455+O459+O463)</f>
        <v>740</v>
      </c>
    </row>
    <row r="436" spans="1:15" ht="12.75">
      <c r="A436" s="170" t="s">
        <v>40</v>
      </c>
      <c r="B436" s="68">
        <v>2012</v>
      </c>
      <c r="C436" s="68">
        <f t="shared" si="18"/>
        <v>177</v>
      </c>
      <c r="D436" s="68">
        <f t="shared" si="18"/>
        <v>168</v>
      </c>
      <c r="E436" s="68">
        <f t="shared" si="18"/>
        <v>166</v>
      </c>
      <c r="F436" s="68">
        <f>SUM(F440+F444+F448+F452+F456+F460+F464)</f>
        <v>138</v>
      </c>
      <c r="G436" s="68">
        <f>SUM(G440+G444+G448+G452+G456+G460+G464)</f>
        <v>155</v>
      </c>
      <c r="H436" s="68"/>
      <c r="I436" s="68"/>
      <c r="J436" s="68"/>
      <c r="K436" s="68"/>
      <c r="L436" s="68"/>
      <c r="M436" s="68"/>
      <c r="N436" s="183"/>
      <c r="O436" s="68">
        <f>SUM(C436:N436)</f>
        <v>804</v>
      </c>
    </row>
    <row r="437" spans="1:15" ht="12.75">
      <c r="A437" s="170" t="s">
        <v>292</v>
      </c>
      <c r="B437" s="171" t="s">
        <v>279</v>
      </c>
      <c r="C437" s="68">
        <f>C435-C436</f>
        <v>-6</v>
      </c>
      <c r="D437" s="68">
        <f>D435-D436</f>
        <v>-24</v>
      </c>
      <c r="E437" s="68">
        <f>E435-E436</f>
        <v>-19</v>
      </c>
      <c r="F437" s="68">
        <f>F435-F436</f>
        <v>1</v>
      </c>
      <c r="G437" s="68">
        <f>G435-G436</f>
        <v>-16</v>
      </c>
      <c r="H437" s="68"/>
      <c r="I437" s="68"/>
      <c r="J437" s="68"/>
      <c r="K437" s="68"/>
      <c r="L437" s="68"/>
      <c r="M437" s="68"/>
      <c r="N437" s="183"/>
      <c r="O437" s="68">
        <f>O435-O436</f>
        <v>-64</v>
      </c>
    </row>
    <row r="438" spans="1:15" ht="13.5" thickBot="1">
      <c r="A438" s="172"/>
      <c r="B438" s="173" t="s">
        <v>5</v>
      </c>
      <c r="C438" s="168">
        <f>C437/C436</f>
        <v>-0.03389830508474576</v>
      </c>
      <c r="D438" s="168">
        <f>D437/D436</f>
        <v>-0.14285714285714285</v>
      </c>
      <c r="E438" s="168">
        <f>E437/E436</f>
        <v>-0.1144578313253012</v>
      </c>
      <c r="F438" s="168">
        <f>F437/F436</f>
        <v>0.007246376811594203</v>
      </c>
      <c r="G438" s="168">
        <f>G437/G436</f>
        <v>-0.1032258064516129</v>
      </c>
      <c r="H438" s="168"/>
      <c r="I438" s="168"/>
      <c r="J438" s="168"/>
      <c r="K438" s="168"/>
      <c r="L438" s="168"/>
      <c r="M438" s="168"/>
      <c r="N438" s="184"/>
      <c r="O438" s="168">
        <f>O437/O436</f>
        <v>-0.07960199004975124</v>
      </c>
    </row>
    <row r="439" spans="1:15" ht="12.75">
      <c r="A439" s="167"/>
      <c r="B439" s="69">
        <v>2013</v>
      </c>
      <c r="C439" s="69">
        <v>4</v>
      </c>
      <c r="D439" s="69">
        <v>5</v>
      </c>
      <c r="E439" s="69">
        <v>5</v>
      </c>
      <c r="F439" s="69">
        <v>2</v>
      </c>
      <c r="G439" s="69">
        <v>6</v>
      </c>
      <c r="H439" s="69"/>
      <c r="I439" s="69"/>
      <c r="J439" s="69"/>
      <c r="K439" s="69"/>
      <c r="L439" s="69"/>
      <c r="M439" s="69"/>
      <c r="N439" s="182"/>
      <c r="O439" s="69">
        <f>SUM(C439:N439)</f>
        <v>22</v>
      </c>
    </row>
    <row r="440" spans="1:15" ht="12.75">
      <c r="A440" s="170" t="s">
        <v>293</v>
      </c>
      <c r="B440" s="68">
        <v>2012</v>
      </c>
      <c r="C440" s="68">
        <v>5</v>
      </c>
      <c r="D440" s="68">
        <v>4</v>
      </c>
      <c r="E440" s="68">
        <v>11</v>
      </c>
      <c r="F440" s="68">
        <v>0</v>
      </c>
      <c r="G440" s="68">
        <v>6</v>
      </c>
      <c r="H440" s="68"/>
      <c r="I440" s="68"/>
      <c r="J440" s="68"/>
      <c r="K440" s="68"/>
      <c r="L440" s="68"/>
      <c r="M440" s="68"/>
      <c r="N440" s="183"/>
      <c r="O440" s="68">
        <f>SUM(C440:N440)</f>
        <v>26</v>
      </c>
    </row>
    <row r="441" spans="1:15" ht="12.75">
      <c r="A441" s="170" t="s">
        <v>294</v>
      </c>
      <c r="B441" s="174" t="s">
        <v>279</v>
      </c>
      <c r="C441" s="68">
        <f>C439-C440</f>
        <v>-1</v>
      </c>
      <c r="D441" s="68">
        <f>D439-D440</f>
        <v>1</v>
      </c>
      <c r="E441" s="68">
        <f>E439-E440</f>
        <v>-6</v>
      </c>
      <c r="F441" s="68">
        <f>F439-F440</f>
        <v>2</v>
      </c>
      <c r="G441" s="68">
        <f>G439-G440</f>
        <v>0</v>
      </c>
      <c r="H441" s="68"/>
      <c r="I441" s="68"/>
      <c r="J441" s="68"/>
      <c r="K441" s="68"/>
      <c r="L441" s="68"/>
      <c r="M441" s="68"/>
      <c r="N441" s="183"/>
      <c r="O441" s="68">
        <f>O439-O440</f>
        <v>-4</v>
      </c>
    </row>
    <row r="442" spans="1:15" ht="13.5" thickBot="1">
      <c r="A442" s="172"/>
      <c r="B442" s="173" t="s">
        <v>5</v>
      </c>
      <c r="C442" s="168">
        <f>C441/C440</f>
        <v>-0.2</v>
      </c>
      <c r="D442" s="168">
        <f>D441/D440</f>
        <v>0.25</v>
      </c>
      <c r="E442" s="168">
        <f>E441/E440</f>
        <v>-0.5454545454545454</v>
      </c>
      <c r="F442" s="168">
        <v>0</v>
      </c>
      <c r="G442" s="168">
        <f>G441/G440</f>
        <v>0</v>
      </c>
      <c r="H442" s="168"/>
      <c r="I442" s="168"/>
      <c r="J442" s="168"/>
      <c r="K442" s="168"/>
      <c r="L442" s="168"/>
      <c r="M442" s="168"/>
      <c r="N442" s="184"/>
      <c r="O442" s="168">
        <f>O441/O440</f>
        <v>-0.15384615384615385</v>
      </c>
    </row>
    <row r="443" spans="1:15" ht="12.75">
      <c r="A443" s="167"/>
      <c r="B443" s="69">
        <v>2013</v>
      </c>
      <c r="C443" s="162">
        <v>0</v>
      </c>
      <c r="D443" s="162">
        <v>0</v>
      </c>
      <c r="E443" s="162">
        <v>0</v>
      </c>
      <c r="F443" s="162">
        <v>0</v>
      </c>
      <c r="G443" s="162">
        <v>0</v>
      </c>
      <c r="H443" s="162"/>
      <c r="I443" s="162"/>
      <c r="J443" s="162"/>
      <c r="K443" s="162"/>
      <c r="L443" s="162"/>
      <c r="M443" s="162"/>
      <c r="N443" s="185"/>
      <c r="O443" s="69">
        <f>SUM(C443:N443)</f>
        <v>0</v>
      </c>
    </row>
    <row r="444" spans="1:15" ht="12.75">
      <c r="A444" s="175" t="s">
        <v>295</v>
      </c>
      <c r="B444" s="68">
        <v>2012</v>
      </c>
      <c r="C444" s="68">
        <v>0</v>
      </c>
      <c r="D444" s="68">
        <v>0</v>
      </c>
      <c r="E444" s="68">
        <v>0</v>
      </c>
      <c r="F444" s="68">
        <v>0</v>
      </c>
      <c r="G444" s="68">
        <v>0</v>
      </c>
      <c r="H444" s="68"/>
      <c r="I444" s="68"/>
      <c r="J444" s="68"/>
      <c r="K444" s="68"/>
      <c r="L444" s="68"/>
      <c r="M444" s="68"/>
      <c r="N444" s="183"/>
      <c r="O444" s="68">
        <f>SUM(C444:N444)</f>
        <v>0</v>
      </c>
    </row>
    <row r="445" spans="1:15" ht="12.75">
      <c r="A445" s="170" t="s">
        <v>296</v>
      </c>
      <c r="B445" s="174" t="s">
        <v>279</v>
      </c>
      <c r="C445" s="68">
        <f>C443-C444</f>
        <v>0</v>
      </c>
      <c r="D445" s="68">
        <f>D443-D444</f>
        <v>0</v>
      </c>
      <c r="E445" s="68">
        <f>E443-E444</f>
        <v>0</v>
      </c>
      <c r="F445" s="68">
        <f>F443-F444</f>
        <v>0</v>
      </c>
      <c r="G445" s="68">
        <f>G443-G444</f>
        <v>0</v>
      </c>
      <c r="H445" s="68"/>
      <c r="I445" s="68"/>
      <c r="J445" s="68"/>
      <c r="K445" s="68"/>
      <c r="L445" s="68"/>
      <c r="M445" s="68"/>
      <c r="N445" s="183"/>
      <c r="O445" s="68">
        <f>O443-O444</f>
        <v>0</v>
      </c>
    </row>
    <row r="446" spans="1:15" ht="13.5" thickBot="1">
      <c r="A446" s="172"/>
      <c r="B446" s="173" t="s">
        <v>5</v>
      </c>
      <c r="C446" s="168">
        <v>0</v>
      </c>
      <c r="D446" s="168">
        <v>0</v>
      </c>
      <c r="E446" s="168">
        <v>0</v>
      </c>
      <c r="F446" s="168">
        <v>0</v>
      </c>
      <c r="G446" s="168">
        <v>0</v>
      </c>
      <c r="H446" s="168"/>
      <c r="I446" s="168"/>
      <c r="J446" s="168"/>
      <c r="K446" s="168"/>
      <c r="L446" s="168"/>
      <c r="M446" s="168"/>
      <c r="N446" s="184"/>
      <c r="O446" s="168">
        <v>0</v>
      </c>
    </row>
    <row r="447" spans="1:15" ht="12.75">
      <c r="A447" s="167"/>
      <c r="B447" s="69">
        <v>2013</v>
      </c>
      <c r="C447" s="162">
        <v>16</v>
      </c>
      <c r="D447" s="162">
        <v>20</v>
      </c>
      <c r="E447" s="162">
        <v>5</v>
      </c>
      <c r="F447" s="162">
        <v>10</v>
      </c>
      <c r="G447" s="162">
        <v>8</v>
      </c>
      <c r="H447" s="162"/>
      <c r="I447" s="162"/>
      <c r="J447" s="162"/>
      <c r="K447" s="162"/>
      <c r="L447" s="162"/>
      <c r="M447" s="162"/>
      <c r="N447" s="185"/>
      <c r="O447" s="69">
        <f>SUM(C447:N447)</f>
        <v>59</v>
      </c>
    </row>
    <row r="448" spans="1:15" ht="12.75">
      <c r="A448" s="170" t="s">
        <v>297</v>
      </c>
      <c r="B448" s="68">
        <v>2012</v>
      </c>
      <c r="C448" s="68">
        <v>3</v>
      </c>
      <c r="D448" s="68">
        <v>11</v>
      </c>
      <c r="E448" s="68">
        <v>7</v>
      </c>
      <c r="F448" s="68">
        <v>14</v>
      </c>
      <c r="G448" s="68">
        <v>18</v>
      </c>
      <c r="H448" s="68"/>
      <c r="I448" s="68"/>
      <c r="J448" s="68"/>
      <c r="K448" s="68"/>
      <c r="L448" s="68"/>
      <c r="M448" s="68"/>
      <c r="N448" s="183"/>
      <c r="O448" s="68">
        <f>SUM(C448:N448)</f>
        <v>53</v>
      </c>
    </row>
    <row r="449" spans="1:15" ht="12.75">
      <c r="A449" s="167"/>
      <c r="B449" s="174" t="s">
        <v>279</v>
      </c>
      <c r="C449" s="68">
        <f>C447-C448</f>
        <v>13</v>
      </c>
      <c r="D449" s="68">
        <f>D447-D448</f>
        <v>9</v>
      </c>
      <c r="E449" s="68">
        <f>E447-E448</f>
        <v>-2</v>
      </c>
      <c r="F449" s="68">
        <f>F447-F448</f>
        <v>-4</v>
      </c>
      <c r="G449" s="68">
        <f>G447-G448</f>
        <v>-10</v>
      </c>
      <c r="H449" s="68"/>
      <c r="I449" s="68"/>
      <c r="J449" s="68"/>
      <c r="K449" s="68"/>
      <c r="L449" s="68"/>
      <c r="M449" s="68"/>
      <c r="N449" s="183"/>
      <c r="O449" s="68">
        <f>O447-O448</f>
        <v>6</v>
      </c>
    </row>
    <row r="450" spans="1:15" ht="13.5" thickBot="1">
      <c r="A450" s="172"/>
      <c r="B450" s="173" t="s">
        <v>5</v>
      </c>
      <c r="C450" s="168">
        <f>C449/C448</f>
        <v>4.333333333333333</v>
      </c>
      <c r="D450" s="168">
        <f>D449/D448</f>
        <v>0.8181818181818182</v>
      </c>
      <c r="E450" s="168">
        <f>E449/E448</f>
        <v>-0.2857142857142857</v>
      </c>
      <c r="F450" s="168">
        <f>F449/F448</f>
        <v>-0.2857142857142857</v>
      </c>
      <c r="G450" s="168">
        <f>G449/G448</f>
        <v>-0.5555555555555556</v>
      </c>
      <c r="H450" s="168"/>
      <c r="I450" s="168"/>
      <c r="J450" s="168"/>
      <c r="K450" s="168"/>
      <c r="L450" s="168"/>
      <c r="M450" s="168"/>
      <c r="N450" s="184"/>
      <c r="O450" s="168">
        <f>O449/O448</f>
        <v>0.11320754716981132</v>
      </c>
    </row>
    <row r="451" spans="1:15" ht="12.75">
      <c r="A451" s="167"/>
      <c r="B451" s="69">
        <v>2013</v>
      </c>
      <c r="C451" s="162">
        <v>10</v>
      </c>
      <c r="D451" s="162">
        <v>11</v>
      </c>
      <c r="E451" s="162">
        <v>9</v>
      </c>
      <c r="F451" s="162">
        <v>16</v>
      </c>
      <c r="G451" s="162">
        <v>13</v>
      </c>
      <c r="H451" s="162"/>
      <c r="I451" s="162"/>
      <c r="J451" s="162"/>
      <c r="K451" s="162"/>
      <c r="L451" s="162"/>
      <c r="M451" s="162"/>
      <c r="N451" s="185"/>
      <c r="O451" s="69">
        <f>SUM(C451:N451)</f>
        <v>59</v>
      </c>
    </row>
    <row r="452" spans="1:15" ht="12.75">
      <c r="A452" s="170" t="s">
        <v>298</v>
      </c>
      <c r="B452" s="68">
        <v>2012</v>
      </c>
      <c r="C452" s="68">
        <v>25</v>
      </c>
      <c r="D452" s="68">
        <v>22</v>
      </c>
      <c r="E452" s="68">
        <v>21</v>
      </c>
      <c r="F452" s="68">
        <v>16</v>
      </c>
      <c r="G452" s="68">
        <v>21</v>
      </c>
      <c r="H452" s="68"/>
      <c r="I452" s="68"/>
      <c r="J452" s="68"/>
      <c r="K452" s="68"/>
      <c r="L452" s="68"/>
      <c r="M452" s="68"/>
      <c r="N452" s="183"/>
      <c r="O452" s="68">
        <f>SUM(C452:N452)</f>
        <v>105</v>
      </c>
    </row>
    <row r="453" spans="1:15" ht="12.75">
      <c r="A453" s="170" t="s">
        <v>299</v>
      </c>
      <c r="B453" s="174" t="s">
        <v>279</v>
      </c>
      <c r="C453" s="68">
        <f>C451-C452</f>
        <v>-15</v>
      </c>
      <c r="D453" s="68">
        <f>D451-D452</f>
        <v>-11</v>
      </c>
      <c r="E453" s="68">
        <f>E451-E452</f>
        <v>-12</v>
      </c>
      <c r="F453" s="68">
        <f>F451-F452</f>
        <v>0</v>
      </c>
      <c r="G453" s="68">
        <f>G451-G452</f>
        <v>-8</v>
      </c>
      <c r="H453" s="68"/>
      <c r="I453" s="68"/>
      <c r="J453" s="68"/>
      <c r="K453" s="68"/>
      <c r="L453" s="68"/>
      <c r="M453" s="68"/>
      <c r="N453" s="183"/>
      <c r="O453" s="68">
        <f>O451-O452</f>
        <v>-46</v>
      </c>
    </row>
    <row r="454" spans="1:15" ht="13.5" thickBot="1">
      <c r="A454" s="172" t="s">
        <v>0</v>
      </c>
      <c r="B454" s="173" t="s">
        <v>5</v>
      </c>
      <c r="C454" s="168">
        <f>C453/C452</f>
        <v>-0.6</v>
      </c>
      <c r="D454" s="168">
        <f>D453/D452</f>
        <v>-0.5</v>
      </c>
      <c r="E454" s="168">
        <f>E453/E452</f>
        <v>-0.5714285714285714</v>
      </c>
      <c r="F454" s="168">
        <f>F453/F452</f>
        <v>0</v>
      </c>
      <c r="G454" s="168">
        <f>G453/G452</f>
        <v>-0.38095238095238093</v>
      </c>
      <c r="H454" s="168"/>
      <c r="I454" s="168"/>
      <c r="J454" s="168"/>
      <c r="K454" s="168"/>
      <c r="L454" s="168"/>
      <c r="M454" s="168"/>
      <c r="N454" s="184"/>
      <c r="O454" s="168">
        <f>O453/O452</f>
        <v>-0.4380952380952381</v>
      </c>
    </row>
    <row r="455" spans="1:15" ht="12.75">
      <c r="A455" s="167"/>
      <c r="B455" s="69">
        <v>2013</v>
      </c>
      <c r="C455" s="162">
        <v>60</v>
      </c>
      <c r="D455" s="162">
        <v>52</v>
      </c>
      <c r="E455" s="162">
        <v>43</v>
      </c>
      <c r="F455" s="162">
        <v>46</v>
      </c>
      <c r="G455" s="162">
        <v>48</v>
      </c>
      <c r="H455" s="162"/>
      <c r="I455" s="162"/>
      <c r="J455" s="162"/>
      <c r="K455" s="162"/>
      <c r="L455" s="162"/>
      <c r="M455" s="162"/>
      <c r="N455" s="185"/>
      <c r="O455" s="69">
        <f>SUM(C455:N455)</f>
        <v>249</v>
      </c>
    </row>
    <row r="456" spans="1:15" ht="12.75">
      <c r="A456" s="170" t="s">
        <v>300</v>
      </c>
      <c r="B456" s="68">
        <v>2012</v>
      </c>
      <c r="C456" s="68">
        <v>79</v>
      </c>
      <c r="D456" s="68">
        <v>57</v>
      </c>
      <c r="E456" s="68">
        <v>51</v>
      </c>
      <c r="F456" s="68">
        <v>56</v>
      </c>
      <c r="G456" s="68">
        <v>44</v>
      </c>
      <c r="H456" s="68"/>
      <c r="I456" s="68"/>
      <c r="J456" s="68"/>
      <c r="K456" s="68"/>
      <c r="L456" s="68"/>
      <c r="M456" s="68"/>
      <c r="N456" s="183"/>
      <c r="O456" s="68">
        <f>SUM(C456:N456)</f>
        <v>287</v>
      </c>
    </row>
    <row r="457" spans="1:15" ht="12.75">
      <c r="A457" s="167"/>
      <c r="B457" s="174" t="s">
        <v>279</v>
      </c>
      <c r="C457" s="68">
        <f>C455-C456</f>
        <v>-19</v>
      </c>
      <c r="D457" s="68">
        <f>D455-D456</f>
        <v>-5</v>
      </c>
      <c r="E457" s="68">
        <f>E455-E456</f>
        <v>-8</v>
      </c>
      <c r="F457" s="68">
        <f>F455-F456</f>
        <v>-10</v>
      </c>
      <c r="G457" s="68">
        <f>G455-G456</f>
        <v>4</v>
      </c>
      <c r="H457" s="68"/>
      <c r="I457" s="68"/>
      <c r="J457" s="68"/>
      <c r="K457" s="68"/>
      <c r="L457" s="68"/>
      <c r="M457" s="68"/>
      <c r="N457" s="183"/>
      <c r="O457" s="68">
        <f>O455-O456</f>
        <v>-38</v>
      </c>
    </row>
    <row r="458" spans="1:15" ht="13.5" thickBot="1">
      <c r="A458" s="172"/>
      <c r="B458" s="173" t="s">
        <v>5</v>
      </c>
      <c r="C458" s="168">
        <f>C457/C456</f>
        <v>-0.24050632911392406</v>
      </c>
      <c r="D458" s="168">
        <f>D457/D456</f>
        <v>-0.08771929824561403</v>
      </c>
      <c r="E458" s="168">
        <f>E457/E456</f>
        <v>-0.1568627450980392</v>
      </c>
      <c r="F458" s="168">
        <f>F457/F456</f>
        <v>-0.17857142857142858</v>
      </c>
      <c r="G458" s="168">
        <f>G457/G456</f>
        <v>0.09090909090909091</v>
      </c>
      <c r="H458" s="168"/>
      <c r="I458" s="168"/>
      <c r="J458" s="168"/>
      <c r="K458" s="168"/>
      <c r="L458" s="168"/>
      <c r="M458" s="168"/>
      <c r="N458" s="184"/>
      <c r="O458" s="168">
        <f>O457/O456</f>
        <v>-0.13240418118466898</v>
      </c>
    </row>
    <row r="459" spans="1:15" ht="12.75">
      <c r="A459" s="167"/>
      <c r="B459" s="69">
        <v>2013</v>
      </c>
      <c r="C459" s="162">
        <v>80</v>
      </c>
      <c r="D459" s="162">
        <v>54</v>
      </c>
      <c r="E459" s="162">
        <v>81</v>
      </c>
      <c r="F459" s="162">
        <v>58</v>
      </c>
      <c r="G459" s="162">
        <v>61</v>
      </c>
      <c r="H459" s="162"/>
      <c r="I459" s="162"/>
      <c r="J459" s="162"/>
      <c r="K459" s="162"/>
      <c r="L459" s="162"/>
      <c r="M459" s="162"/>
      <c r="N459" s="185"/>
      <c r="O459" s="69">
        <f>SUM(C459:N459)</f>
        <v>334</v>
      </c>
    </row>
    <row r="460" spans="1:15" ht="12.75">
      <c r="A460" s="170" t="s">
        <v>301</v>
      </c>
      <c r="B460" s="68">
        <v>2012</v>
      </c>
      <c r="C460" s="68">
        <v>56</v>
      </c>
      <c r="D460" s="68">
        <v>58</v>
      </c>
      <c r="E460" s="68">
        <v>62</v>
      </c>
      <c r="F460" s="68">
        <v>45</v>
      </c>
      <c r="G460" s="68">
        <v>58</v>
      </c>
      <c r="H460" s="68"/>
      <c r="I460" s="68"/>
      <c r="J460" s="68"/>
      <c r="K460" s="68"/>
      <c r="L460" s="68"/>
      <c r="M460" s="68"/>
      <c r="N460" s="183"/>
      <c r="O460" s="68">
        <f>SUM(C460:N460)</f>
        <v>279</v>
      </c>
    </row>
    <row r="461" spans="1:15" ht="12.75">
      <c r="A461" s="170" t="s">
        <v>302</v>
      </c>
      <c r="B461" s="174" t="s">
        <v>279</v>
      </c>
      <c r="C461" s="68">
        <f>C459-C460</f>
        <v>24</v>
      </c>
      <c r="D461" s="68">
        <f>D459-D460</f>
        <v>-4</v>
      </c>
      <c r="E461" s="68">
        <f>E459-E460</f>
        <v>19</v>
      </c>
      <c r="F461" s="68">
        <f>F459-F460</f>
        <v>13</v>
      </c>
      <c r="G461" s="68">
        <f>G459-G460</f>
        <v>3</v>
      </c>
      <c r="H461" s="68"/>
      <c r="I461" s="68"/>
      <c r="J461" s="68"/>
      <c r="K461" s="68"/>
      <c r="L461" s="68"/>
      <c r="M461" s="68"/>
      <c r="N461" s="183"/>
      <c r="O461" s="68">
        <f>O459-O460</f>
        <v>55</v>
      </c>
    </row>
    <row r="462" spans="1:15" ht="13.5" thickBot="1">
      <c r="A462" s="172"/>
      <c r="B462" s="173" t="s">
        <v>5</v>
      </c>
      <c r="C462" s="168">
        <f>C461/C460</f>
        <v>0.42857142857142855</v>
      </c>
      <c r="D462" s="168">
        <f>D461/D460</f>
        <v>-0.06896551724137931</v>
      </c>
      <c r="E462" s="168">
        <f>E461/E460</f>
        <v>0.3064516129032258</v>
      </c>
      <c r="F462" s="168">
        <f>F461/F460</f>
        <v>0.28888888888888886</v>
      </c>
      <c r="G462" s="168">
        <f>G461/G460</f>
        <v>0.05172413793103448</v>
      </c>
      <c r="H462" s="168"/>
      <c r="I462" s="168"/>
      <c r="J462" s="168"/>
      <c r="K462" s="168"/>
      <c r="L462" s="168"/>
      <c r="M462" s="168"/>
      <c r="N462" s="184"/>
      <c r="O462" s="168">
        <f>O461/O460</f>
        <v>0.1971326164874552</v>
      </c>
    </row>
    <row r="463" spans="1:15" ht="12.75">
      <c r="A463" s="167"/>
      <c r="B463" s="69">
        <v>2013</v>
      </c>
      <c r="C463" s="162">
        <v>1</v>
      </c>
      <c r="D463" s="162">
        <v>2</v>
      </c>
      <c r="E463" s="162">
        <v>4</v>
      </c>
      <c r="F463" s="162">
        <v>7</v>
      </c>
      <c r="G463" s="162">
        <v>3</v>
      </c>
      <c r="H463" s="162"/>
      <c r="I463" s="162"/>
      <c r="J463" s="162"/>
      <c r="K463" s="162"/>
      <c r="L463" s="162"/>
      <c r="M463" s="162"/>
      <c r="N463" s="185"/>
      <c r="O463" s="69">
        <f>SUM(C463:N463)</f>
        <v>17</v>
      </c>
    </row>
    <row r="464" spans="1:15" ht="12.75">
      <c r="A464" s="170" t="s">
        <v>303</v>
      </c>
      <c r="B464" s="68">
        <v>2012</v>
      </c>
      <c r="C464" s="68">
        <v>9</v>
      </c>
      <c r="D464" s="68">
        <v>16</v>
      </c>
      <c r="E464" s="68">
        <v>14</v>
      </c>
      <c r="F464" s="68">
        <v>7</v>
      </c>
      <c r="G464" s="68">
        <v>8</v>
      </c>
      <c r="H464" s="68"/>
      <c r="I464" s="68"/>
      <c r="J464" s="68"/>
      <c r="K464" s="68"/>
      <c r="L464" s="68"/>
      <c r="M464" s="68"/>
      <c r="N464" s="183"/>
      <c r="O464" s="68">
        <f>SUM(C464:N464)</f>
        <v>54</v>
      </c>
    </row>
    <row r="465" spans="1:15" ht="12.75">
      <c r="A465" s="170" t="s">
        <v>304</v>
      </c>
      <c r="B465" s="174" t="s">
        <v>279</v>
      </c>
      <c r="C465" s="68">
        <f>C463-C464</f>
        <v>-8</v>
      </c>
      <c r="D465" s="68">
        <f>D463-D464</f>
        <v>-14</v>
      </c>
      <c r="E465" s="68">
        <f>E463-E464</f>
        <v>-10</v>
      </c>
      <c r="F465" s="68">
        <f>F463-F464</f>
        <v>0</v>
      </c>
      <c r="G465" s="68">
        <f>G463-G464</f>
        <v>-5</v>
      </c>
      <c r="H465" s="68"/>
      <c r="I465" s="68"/>
      <c r="J465" s="68"/>
      <c r="K465" s="68"/>
      <c r="L465" s="68"/>
      <c r="M465" s="68"/>
      <c r="N465" s="183"/>
      <c r="O465" s="68">
        <f>O463-O464</f>
        <v>-37</v>
      </c>
    </row>
    <row r="466" spans="1:15" ht="13.5" thickBot="1">
      <c r="A466" s="172"/>
      <c r="B466" s="173" t="s">
        <v>5</v>
      </c>
      <c r="C466" s="168">
        <f>C465/C464</f>
        <v>-0.8888888888888888</v>
      </c>
      <c r="D466" s="168">
        <f>D465/D464</f>
        <v>-0.875</v>
      </c>
      <c r="E466" s="168">
        <f>E465/E464</f>
        <v>-0.7142857142857143</v>
      </c>
      <c r="F466" s="168">
        <f>F465/F464</f>
        <v>0</v>
      </c>
      <c r="G466" s="168">
        <f>G465/G464</f>
        <v>-0.625</v>
      </c>
      <c r="H466" s="168"/>
      <c r="I466" s="168"/>
      <c r="J466" s="168"/>
      <c r="K466" s="168"/>
      <c r="L466" s="168"/>
      <c r="M466" s="168"/>
      <c r="N466" s="184"/>
      <c r="O466" s="168">
        <f>O465/O464</f>
        <v>-0.6851851851851852</v>
      </c>
    </row>
    <row r="469" ht="13.5" thickBot="1">
      <c r="A469" s="177" t="s">
        <v>317</v>
      </c>
    </row>
    <row r="470" spans="1:15" ht="13.5" thickBot="1">
      <c r="A470" t="s">
        <v>0</v>
      </c>
      <c r="B470" s="169" t="s">
        <v>278</v>
      </c>
      <c r="C470" s="169" t="s">
        <v>280</v>
      </c>
      <c r="D470" s="169" t="s">
        <v>281</v>
      </c>
      <c r="E470" s="169" t="s">
        <v>282</v>
      </c>
      <c r="F470" s="169" t="s">
        <v>283</v>
      </c>
      <c r="G470" s="169" t="s">
        <v>284</v>
      </c>
      <c r="H470" s="169" t="s">
        <v>285</v>
      </c>
      <c r="I470" s="169" t="s">
        <v>286</v>
      </c>
      <c r="J470" s="169" t="s">
        <v>287</v>
      </c>
      <c r="K470" s="169" t="s">
        <v>288</v>
      </c>
      <c r="L470" s="169" t="s">
        <v>289</v>
      </c>
      <c r="M470" s="169" t="s">
        <v>290</v>
      </c>
      <c r="N470" s="169" t="s">
        <v>291</v>
      </c>
      <c r="O470" s="169" t="s">
        <v>40</v>
      </c>
    </row>
    <row r="471" spans="1:15" ht="12.75">
      <c r="A471" s="166"/>
      <c r="B471" s="69">
        <v>2013</v>
      </c>
      <c r="C471" s="69">
        <f aca="true" t="shared" si="19" ref="C471:E472">SUM(C475+C479+C483+C487+C491+C495+C499)</f>
        <v>189</v>
      </c>
      <c r="D471" s="69">
        <f t="shared" si="19"/>
        <v>159</v>
      </c>
      <c r="E471" s="69">
        <f t="shared" si="19"/>
        <v>157</v>
      </c>
      <c r="F471" s="69">
        <f>SUM(F475+F479+F483+F487+F491+F495+F499)</f>
        <v>155</v>
      </c>
      <c r="G471" s="69">
        <f>SUM(G475+G479+G483+G487+G491+G495+G499)</f>
        <v>193</v>
      </c>
      <c r="H471" s="69"/>
      <c r="I471" s="69"/>
      <c r="J471" s="69"/>
      <c r="K471" s="69"/>
      <c r="L471" s="69"/>
      <c r="M471" s="69"/>
      <c r="N471" s="69"/>
      <c r="O471" s="69">
        <f>SUM(O475+O479+O483+O487+O491+O495+O499)</f>
        <v>853</v>
      </c>
    </row>
    <row r="472" spans="1:15" ht="12.75">
      <c r="A472" s="170" t="s">
        <v>40</v>
      </c>
      <c r="B472" s="68">
        <v>2012</v>
      </c>
      <c r="C472" s="68">
        <f t="shared" si="19"/>
        <v>184</v>
      </c>
      <c r="D472" s="68">
        <f t="shared" si="19"/>
        <v>195</v>
      </c>
      <c r="E472" s="68">
        <f t="shared" si="19"/>
        <v>151</v>
      </c>
      <c r="F472" s="68">
        <f>SUM(F476+F480+F484+F488+F492+F496+F500)</f>
        <v>128</v>
      </c>
      <c r="G472" s="68">
        <f>SUM(G476+G480+G484+G488+G492+G496+G500)</f>
        <v>148</v>
      </c>
      <c r="H472" s="68"/>
      <c r="I472" s="68"/>
      <c r="J472" s="68"/>
      <c r="K472" s="68"/>
      <c r="L472" s="68"/>
      <c r="M472" s="68"/>
      <c r="N472" s="68"/>
      <c r="O472" s="68">
        <f>SUM(C472:N472)</f>
        <v>806</v>
      </c>
    </row>
    <row r="473" spans="1:15" ht="12.75">
      <c r="A473" s="170" t="s">
        <v>292</v>
      </c>
      <c r="B473" s="171" t="s">
        <v>279</v>
      </c>
      <c r="C473" s="68">
        <f>C471-C472</f>
        <v>5</v>
      </c>
      <c r="D473" s="68">
        <f>D471-D472</f>
        <v>-36</v>
      </c>
      <c r="E473" s="68">
        <f>E471-E472</f>
        <v>6</v>
      </c>
      <c r="F473" s="68">
        <f>F471-F472</f>
        <v>27</v>
      </c>
      <c r="G473" s="68">
        <f>G471-G472</f>
        <v>45</v>
      </c>
      <c r="H473" s="68"/>
      <c r="I473" s="68"/>
      <c r="J473" s="68"/>
      <c r="K473" s="68"/>
      <c r="L473" s="68"/>
      <c r="M473" s="68"/>
      <c r="N473" s="68"/>
      <c r="O473" s="68">
        <f>O471-O472</f>
        <v>47</v>
      </c>
    </row>
    <row r="474" spans="1:15" ht="13.5" thickBot="1">
      <c r="A474" s="172"/>
      <c r="B474" s="173" t="s">
        <v>5</v>
      </c>
      <c r="C474" s="168">
        <f>C473/C472</f>
        <v>0.02717391304347826</v>
      </c>
      <c r="D474" s="168">
        <f>D473/D472</f>
        <v>-0.18461538461538463</v>
      </c>
      <c r="E474" s="168">
        <f>E473/E472</f>
        <v>0.039735099337748346</v>
      </c>
      <c r="F474" s="168">
        <f>F473/F472</f>
        <v>0.2109375</v>
      </c>
      <c r="G474" s="168">
        <f>G473/G472</f>
        <v>0.30405405405405406</v>
      </c>
      <c r="H474" s="168"/>
      <c r="I474" s="168"/>
      <c r="J474" s="168"/>
      <c r="K474" s="168"/>
      <c r="L474" s="168"/>
      <c r="M474" s="168"/>
      <c r="N474" s="168"/>
      <c r="O474" s="168">
        <f>O473/O472</f>
        <v>0.05831265508684864</v>
      </c>
    </row>
    <row r="475" spans="1:15" ht="12.75">
      <c r="A475" s="167"/>
      <c r="B475" s="69">
        <v>2013</v>
      </c>
      <c r="C475" s="69">
        <v>2</v>
      </c>
      <c r="D475" s="69">
        <v>1</v>
      </c>
      <c r="E475" s="69">
        <v>0</v>
      </c>
      <c r="F475" s="69">
        <v>1</v>
      </c>
      <c r="G475" s="69">
        <v>4</v>
      </c>
      <c r="H475" s="69"/>
      <c r="I475" s="69"/>
      <c r="J475" s="69"/>
      <c r="K475" s="69"/>
      <c r="L475" s="69"/>
      <c r="M475" s="69"/>
      <c r="N475" s="69"/>
      <c r="O475" s="69">
        <f>SUM(C475:N475)</f>
        <v>8</v>
      </c>
    </row>
    <row r="476" spans="1:15" ht="12.75">
      <c r="A476" s="170" t="s">
        <v>293</v>
      </c>
      <c r="B476" s="68">
        <v>2012</v>
      </c>
      <c r="C476" s="68">
        <v>0</v>
      </c>
      <c r="D476" s="68">
        <v>0</v>
      </c>
      <c r="E476" s="68">
        <v>1</v>
      </c>
      <c r="F476" s="68">
        <v>2</v>
      </c>
      <c r="G476" s="68">
        <v>1</v>
      </c>
      <c r="H476" s="68"/>
      <c r="I476" s="68"/>
      <c r="J476" s="68"/>
      <c r="K476" s="68"/>
      <c r="L476" s="68"/>
      <c r="M476" s="68"/>
      <c r="N476" s="68"/>
      <c r="O476" s="68">
        <f>SUM(C476:N476)</f>
        <v>4</v>
      </c>
    </row>
    <row r="477" spans="1:15" ht="12.75">
      <c r="A477" s="170" t="s">
        <v>294</v>
      </c>
      <c r="B477" s="174" t="s">
        <v>279</v>
      </c>
      <c r="C477" s="68"/>
      <c r="D477" s="68">
        <f>D475-D476</f>
        <v>1</v>
      </c>
      <c r="E477" s="68">
        <f>E475-E476</f>
        <v>-1</v>
      </c>
      <c r="F477" s="68">
        <f>F475-F476</f>
        <v>-1</v>
      </c>
      <c r="G477" s="68">
        <f>G475-G476</f>
        <v>3</v>
      </c>
      <c r="H477" s="68"/>
      <c r="I477" s="68"/>
      <c r="J477" s="68"/>
      <c r="K477" s="68"/>
      <c r="L477" s="68"/>
      <c r="M477" s="68"/>
      <c r="N477" s="68"/>
      <c r="O477" s="68">
        <f>O475-O476</f>
        <v>4</v>
      </c>
    </row>
    <row r="478" spans="1:15" ht="13.5" thickBot="1">
      <c r="A478" s="172"/>
      <c r="B478" s="173" t="s">
        <v>5</v>
      </c>
      <c r="C478" s="168">
        <v>0</v>
      </c>
      <c r="D478" s="168">
        <v>0</v>
      </c>
      <c r="E478" s="168">
        <f>E477/E476</f>
        <v>-1</v>
      </c>
      <c r="F478" s="168">
        <f>F477/F476</f>
        <v>-0.5</v>
      </c>
      <c r="G478" s="168">
        <f>G477/G476</f>
        <v>3</v>
      </c>
      <c r="H478" s="168"/>
      <c r="I478" s="168"/>
      <c r="J478" s="168"/>
      <c r="K478" s="168"/>
      <c r="L478" s="168"/>
      <c r="M478" s="168"/>
      <c r="N478" s="168"/>
      <c r="O478" s="168">
        <f>O477/O476</f>
        <v>1</v>
      </c>
    </row>
    <row r="479" spans="1:15" ht="12.75">
      <c r="A479" s="167"/>
      <c r="B479" s="69">
        <v>2013</v>
      </c>
      <c r="C479" s="162">
        <v>0</v>
      </c>
      <c r="D479" s="162">
        <v>0</v>
      </c>
      <c r="E479" s="162">
        <v>0</v>
      </c>
      <c r="F479" s="162">
        <v>0</v>
      </c>
      <c r="G479" s="162">
        <v>0</v>
      </c>
      <c r="H479" s="162"/>
      <c r="I479" s="162"/>
      <c r="J479" s="162"/>
      <c r="K479" s="162"/>
      <c r="L479" s="162"/>
      <c r="M479" s="162"/>
      <c r="N479" s="162"/>
      <c r="O479" s="69">
        <f>SUM(C479:N479)</f>
        <v>0</v>
      </c>
    </row>
    <row r="480" spans="1:15" ht="12.75">
      <c r="A480" s="175" t="s">
        <v>295</v>
      </c>
      <c r="B480" s="68">
        <v>2012</v>
      </c>
      <c r="C480" s="68">
        <v>0</v>
      </c>
      <c r="D480" s="68">
        <v>0</v>
      </c>
      <c r="E480" s="68">
        <v>0</v>
      </c>
      <c r="F480" s="68">
        <v>0</v>
      </c>
      <c r="G480" s="68">
        <v>0</v>
      </c>
      <c r="H480" s="68"/>
      <c r="I480" s="68"/>
      <c r="J480" s="68"/>
      <c r="K480" s="68"/>
      <c r="L480" s="68"/>
      <c r="M480" s="68"/>
      <c r="N480" s="68"/>
      <c r="O480" s="68">
        <f>SUM(C480:N480)</f>
        <v>0</v>
      </c>
    </row>
    <row r="481" spans="1:15" ht="12.75">
      <c r="A481" s="170" t="s">
        <v>296</v>
      </c>
      <c r="B481" s="174" t="s">
        <v>279</v>
      </c>
      <c r="C481" s="68">
        <f>C479-C480</f>
        <v>0</v>
      </c>
      <c r="D481" s="68">
        <f>D479-D480</f>
        <v>0</v>
      </c>
      <c r="E481" s="68">
        <f>E479-E480</f>
        <v>0</v>
      </c>
      <c r="F481" s="68">
        <f>F479-F480</f>
        <v>0</v>
      </c>
      <c r="G481" s="68">
        <f>G479-G480</f>
        <v>0</v>
      </c>
      <c r="H481" s="68"/>
      <c r="I481" s="68"/>
      <c r="J481" s="68"/>
      <c r="K481" s="68"/>
      <c r="L481" s="68"/>
      <c r="M481" s="68"/>
      <c r="N481" s="68"/>
      <c r="O481" s="68">
        <f>O479-O480</f>
        <v>0</v>
      </c>
    </row>
    <row r="482" spans="1:15" ht="13.5" thickBot="1">
      <c r="A482" s="172"/>
      <c r="B482" s="173" t="s">
        <v>5</v>
      </c>
      <c r="C482" s="168">
        <v>0</v>
      </c>
      <c r="D482" s="168">
        <v>0</v>
      </c>
      <c r="E482" s="168">
        <v>0</v>
      </c>
      <c r="F482" s="168">
        <v>0</v>
      </c>
      <c r="G482" s="168">
        <v>0</v>
      </c>
      <c r="H482" s="168"/>
      <c r="I482" s="168"/>
      <c r="J482" s="168"/>
      <c r="K482" s="168"/>
      <c r="L482" s="168"/>
      <c r="M482" s="168"/>
      <c r="N482" s="168"/>
      <c r="O482" s="168">
        <v>0</v>
      </c>
    </row>
    <row r="483" spans="1:15" ht="12.75">
      <c r="A483" s="167"/>
      <c r="B483" s="69">
        <v>2013</v>
      </c>
      <c r="C483" s="162">
        <v>8</v>
      </c>
      <c r="D483" s="162">
        <v>9</v>
      </c>
      <c r="E483" s="162">
        <v>9</v>
      </c>
      <c r="F483" s="162">
        <v>8</v>
      </c>
      <c r="G483" s="162">
        <v>22</v>
      </c>
      <c r="H483" s="162"/>
      <c r="I483" s="162"/>
      <c r="J483" s="162"/>
      <c r="K483" s="162"/>
      <c r="L483" s="162"/>
      <c r="M483" s="162"/>
      <c r="N483" s="162"/>
      <c r="O483" s="69">
        <f>SUM(C483:N483)</f>
        <v>56</v>
      </c>
    </row>
    <row r="484" spans="1:15" ht="12.75">
      <c r="A484" s="170" t="s">
        <v>297</v>
      </c>
      <c r="B484" s="68">
        <v>2012</v>
      </c>
      <c r="C484" s="68">
        <v>11</v>
      </c>
      <c r="D484" s="68">
        <v>9</v>
      </c>
      <c r="E484" s="68">
        <v>11</v>
      </c>
      <c r="F484" s="68">
        <v>9</v>
      </c>
      <c r="G484" s="68">
        <v>9</v>
      </c>
      <c r="H484" s="68"/>
      <c r="I484" s="68"/>
      <c r="J484" s="68"/>
      <c r="K484" s="68"/>
      <c r="L484" s="68"/>
      <c r="M484" s="68"/>
      <c r="N484" s="68"/>
      <c r="O484" s="68">
        <f>SUM(C484:N484)</f>
        <v>49</v>
      </c>
    </row>
    <row r="485" spans="1:15" ht="12.75">
      <c r="A485" s="167"/>
      <c r="B485" s="174" t="s">
        <v>279</v>
      </c>
      <c r="C485" s="68">
        <f>C483-C484</f>
        <v>-3</v>
      </c>
      <c r="D485" s="68">
        <f>D483-D484</f>
        <v>0</v>
      </c>
      <c r="E485" s="68">
        <f>E483-E484</f>
        <v>-2</v>
      </c>
      <c r="F485" s="68">
        <f>F483-F484</f>
        <v>-1</v>
      </c>
      <c r="G485" s="68">
        <f>G483-G484</f>
        <v>13</v>
      </c>
      <c r="H485" s="68"/>
      <c r="I485" s="68"/>
      <c r="J485" s="68"/>
      <c r="K485" s="68"/>
      <c r="L485" s="68"/>
      <c r="M485" s="68"/>
      <c r="N485" s="68"/>
      <c r="O485" s="68">
        <f>O483-O484</f>
        <v>7</v>
      </c>
    </row>
    <row r="486" spans="1:15" ht="13.5" thickBot="1">
      <c r="A486" s="172"/>
      <c r="B486" s="173" t="s">
        <v>5</v>
      </c>
      <c r="C486" s="168">
        <f>C485/C484</f>
        <v>-0.2727272727272727</v>
      </c>
      <c r="D486" s="168">
        <f>D485/D484</f>
        <v>0</v>
      </c>
      <c r="E486" s="168">
        <f>E485/E484</f>
        <v>-0.18181818181818182</v>
      </c>
      <c r="F486" s="168">
        <f>F485/F484</f>
        <v>-0.1111111111111111</v>
      </c>
      <c r="G486" s="168">
        <f>G485/G484</f>
        <v>1.4444444444444444</v>
      </c>
      <c r="H486" s="168"/>
      <c r="I486" s="168"/>
      <c r="J486" s="168"/>
      <c r="K486" s="168"/>
      <c r="L486" s="168"/>
      <c r="M486" s="168"/>
      <c r="N486" s="168"/>
      <c r="O486" s="168">
        <f>O485/O484</f>
        <v>0.14285714285714285</v>
      </c>
    </row>
    <row r="487" spans="1:15" ht="12.75">
      <c r="A487" s="167"/>
      <c r="B487" s="69">
        <v>2013</v>
      </c>
      <c r="C487" s="162">
        <v>7</v>
      </c>
      <c r="D487" s="162">
        <v>18</v>
      </c>
      <c r="E487" s="162">
        <v>8</v>
      </c>
      <c r="F487" s="162">
        <v>15</v>
      </c>
      <c r="G487" s="162">
        <v>8</v>
      </c>
      <c r="H487" s="162"/>
      <c r="I487" s="162"/>
      <c r="J487" s="162"/>
      <c r="K487" s="162"/>
      <c r="L487" s="162"/>
      <c r="M487" s="162"/>
      <c r="N487" s="162"/>
      <c r="O487" s="69">
        <f>SUM(C487:N487)</f>
        <v>56</v>
      </c>
    </row>
    <row r="488" spans="1:15" ht="12.75">
      <c r="A488" s="170" t="s">
        <v>298</v>
      </c>
      <c r="B488" s="68">
        <v>2012</v>
      </c>
      <c r="C488" s="68">
        <v>11</v>
      </c>
      <c r="D488" s="68">
        <v>23</v>
      </c>
      <c r="E488" s="68">
        <v>15</v>
      </c>
      <c r="F488" s="68">
        <v>13</v>
      </c>
      <c r="G488" s="68">
        <v>13</v>
      </c>
      <c r="H488" s="68"/>
      <c r="I488" s="68"/>
      <c r="J488" s="68"/>
      <c r="K488" s="68"/>
      <c r="L488" s="68"/>
      <c r="M488" s="68"/>
      <c r="N488" s="68"/>
      <c r="O488" s="68">
        <f>SUM(C488:N488)</f>
        <v>75</v>
      </c>
    </row>
    <row r="489" spans="1:15" ht="12.75">
      <c r="A489" s="170" t="s">
        <v>299</v>
      </c>
      <c r="B489" s="174" t="s">
        <v>279</v>
      </c>
      <c r="C489" s="68">
        <f>C487-C488</f>
        <v>-4</v>
      </c>
      <c r="D489" s="68">
        <f>D487-D488</f>
        <v>-5</v>
      </c>
      <c r="E489" s="68">
        <f>E487-E488</f>
        <v>-7</v>
      </c>
      <c r="F489" s="68">
        <f>F487-F488</f>
        <v>2</v>
      </c>
      <c r="G489" s="68">
        <f>G487-G488</f>
        <v>-5</v>
      </c>
      <c r="H489" s="68"/>
      <c r="I489" s="68"/>
      <c r="J489" s="68"/>
      <c r="K489" s="68"/>
      <c r="L489" s="68"/>
      <c r="M489" s="68"/>
      <c r="N489" s="68"/>
      <c r="O489" s="68">
        <f>O487-O488</f>
        <v>-19</v>
      </c>
    </row>
    <row r="490" spans="1:15" ht="13.5" thickBot="1">
      <c r="A490" s="172" t="s">
        <v>0</v>
      </c>
      <c r="B490" s="173" t="s">
        <v>5</v>
      </c>
      <c r="C490" s="168">
        <f>C489/C488</f>
        <v>-0.36363636363636365</v>
      </c>
      <c r="D490" s="168">
        <f>D489/D488</f>
        <v>-0.21739130434782608</v>
      </c>
      <c r="E490" s="168">
        <f>E489/E488</f>
        <v>-0.4666666666666667</v>
      </c>
      <c r="F490" s="168">
        <f>F489/F488</f>
        <v>0.15384615384615385</v>
      </c>
      <c r="G490" s="168">
        <f>G489/G488</f>
        <v>-0.38461538461538464</v>
      </c>
      <c r="H490" s="168"/>
      <c r="I490" s="168"/>
      <c r="J490" s="168"/>
      <c r="K490" s="168"/>
      <c r="L490" s="168"/>
      <c r="M490" s="168"/>
      <c r="N490" s="168"/>
      <c r="O490" s="168">
        <f>O489/O488</f>
        <v>-0.25333333333333335</v>
      </c>
    </row>
    <row r="491" spans="1:15" ht="12.75">
      <c r="A491" s="167"/>
      <c r="B491" s="69">
        <v>2013</v>
      </c>
      <c r="C491" s="162">
        <v>61</v>
      </c>
      <c r="D491" s="162">
        <v>44</v>
      </c>
      <c r="E491" s="162">
        <v>35</v>
      </c>
      <c r="F491" s="162">
        <v>48</v>
      </c>
      <c r="G491" s="162">
        <v>50</v>
      </c>
      <c r="H491" s="162"/>
      <c r="I491" s="162"/>
      <c r="J491" s="162"/>
      <c r="K491" s="162"/>
      <c r="L491" s="162"/>
      <c r="M491" s="162"/>
      <c r="N491" s="162"/>
      <c r="O491" s="69">
        <f>SUM(C491:N491)</f>
        <v>238</v>
      </c>
    </row>
    <row r="492" spans="1:15" ht="12.75">
      <c r="A492" s="170" t="s">
        <v>300</v>
      </c>
      <c r="B492" s="68">
        <v>2012</v>
      </c>
      <c r="C492" s="68">
        <v>67</v>
      </c>
      <c r="D492" s="68">
        <v>59</v>
      </c>
      <c r="E492" s="68">
        <v>40</v>
      </c>
      <c r="F492" s="68">
        <v>43</v>
      </c>
      <c r="G492" s="68">
        <v>47</v>
      </c>
      <c r="H492" s="68"/>
      <c r="I492" s="68"/>
      <c r="J492" s="68"/>
      <c r="K492" s="68"/>
      <c r="L492" s="68"/>
      <c r="M492" s="68"/>
      <c r="N492" s="68"/>
      <c r="O492" s="68">
        <f>SUM(C492:N492)</f>
        <v>256</v>
      </c>
    </row>
    <row r="493" spans="1:15" ht="12.75">
      <c r="A493" s="167"/>
      <c r="B493" s="174" t="s">
        <v>279</v>
      </c>
      <c r="C493" s="68">
        <f>C491-C492</f>
        <v>-6</v>
      </c>
      <c r="D493" s="68">
        <f>D491-D492</f>
        <v>-15</v>
      </c>
      <c r="E493" s="68">
        <f>E491-E492</f>
        <v>-5</v>
      </c>
      <c r="F493" s="68">
        <f>F491-F492</f>
        <v>5</v>
      </c>
      <c r="G493" s="68">
        <f>G491-G492</f>
        <v>3</v>
      </c>
      <c r="H493" s="68"/>
      <c r="I493" s="68"/>
      <c r="J493" s="68"/>
      <c r="K493" s="68"/>
      <c r="L493" s="68"/>
      <c r="M493" s="68"/>
      <c r="N493" s="68"/>
      <c r="O493" s="68">
        <f>O491-O492</f>
        <v>-18</v>
      </c>
    </row>
    <row r="494" spans="1:15" ht="13.5" thickBot="1">
      <c r="A494" s="172"/>
      <c r="B494" s="173" t="s">
        <v>5</v>
      </c>
      <c r="C494" s="168">
        <f>C493/C492</f>
        <v>-0.08955223880597014</v>
      </c>
      <c r="D494" s="168">
        <f>D493/D492</f>
        <v>-0.2542372881355932</v>
      </c>
      <c r="E494" s="168">
        <f>E493/E492</f>
        <v>-0.125</v>
      </c>
      <c r="F494" s="168">
        <f>F493/F492</f>
        <v>0.11627906976744186</v>
      </c>
      <c r="G494" s="168">
        <f>G493/G492</f>
        <v>0.06382978723404255</v>
      </c>
      <c r="H494" s="168"/>
      <c r="I494" s="168"/>
      <c r="J494" s="168"/>
      <c r="K494" s="168"/>
      <c r="L494" s="168"/>
      <c r="M494" s="168"/>
      <c r="N494" s="168"/>
      <c r="O494" s="168">
        <f>O493/O492</f>
        <v>-0.0703125</v>
      </c>
    </row>
    <row r="495" spans="1:15" ht="12.75">
      <c r="A495" s="167"/>
      <c r="B495" s="69">
        <v>2013</v>
      </c>
      <c r="C495" s="162">
        <v>96</v>
      </c>
      <c r="D495" s="162">
        <v>74</v>
      </c>
      <c r="E495" s="162">
        <v>90</v>
      </c>
      <c r="F495" s="162">
        <v>73</v>
      </c>
      <c r="G495" s="162">
        <v>90</v>
      </c>
      <c r="H495" s="162"/>
      <c r="I495" s="162"/>
      <c r="J495" s="162"/>
      <c r="K495" s="162"/>
      <c r="L495" s="162"/>
      <c r="M495" s="162"/>
      <c r="N495" s="162"/>
      <c r="O495" s="69">
        <f>SUM(C495:N495)</f>
        <v>423</v>
      </c>
    </row>
    <row r="496" spans="1:15" ht="12.75">
      <c r="A496" s="170" t="s">
        <v>301</v>
      </c>
      <c r="B496" s="68">
        <v>2012</v>
      </c>
      <c r="C496" s="68">
        <v>78</v>
      </c>
      <c r="D496" s="68">
        <v>80</v>
      </c>
      <c r="E496" s="68">
        <v>72</v>
      </c>
      <c r="F496" s="68">
        <v>55</v>
      </c>
      <c r="G496" s="68">
        <v>72</v>
      </c>
      <c r="H496" s="68"/>
      <c r="I496" s="68"/>
      <c r="J496" s="68"/>
      <c r="K496" s="68"/>
      <c r="L496" s="68"/>
      <c r="M496" s="68"/>
      <c r="N496" s="68"/>
      <c r="O496" s="68">
        <f>SUM(C496:N496)</f>
        <v>357</v>
      </c>
    </row>
    <row r="497" spans="1:15" ht="12.75">
      <c r="A497" s="170" t="s">
        <v>302</v>
      </c>
      <c r="B497" s="174" t="s">
        <v>279</v>
      </c>
      <c r="C497" s="68">
        <f>C495-C496</f>
        <v>18</v>
      </c>
      <c r="D497" s="68">
        <f>D495-D496</f>
        <v>-6</v>
      </c>
      <c r="E497" s="68">
        <f>E495-E496</f>
        <v>18</v>
      </c>
      <c r="F497" s="68">
        <f>F495-F496</f>
        <v>18</v>
      </c>
      <c r="G497" s="68">
        <f>G495-G496</f>
        <v>18</v>
      </c>
      <c r="H497" s="68"/>
      <c r="I497" s="68"/>
      <c r="J497" s="68"/>
      <c r="K497" s="68"/>
      <c r="L497" s="68"/>
      <c r="M497" s="68"/>
      <c r="N497" s="68"/>
      <c r="O497" s="68">
        <f>O495-O496</f>
        <v>66</v>
      </c>
    </row>
    <row r="498" spans="1:15" ht="13.5" thickBot="1">
      <c r="A498" s="172"/>
      <c r="B498" s="173" t="s">
        <v>5</v>
      </c>
      <c r="C498" s="168">
        <f>C497/C496</f>
        <v>0.23076923076923078</v>
      </c>
      <c r="D498" s="168">
        <f>D497/D496</f>
        <v>-0.075</v>
      </c>
      <c r="E498" s="168">
        <f>E497/E496</f>
        <v>0.25</v>
      </c>
      <c r="F498" s="168">
        <f>F497/F496</f>
        <v>0.32727272727272727</v>
      </c>
      <c r="G498" s="168">
        <f>G497/G496</f>
        <v>0.25</v>
      </c>
      <c r="H498" s="168"/>
      <c r="I498" s="168"/>
      <c r="J498" s="168"/>
      <c r="K498" s="168"/>
      <c r="L498" s="168"/>
      <c r="M498" s="168"/>
      <c r="N498" s="168"/>
      <c r="O498" s="168">
        <f>O497/O496</f>
        <v>0.18487394957983194</v>
      </c>
    </row>
    <row r="499" spans="1:15" ht="12.75">
      <c r="A499" s="167"/>
      <c r="B499" s="69">
        <v>2013</v>
      </c>
      <c r="C499" s="162">
        <v>15</v>
      </c>
      <c r="D499" s="162">
        <v>13</v>
      </c>
      <c r="E499" s="162">
        <v>15</v>
      </c>
      <c r="F499" s="162">
        <v>10</v>
      </c>
      <c r="G499" s="162">
        <v>19</v>
      </c>
      <c r="H499" s="162"/>
      <c r="I499" s="162"/>
      <c r="J499" s="162"/>
      <c r="K499" s="162"/>
      <c r="L499" s="162"/>
      <c r="M499" s="162"/>
      <c r="N499" s="162"/>
      <c r="O499" s="69">
        <f>SUM(C499:N499)</f>
        <v>72</v>
      </c>
    </row>
    <row r="500" spans="1:15" ht="12.75">
      <c r="A500" s="170" t="s">
        <v>303</v>
      </c>
      <c r="B500" s="68">
        <v>2012</v>
      </c>
      <c r="C500" s="68">
        <v>17</v>
      </c>
      <c r="D500" s="68">
        <v>24</v>
      </c>
      <c r="E500" s="68">
        <v>12</v>
      </c>
      <c r="F500" s="68">
        <v>6</v>
      </c>
      <c r="G500" s="68">
        <v>6</v>
      </c>
      <c r="H500" s="68"/>
      <c r="I500" s="68"/>
      <c r="J500" s="68"/>
      <c r="K500" s="68"/>
      <c r="L500" s="68"/>
      <c r="M500" s="68"/>
      <c r="N500" s="68"/>
      <c r="O500" s="68">
        <f>SUM(C500:N500)</f>
        <v>65</v>
      </c>
    </row>
    <row r="501" spans="1:15" ht="12.75">
      <c r="A501" s="170" t="s">
        <v>304</v>
      </c>
      <c r="B501" s="174" t="s">
        <v>279</v>
      </c>
      <c r="C501" s="68">
        <f>C499-C500</f>
        <v>-2</v>
      </c>
      <c r="D501" s="68">
        <f>D499-D500</f>
        <v>-11</v>
      </c>
      <c r="E501" s="68">
        <f>E499-E500</f>
        <v>3</v>
      </c>
      <c r="F501" s="68">
        <f>F499-F500</f>
        <v>4</v>
      </c>
      <c r="G501" s="68">
        <f>G499-G500</f>
        <v>13</v>
      </c>
      <c r="H501" s="68"/>
      <c r="I501" s="68"/>
      <c r="J501" s="68"/>
      <c r="K501" s="68"/>
      <c r="L501" s="68"/>
      <c r="M501" s="68"/>
      <c r="N501" s="68"/>
      <c r="O501" s="68">
        <f>O499-O500</f>
        <v>7</v>
      </c>
    </row>
    <row r="502" spans="1:15" ht="13.5" thickBot="1">
      <c r="A502" s="172"/>
      <c r="B502" s="173" t="s">
        <v>5</v>
      </c>
      <c r="C502" s="168">
        <f>C501/C500</f>
        <v>-0.11764705882352941</v>
      </c>
      <c r="D502" s="168">
        <f>D501/D500</f>
        <v>-0.4583333333333333</v>
      </c>
      <c r="E502" s="168">
        <f>E501/E500</f>
        <v>0.25</v>
      </c>
      <c r="F502" s="168">
        <f>F501/F500</f>
        <v>0.6666666666666666</v>
      </c>
      <c r="G502" s="168">
        <f>G501/G500</f>
        <v>2.1666666666666665</v>
      </c>
      <c r="H502" s="168"/>
      <c r="I502" s="168"/>
      <c r="J502" s="168"/>
      <c r="K502" s="168"/>
      <c r="L502" s="168"/>
      <c r="M502" s="168"/>
      <c r="N502" s="168"/>
      <c r="O502" s="168">
        <f>O501/O500</f>
        <v>0.1076923076923077</v>
      </c>
    </row>
  </sheetData>
  <sheetProtection/>
  <printOptions/>
  <pageMargins left="0.7" right="0.7" top="1.5" bottom="0.75" header="0.8" footer="0.3"/>
  <pageSetup horizontalDpi="600" verticalDpi="600" orientation="landscape" scale="91" r:id="rId1"/>
  <headerFooter>
    <oddHeader>&amp;L
Datos Preliminares&amp;CPOLICIA DE PUERTO RICO
DELITOS TIPO I INFORMADOS EN PUERTO RICO
AÑOS 2012 Y 2013</oddHeader>
  </headerFooter>
  <rowBreaks count="13" manualBreakCount="13">
    <brk id="36" max="255" man="1"/>
    <brk id="72" max="255" man="1"/>
    <brk id="108" max="255" man="1"/>
    <brk id="144" max="255" man="1"/>
    <brk id="180" max="255" man="1"/>
    <brk id="216" max="255" man="1"/>
    <brk id="252" max="255" man="1"/>
    <brk id="288" max="255" man="1"/>
    <brk id="324" max="255" man="1"/>
    <brk id="360" max="255" man="1"/>
    <brk id="396" max="255" man="1"/>
    <brk id="432" max="255" man="1"/>
    <brk id="468" max="255" man="1"/>
  </rowBreaks>
</worksheet>
</file>

<file path=xl/worksheets/sheet5.xml><?xml version="1.0" encoding="utf-8"?>
<worksheet xmlns="http://schemas.openxmlformats.org/spreadsheetml/2006/main" xmlns:r="http://schemas.openxmlformats.org/officeDocument/2006/relationships">
  <dimension ref="A4:T20"/>
  <sheetViews>
    <sheetView view="pageLayout"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140625" style="0" customWidth="1"/>
    <col min="9" max="9" width="4.421875" style="0" customWidth="1"/>
    <col min="10" max="10" width="5.8515625" style="0" customWidth="1"/>
    <col min="11" max="11" width="4.421875" style="0" customWidth="1"/>
    <col min="12" max="12" width="4.28125" style="0" customWidth="1"/>
    <col min="13" max="13" width="4.8515625" style="0" customWidth="1"/>
    <col min="14" max="14" width="3.7109375" style="0" customWidth="1"/>
    <col min="15" max="15" width="5.421875" style="0" customWidth="1"/>
    <col min="16" max="16" width="4.57421875" style="0" customWidth="1"/>
    <col min="17" max="17" width="5.28125" style="0" customWidth="1"/>
    <col min="18" max="18" width="4.57421875" style="0" customWidth="1"/>
  </cols>
  <sheetData>
    <row r="2" ht="9" customHeight="1"/>
    <row r="3" ht="0.75" customHeight="1" thickBot="1"/>
    <row r="4" spans="2:18" ht="26.25" customHeight="1" thickBot="1">
      <c r="B4" s="274" t="s">
        <v>232</v>
      </c>
      <c r="C4" s="278"/>
      <c r="D4" s="275"/>
      <c r="E4" s="274" t="s">
        <v>233</v>
      </c>
      <c r="F4" s="275"/>
      <c r="G4" s="274" t="s">
        <v>234</v>
      </c>
      <c r="H4" s="275"/>
      <c r="I4" s="279" t="s">
        <v>235</v>
      </c>
      <c r="J4" s="275"/>
      <c r="K4" s="274" t="s">
        <v>236</v>
      </c>
      <c r="L4" s="275"/>
      <c r="M4" s="274" t="s">
        <v>144</v>
      </c>
      <c r="N4" s="275"/>
      <c r="O4" s="274" t="s">
        <v>237</v>
      </c>
      <c r="P4" s="275"/>
      <c r="Q4" s="276" t="s">
        <v>238</v>
      </c>
      <c r="R4" s="277"/>
    </row>
    <row r="5" spans="2:18" ht="50.25" customHeight="1" thickBot="1">
      <c r="B5" s="237" t="s">
        <v>232</v>
      </c>
      <c r="C5" s="238" t="s">
        <v>239</v>
      </c>
      <c r="D5" s="239" t="s">
        <v>240</v>
      </c>
      <c r="E5" s="239" t="s">
        <v>239</v>
      </c>
      <c r="F5" s="239" t="s">
        <v>240</v>
      </c>
      <c r="G5" s="238" t="s">
        <v>239</v>
      </c>
      <c r="H5" s="239" t="s">
        <v>240</v>
      </c>
      <c r="I5" s="239" t="s">
        <v>239</v>
      </c>
      <c r="J5" s="238" t="s">
        <v>240</v>
      </c>
      <c r="K5" s="239" t="s">
        <v>239</v>
      </c>
      <c r="L5" s="238" t="s">
        <v>240</v>
      </c>
      <c r="M5" s="239" t="s">
        <v>239</v>
      </c>
      <c r="N5" s="238" t="s">
        <v>240</v>
      </c>
      <c r="O5" s="239" t="s">
        <v>239</v>
      </c>
      <c r="P5" s="239" t="s">
        <v>240</v>
      </c>
      <c r="Q5" s="239" t="s">
        <v>239</v>
      </c>
      <c r="R5" s="239" t="s">
        <v>240</v>
      </c>
    </row>
    <row r="6" spans="1:18" ht="27.75" customHeight="1">
      <c r="A6" s="240" t="s">
        <v>232</v>
      </c>
      <c r="B6" s="253">
        <f>SUM(B7:B19)</f>
        <v>356</v>
      </c>
      <c r="C6" s="254">
        <f aca="true" t="shared" si="0" ref="C6:D19">SUM(E6+G6+I6+K6+M6+O6+Q6)</f>
        <v>337</v>
      </c>
      <c r="D6" s="253">
        <f t="shared" si="0"/>
        <v>19</v>
      </c>
      <c r="E6" s="255">
        <f aca="true" t="shared" si="1" ref="E6:R6">SUM(E7:E19)</f>
        <v>19</v>
      </c>
      <c r="F6" s="256">
        <f t="shared" si="1"/>
        <v>0</v>
      </c>
      <c r="G6" s="255">
        <f t="shared" si="1"/>
        <v>0</v>
      </c>
      <c r="H6" s="256">
        <f t="shared" si="1"/>
        <v>1</v>
      </c>
      <c r="I6" s="255">
        <f t="shared" si="1"/>
        <v>2</v>
      </c>
      <c r="J6" s="256">
        <f t="shared" si="1"/>
        <v>5</v>
      </c>
      <c r="K6" s="255">
        <f t="shared" si="1"/>
        <v>256</v>
      </c>
      <c r="L6" s="256">
        <f t="shared" si="1"/>
        <v>4</v>
      </c>
      <c r="M6" s="255">
        <f t="shared" si="1"/>
        <v>8</v>
      </c>
      <c r="N6" s="256">
        <f t="shared" si="1"/>
        <v>1</v>
      </c>
      <c r="O6" s="255">
        <f t="shared" si="1"/>
        <v>7</v>
      </c>
      <c r="P6" s="256">
        <f t="shared" si="1"/>
        <v>0</v>
      </c>
      <c r="Q6" s="257">
        <f t="shared" si="1"/>
        <v>45</v>
      </c>
      <c r="R6" s="256">
        <f t="shared" si="1"/>
        <v>8</v>
      </c>
    </row>
    <row r="7" spans="1:18" ht="22.5" customHeight="1">
      <c r="A7" s="241" t="s">
        <v>31</v>
      </c>
      <c r="B7" s="243">
        <f aca="true" t="shared" si="2" ref="B7:B19">SUM(C7:D7)</f>
        <v>66</v>
      </c>
      <c r="C7" s="258">
        <f t="shared" si="0"/>
        <v>63</v>
      </c>
      <c r="D7" s="242">
        <f t="shared" si="0"/>
        <v>3</v>
      </c>
      <c r="E7" s="262">
        <v>3</v>
      </c>
      <c r="F7" s="263"/>
      <c r="G7" s="262"/>
      <c r="H7" s="263"/>
      <c r="I7" s="262"/>
      <c r="J7" s="263"/>
      <c r="K7" s="262">
        <v>48</v>
      </c>
      <c r="L7" s="263">
        <v>2</v>
      </c>
      <c r="M7" s="262">
        <v>1</v>
      </c>
      <c r="N7" s="263"/>
      <c r="O7" s="262">
        <v>2</v>
      </c>
      <c r="P7" s="263"/>
      <c r="Q7" s="264">
        <v>9</v>
      </c>
      <c r="R7" s="263">
        <v>1</v>
      </c>
    </row>
    <row r="8" spans="1:18" ht="26.25" customHeight="1">
      <c r="A8" s="241" t="s">
        <v>241</v>
      </c>
      <c r="B8" s="243">
        <f t="shared" si="2"/>
        <v>21</v>
      </c>
      <c r="C8" s="259">
        <f t="shared" si="0"/>
        <v>18</v>
      </c>
      <c r="D8" s="243">
        <f t="shared" si="0"/>
        <v>3</v>
      </c>
      <c r="E8" s="262">
        <v>2</v>
      </c>
      <c r="F8" s="263"/>
      <c r="G8" s="262"/>
      <c r="H8" s="263"/>
      <c r="I8" s="262">
        <v>1</v>
      </c>
      <c r="J8" s="263">
        <v>1</v>
      </c>
      <c r="K8" s="262">
        <v>7</v>
      </c>
      <c r="L8" s="263"/>
      <c r="M8" s="262"/>
      <c r="N8" s="263"/>
      <c r="O8" s="262">
        <v>1</v>
      </c>
      <c r="P8" s="263"/>
      <c r="Q8" s="264">
        <v>7</v>
      </c>
      <c r="R8" s="263">
        <v>2</v>
      </c>
    </row>
    <row r="9" spans="1:18" ht="21.75" customHeight="1">
      <c r="A9" s="241" t="s">
        <v>242</v>
      </c>
      <c r="B9" s="243">
        <f t="shared" si="2"/>
        <v>37</v>
      </c>
      <c r="C9" s="259">
        <f t="shared" si="0"/>
        <v>37</v>
      </c>
      <c r="D9" s="243">
        <f t="shared" si="0"/>
        <v>0</v>
      </c>
      <c r="E9" s="262"/>
      <c r="F9" s="263"/>
      <c r="G9" s="262"/>
      <c r="H9" s="263"/>
      <c r="I9" s="262"/>
      <c r="J9" s="263"/>
      <c r="K9" s="262">
        <v>33</v>
      </c>
      <c r="L9" s="263"/>
      <c r="M9" s="262">
        <v>1</v>
      </c>
      <c r="N9" s="263"/>
      <c r="O9" s="262"/>
      <c r="P9" s="263"/>
      <c r="Q9" s="264">
        <v>3</v>
      </c>
      <c r="R9" s="263"/>
    </row>
    <row r="10" spans="1:18" ht="21.75" customHeight="1">
      <c r="A10" s="241" t="s">
        <v>63</v>
      </c>
      <c r="B10" s="243">
        <f t="shared" si="2"/>
        <v>16</v>
      </c>
      <c r="C10" s="259">
        <f t="shared" si="0"/>
        <v>16</v>
      </c>
      <c r="D10" s="243">
        <f t="shared" si="0"/>
        <v>0</v>
      </c>
      <c r="E10" s="262"/>
      <c r="F10" s="263"/>
      <c r="G10" s="262"/>
      <c r="H10" s="263"/>
      <c r="I10" s="262"/>
      <c r="J10" s="263"/>
      <c r="K10" s="262">
        <v>15</v>
      </c>
      <c r="L10" s="263"/>
      <c r="M10" s="262">
        <v>1</v>
      </c>
      <c r="N10" s="263"/>
      <c r="O10" s="262"/>
      <c r="P10" s="263"/>
      <c r="Q10" s="264"/>
      <c r="R10" s="263"/>
    </row>
    <row r="11" spans="1:18" ht="24" customHeight="1">
      <c r="A11" s="241" t="s">
        <v>243</v>
      </c>
      <c r="B11" s="243">
        <f t="shared" si="2"/>
        <v>22</v>
      </c>
      <c r="C11" s="259">
        <f t="shared" si="0"/>
        <v>18</v>
      </c>
      <c r="D11" s="243">
        <f t="shared" si="0"/>
        <v>4</v>
      </c>
      <c r="E11" s="262">
        <v>1</v>
      </c>
      <c r="F11" s="263"/>
      <c r="G11" s="262"/>
      <c r="H11" s="263">
        <v>1</v>
      </c>
      <c r="I11" s="262"/>
      <c r="J11" s="263">
        <v>3</v>
      </c>
      <c r="K11" s="262">
        <v>12</v>
      </c>
      <c r="L11" s="263"/>
      <c r="M11" s="262"/>
      <c r="N11" s="263"/>
      <c r="O11" s="262">
        <v>1</v>
      </c>
      <c r="P11" s="263"/>
      <c r="Q11" s="264">
        <v>4</v>
      </c>
      <c r="R11" s="263">
        <v>0</v>
      </c>
    </row>
    <row r="12" spans="1:18" ht="23.25" customHeight="1">
      <c r="A12" s="241" t="s">
        <v>244</v>
      </c>
      <c r="B12" s="243">
        <f t="shared" si="2"/>
        <v>39</v>
      </c>
      <c r="C12" s="259">
        <f t="shared" si="0"/>
        <v>36</v>
      </c>
      <c r="D12" s="243">
        <f t="shared" si="0"/>
        <v>3</v>
      </c>
      <c r="E12" s="262">
        <v>3</v>
      </c>
      <c r="F12" s="263"/>
      <c r="G12" s="262"/>
      <c r="H12" s="263"/>
      <c r="I12" s="262"/>
      <c r="J12" s="263"/>
      <c r="K12" s="262">
        <v>24</v>
      </c>
      <c r="L12" s="263"/>
      <c r="M12" s="262">
        <v>1</v>
      </c>
      <c r="N12" s="263">
        <v>1</v>
      </c>
      <c r="O12" s="262"/>
      <c r="P12" s="263"/>
      <c r="Q12" s="264">
        <v>8</v>
      </c>
      <c r="R12" s="263">
        <v>2</v>
      </c>
    </row>
    <row r="13" spans="1:20" ht="21.75" customHeight="1">
      <c r="A13" s="241" t="s">
        <v>245</v>
      </c>
      <c r="B13" s="243">
        <f t="shared" si="2"/>
        <v>62</v>
      </c>
      <c r="C13" s="259">
        <f t="shared" si="0"/>
        <v>60</v>
      </c>
      <c r="D13" s="243">
        <f t="shared" si="0"/>
        <v>2</v>
      </c>
      <c r="E13" s="262">
        <v>1</v>
      </c>
      <c r="F13" s="263"/>
      <c r="G13" s="262"/>
      <c r="H13" s="263"/>
      <c r="I13" s="262"/>
      <c r="J13" s="263"/>
      <c r="K13" s="262">
        <v>51</v>
      </c>
      <c r="L13" s="263">
        <v>2</v>
      </c>
      <c r="M13" s="262">
        <v>2</v>
      </c>
      <c r="N13" s="263"/>
      <c r="O13" s="262"/>
      <c r="P13" s="263"/>
      <c r="Q13" s="264">
        <v>6</v>
      </c>
      <c r="R13" s="263"/>
      <c r="S13" s="143"/>
      <c r="T13" s="144"/>
    </row>
    <row r="14" spans="1:20" ht="21.75" customHeight="1">
      <c r="A14" s="241" t="s">
        <v>152</v>
      </c>
      <c r="B14" s="243">
        <f t="shared" si="2"/>
        <v>38</v>
      </c>
      <c r="C14" s="259">
        <f t="shared" si="0"/>
        <v>37</v>
      </c>
      <c r="D14" s="243">
        <f t="shared" si="0"/>
        <v>1</v>
      </c>
      <c r="E14" s="262">
        <v>7</v>
      </c>
      <c r="F14" s="263"/>
      <c r="G14" s="262"/>
      <c r="H14" s="263"/>
      <c r="I14" s="262">
        <v>1</v>
      </c>
      <c r="J14" s="263"/>
      <c r="K14" s="262">
        <v>27</v>
      </c>
      <c r="L14" s="263"/>
      <c r="M14" s="262"/>
      <c r="N14" s="263"/>
      <c r="O14" s="265"/>
      <c r="P14" s="263"/>
      <c r="Q14" s="264">
        <v>2</v>
      </c>
      <c r="R14" s="263">
        <v>1</v>
      </c>
      <c r="S14" s="143"/>
      <c r="T14" s="143"/>
    </row>
    <row r="15" spans="1:18" ht="21" customHeight="1">
      <c r="A15" s="241" t="s">
        <v>111</v>
      </c>
      <c r="B15" s="243">
        <f t="shared" si="2"/>
        <v>12</v>
      </c>
      <c r="C15" s="259">
        <f t="shared" si="0"/>
        <v>11</v>
      </c>
      <c r="D15" s="243">
        <f t="shared" si="0"/>
        <v>1</v>
      </c>
      <c r="E15" s="262">
        <v>1</v>
      </c>
      <c r="F15" s="263"/>
      <c r="G15" s="262"/>
      <c r="H15" s="263"/>
      <c r="I15" s="262"/>
      <c r="J15" s="263"/>
      <c r="K15" s="262">
        <v>8</v>
      </c>
      <c r="L15" s="263"/>
      <c r="M15" s="262"/>
      <c r="N15" s="263"/>
      <c r="O15" s="262"/>
      <c r="P15" s="263"/>
      <c r="Q15" s="264">
        <v>2</v>
      </c>
      <c r="R15" s="263">
        <v>1</v>
      </c>
    </row>
    <row r="16" spans="1:18" ht="21.75" customHeight="1">
      <c r="A16" s="241" t="s">
        <v>115</v>
      </c>
      <c r="B16" s="243">
        <f t="shared" si="2"/>
        <v>12</v>
      </c>
      <c r="C16" s="259">
        <f t="shared" si="0"/>
        <v>10</v>
      </c>
      <c r="D16" s="243">
        <f t="shared" si="0"/>
        <v>2</v>
      </c>
      <c r="E16" s="262">
        <v>1</v>
      </c>
      <c r="F16" s="263"/>
      <c r="G16" s="262"/>
      <c r="H16" s="263"/>
      <c r="I16" s="262"/>
      <c r="J16" s="263">
        <v>1</v>
      </c>
      <c r="K16" s="262">
        <v>7</v>
      </c>
      <c r="L16" s="263"/>
      <c r="M16" s="262">
        <v>1</v>
      </c>
      <c r="N16" s="263"/>
      <c r="O16" s="262">
        <v>1</v>
      </c>
      <c r="P16" s="263"/>
      <c r="Q16" s="264"/>
      <c r="R16" s="263">
        <v>1</v>
      </c>
    </row>
    <row r="17" spans="1:18" ht="24" customHeight="1">
      <c r="A17" s="241" t="s">
        <v>125</v>
      </c>
      <c r="B17" s="243">
        <f t="shared" si="2"/>
        <v>1</v>
      </c>
      <c r="C17" s="259">
        <f t="shared" si="0"/>
        <v>1</v>
      </c>
      <c r="D17" s="243">
        <f t="shared" si="0"/>
        <v>0</v>
      </c>
      <c r="E17" s="262"/>
      <c r="F17" s="263"/>
      <c r="G17" s="262"/>
      <c r="H17" s="263"/>
      <c r="I17" s="262"/>
      <c r="J17" s="263"/>
      <c r="K17" s="262">
        <v>1</v>
      </c>
      <c r="L17" s="263"/>
      <c r="M17" s="262"/>
      <c r="N17" s="263"/>
      <c r="O17" s="262"/>
      <c r="P17" s="263"/>
      <c r="Q17" s="264"/>
      <c r="R17" s="263"/>
    </row>
    <row r="18" spans="1:18" ht="21.75" customHeight="1">
      <c r="A18" s="244" t="s">
        <v>130</v>
      </c>
      <c r="B18" s="245">
        <f t="shared" si="2"/>
        <v>22</v>
      </c>
      <c r="C18" s="260">
        <f t="shared" si="0"/>
        <v>22</v>
      </c>
      <c r="D18" s="245">
        <f t="shared" si="0"/>
        <v>0</v>
      </c>
      <c r="E18" s="266"/>
      <c r="F18" s="267"/>
      <c r="G18" s="266"/>
      <c r="H18" s="267"/>
      <c r="I18" s="266"/>
      <c r="J18" s="267"/>
      <c r="K18" s="266">
        <v>18</v>
      </c>
      <c r="L18" s="267"/>
      <c r="M18" s="266"/>
      <c r="N18" s="267"/>
      <c r="O18" s="266">
        <v>2</v>
      </c>
      <c r="P18" s="267"/>
      <c r="Q18" s="268">
        <v>2</v>
      </c>
      <c r="R18" s="267"/>
    </row>
    <row r="19" spans="1:18" ht="24" customHeight="1" thickBot="1">
      <c r="A19" s="246" t="s">
        <v>135</v>
      </c>
      <c r="B19" s="247">
        <f t="shared" si="2"/>
        <v>8</v>
      </c>
      <c r="C19" s="261">
        <f t="shared" si="0"/>
        <v>8</v>
      </c>
      <c r="D19" s="247">
        <f t="shared" si="0"/>
        <v>0</v>
      </c>
      <c r="E19" s="248"/>
      <c r="F19" s="249"/>
      <c r="G19" s="248"/>
      <c r="H19" s="249"/>
      <c r="I19" s="248"/>
      <c r="J19" s="249"/>
      <c r="K19" s="248">
        <v>5</v>
      </c>
      <c r="L19" s="249"/>
      <c r="M19" s="248">
        <v>1</v>
      </c>
      <c r="N19" s="249"/>
      <c r="O19" s="248"/>
      <c r="P19" s="249"/>
      <c r="Q19" s="250">
        <v>2</v>
      </c>
      <c r="R19" s="249"/>
    </row>
    <row r="20" spans="3:5" ht="12.75">
      <c r="C20" s="145"/>
      <c r="D20" s="146"/>
      <c r="E20" s="145"/>
    </row>
  </sheetData>
  <sheetProtection/>
  <mergeCells count="8">
    <mergeCell ref="O4:P4"/>
    <mergeCell ref="Q4:R4"/>
    <mergeCell ref="B4:D4"/>
    <mergeCell ref="E4:F4"/>
    <mergeCell ref="G4:H4"/>
    <mergeCell ref="I4:J4"/>
    <mergeCell ref="K4:L4"/>
    <mergeCell ref="M4:N4"/>
  </mergeCells>
  <printOptions horizontalCentered="1"/>
  <pageMargins left="1" right="1" top="1.5" bottom="1" header="0.8" footer="0.3"/>
  <pageSetup horizontalDpi="600" verticalDpi="600" orientation="landscape" r:id="rId1"/>
  <headerFooter>
    <oddHeader>&amp;CPOLICIA DE PUERTO RICO
DIVISION DE ESTADISTICAS DE LA CRIMINALIDAD
ASESINATOS OCURRIDO POR MOTIVO Y SEXO
ACUMULADO AL 31 DE MAYO DE 2013</oddHeader>
  </headerFooter>
</worksheet>
</file>

<file path=xl/worksheets/sheet6.xml><?xml version="1.0" encoding="utf-8"?>
<worksheet xmlns="http://schemas.openxmlformats.org/spreadsheetml/2006/main" xmlns:r="http://schemas.openxmlformats.org/officeDocument/2006/relationships">
  <dimension ref="A6:D31"/>
  <sheetViews>
    <sheetView view="pageLayout" workbookViewId="0" topLeftCell="A1">
      <selection activeCell="A1" sqref="A1"/>
    </sheetView>
  </sheetViews>
  <sheetFormatPr defaultColWidth="9.140625" defaultRowHeight="12.75"/>
  <cols>
    <col min="1" max="1" width="20.140625" style="0" customWidth="1"/>
    <col min="2" max="2" width="17.57421875" style="0" customWidth="1"/>
    <col min="3" max="3" width="18.00390625" style="0" customWidth="1"/>
    <col min="4" max="4" width="20.8515625" style="0" customWidth="1"/>
  </cols>
  <sheetData>
    <row r="5" ht="13.5" thickBot="1"/>
    <row r="6" spans="1:4" ht="15.75" thickBot="1">
      <c r="A6" s="280" t="s">
        <v>246</v>
      </c>
      <c r="B6" s="282" t="s">
        <v>40</v>
      </c>
      <c r="C6" s="284" t="s">
        <v>247</v>
      </c>
      <c r="D6" s="285"/>
    </row>
    <row r="7" spans="1:4" ht="15.75" thickBot="1">
      <c r="A7" s="281"/>
      <c r="B7" s="283"/>
      <c r="C7" s="72" t="s">
        <v>239</v>
      </c>
      <c r="D7" s="72" t="s">
        <v>240</v>
      </c>
    </row>
    <row r="8" spans="1:4" ht="30" customHeight="1" thickBot="1">
      <c r="A8" s="229" t="s">
        <v>232</v>
      </c>
      <c r="B8" s="230">
        <f>SUM(C8:D8)</f>
        <v>356</v>
      </c>
      <c r="C8" s="231">
        <f>SUM(C9:C25)</f>
        <v>337</v>
      </c>
      <c r="D8" s="231">
        <f>SUM(D9:D25)</f>
        <v>19</v>
      </c>
    </row>
    <row r="9" spans="1:4" ht="27" customHeight="1">
      <c r="A9" s="269" t="s">
        <v>248</v>
      </c>
      <c r="B9" s="232">
        <f aca="true" t="shared" si="0" ref="B9:B25">SUM(C9:D9)</f>
        <v>1</v>
      </c>
      <c r="C9" s="233"/>
      <c r="D9" s="234">
        <v>1</v>
      </c>
    </row>
    <row r="10" spans="1:4" ht="28.5" customHeight="1">
      <c r="A10" s="270" t="s">
        <v>249</v>
      </c>
      <c r="B10" s="235">
        <f t="shared" si="0"/>
        <v>0</v>
      </c>
      <c r="C10" s="264"/>
      <c r="D10" s="263"/>
    </row>
    <row r="11" spans="1:4" ht="27.75" customHeight="1">
      <c r="A11" s="270" t="s">
        <v>250</v>
      </c>
      <c r="B11" s="235">
        <f t="shared" si="0"/>
        <v>0</v>
      </c>
      <c r="C11" s="264"/>
      <c r="D11" s="263"/>
    </row>
    <row r="12" spans="1:4" ht="28.5" customHeight="1">
      <c r="A12" s="270" t="s">
        <v>251</v>
      </c>
      <c r="B12" s="235">
        <f t="shared" si="0"/>
        <v>0</v>
      </c>
      <c r="C12" s="264"/>
      <c r="D12" s="263"/>
    </row>
    <row r="13" spans="1:4" ht="28.5" customHeight="1">
      <c r="A13" s="270" t="s">
        <v>252</v>
      </c>
      <c r="B13" s="235">
        <f t="shared" si="0"/>
        <v>9</v>
      </c>
      <c r="C13" s="264">
        <v>7</v>
      </c>
      <c r="D13" s="263">
        <v>2</v>
      </c>
    </row>
    <row r="14" spans="1:4" ht="28.5" customHeight="1">
      <c r="A14" s="270" t="s">
        <v>253</v>
      </c>
      <c r="B14" s="235">
        <f t="shared" si="0"/>
        <v>16</v>
      </c>
      <c r="C14" s="264">
        <v>15</v>
      </c>
      <c r="D14" s="263">
        <v>1</v>
      </c>
    </row>
    <row r="15" spans="1:4" ht="28.5" customHeight="1">
      <c r="A15" s="270" t="s">
        <v>254</v>
      </c>
      <c r="B15" s="235">
        <f t="shared" si="0"/>
        <v>80</v>
      </c>
      <c r="C15" s="264">
        <v>78</v>
      </c>
      <c r="D15" s="263">
        <v>2</v>
      </c>
    </row>
    <row r="16" spans="1:4" ht="28.5" customHeight="1">
      <c r="A16" s="270" t="s">
        <v>255</v>
      </c>
      <c r="B16" s="235">
        <f t="shared" si="0"/>
        <v>61</v>
      </c>
      <c r="C16" s="264">
        <v>60</v>
      </c>
      <c r="D16" s="263">
        <v>1</v>
      </c>
    </row>
    <row r="17" spans="1:4" ht="28.5" customHeight="1">
      <c r="A17" s="270" t="s">
        <v>256</v>
      </c>
      <c r="B17" s="235">
        <f t="shared" si="0"/>
        <v>28</v>
      </c>
      <c r="C17" s="264">
        <v>26</v>
      </c>
      <c r="D17" s="263">
        <v>2</v>
      </c>
    </row>
    <row r="18" spans="1:4" ht="28.5" customHeight="1">
      <c r="A18" s="270" t="s">
        <v>257</v>
      </c>
      <c r="B18" s="235">
        <f t="shared" si="0"/>
        <v>25</v>
      </c>
      <c r="C18" s="264">
        <v>23</v>
      </c>
      <c r="D18" s="263">
        <v>2</v>
      </c>
    </row>
    <row r="19" spans="1:4" ht="28.5" customHeight="1">
      <c r="A19" s="270" t="s">
        <v>258</v>
      </c>
      <c r="B19" s="235">
        <f t="shared" si="0"/>
        <v>22</v>
      </c>
      <c r="C19" s="264">
        <v>21</v>
      </c>
      <c r="D19" s="263">
        <v>1</v>
      </c>
    </row>
    <row r="20" spans="1:4" ht="27" customHeight="1">
      <c r="A20" s="270" t="s">
        <v>259</v>
      </c>
      <c r="B20" s="235">
        <f t="shared" si="0"/>
        <v>12</v>
      </c>
      <c r="C20" s="264">
        <v>10</v>
      </c>
      <c r="D20" s="263">
        <v>2</v>
      </c>
    </row>
    <row r="21" spans="1:4" ht="28.5" customHeight="1">
      <c r="A21" s="270" t="s">
        <v>260</v>
      </c>
      <c r="B21" s="235">
        <f t="shared" si="0"/>
        <v>3</v>
      </c>
      <c r="C21" s="264">
        <v>2</v>
      </c>
      <c r="D21" s="263">
        <v>1</v>
      </c>
    </row>
    <row r="22" spans="1:4" ht="28.5" customHeight="1">
      <c r="A22" s="270" t="s">
        <v>261</v>
      </c>
      <c r="B22" s="235">
        <f t="shared" si="0"/>
        <v>6</v>
      </c>
      <c r="C22" s="264">
        <v>6</v>
      </c>
      <c r="D22" s="263"/>
    </row>
    <row r="23" spans="1:4" ht="28.5" customHeight="1">
      <c r="A23" s="270" t="s">
        <v>262</v>
      </c>
      <c r="B23" s="235">
        <f t="shared" si="0"/>
        <v>6</v>
      </c>
      <c r="C23" s="264">
        <v>6</v>
      </c>
      <c r="D23" s="263"/>
    </row>
    <row r="24" spans="1:4" ht="28.5" customHeight="1">
      <c r="A24" s="270" t="s">
        <v>263</v>
      </c>
      <c r="B24" s="235">
        <f t="shared" si="0"/>
        <v>6</v>
      </c>
      <c r="C24" s="264">
        <v>4</v>
      </c>
      <c r="D24" s="263">
        <v>2</v>
      </c>
    </row>
    <row r="25" spans="1:4" ht="28.5" customHeight="1" thickBot="1">
      <c r="A25" s="271" t="s">
        <v>264</v>
      </c>
      <c r="B25" s="236">
        <f t="shared" si="0"/>
        <v>81</v>
      </c>
      <c r="C25" s="272">
        <v>79</v>
      </c>
      <c r="D25" s="273">
        <v>2</v>
      </c>
    </row>
    <row r="31" ht="12.75">
      <c r="B31" s="8"/>
    </row>
  </sheetData>
  <sheetProtection/>
  <mergeCells count="3">
    <mergeCell ref="A6:A7"/>
    <mergeCell ref="B6:B7"/>
    <mergeCell ref="C6:D6"/>
  </mergeCells>
  <printOptions horizontalCentered="1"/>
  <pageMargins left="1" right="1" top="1" bottom="1" header="0.3" footer="0.3"/>
  <pageSetup horizontalDpi="600" verticalDpi="600" orientation="portrait" r:id="rId1"/>
  <headerFooter>
    <oddHeader>&amp;CPOLICIA DE PUERTO RICO
DIVISION DE ESTADISTICAS DE LA CRIMINALIDAD
ASESINATOS OCURRIDOS POR EDAD Y SEXO
ACUMULADO AL 31 DE MAYO DE 2013
</oddHeader>
  </headerFooter>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4"/>
      <c r="B1" s="75"/>
      <c r="C1" s="75"/>
      <c r="D1" s="75"/>
    </row>
    <row r="2" spans="1:4" ht="12.75">
      <c r="A2" s="76" t="s">
        <v>158</v>
      </c>
      <c r="B2" s="77" t="s">
        <v>159</v>
      </c>
      <c r="C2" s="78" t="s">
        <v>160</v>
      </c>
      <c r="D2" s="79" t="s">
        <v>161</v>
      </c>
    </row>
    <row r="3" spans="1:4" ht="12.75">
      <c r="A3" s="80" t="s">
        <v>162</v>
      </c>
      <c r="B3" s="290" t="s">
        <v>163</v>
      </c>
      <c r="C3" s="290"/>
      <c r="D3" s="291"/>
    </row>
    <row r="4" spans="1:4" ht="12.75">
      <c r="A4" s="80" t="s">
        <v>164</v>
      </c>
      <c r="B4" s="290" t="s">
        <v>165</v>
      </c>
      <c r="C4" s="290"/>
      <c r="D4" s="291"/>
    </row>
    <row r="5" spans="1:4" ht="12.75">
      <c r="A5" s="80" t="s">
        <v>166</v>
      </c>
      <c r="B5" s="81" t="s">
        <v>167</v>
      </c>
      <c r="C5" s="83" t="s">
        <v>168</v>
      </c>
      <c r="D5" s="83" t="s">
        <v>169</v>
      </c>
    </row>
    <row r="6" spans="1:4" ht="12.75">
      <c r="A6" s="80" t="s">
        <v>170</v>
      </c>
      <c r="B6" s="290" t="s">
        <v>171</v>
      </c>
      <c r="C6" s="290"/>
      <c r="D6" s="291"/>
    </row>
    <row r="7" spans="1:4" ht="12.75">
      <c r="A7" s="80"/>
      <c r="B7" s="75"/>
      <c r="C7" s="75"/>
      <c r="D7" s="84"/>
    </row>
    <row r="8" spans="1:4" ht="12.75">
      <c r="A8" s="80" t="s">
        <v>172</v>
      </c>
      <c r="B8" s="75" t="s">
        <v>324</v>
      </c>
      <c r="C8" s="75"/>
      <c r="D8" s="84"/>
    </row>
    <row r="9" spans="1:4" ht="12.75">
      <c r="A9" s="80" t="s">
        <v>173</v>
      </c>
      <c r="B9" s="85"/>
      <c r="C9" s="81"/>
      <c r="D9" s="82"/>
    </row>
    <row r="10" spans="1:4" ht="12.75">
      <c r="A10" s="80" t="s">
        <v>174</v>
      </c>
      <c r="B10" s="292"/>
      <c r="C10" s="286"/>
      <c r="D10" s="287"/>
    </row>
    <row r="11" spans="1:4" ht="12.75">
      <c r="A11" s="80"/>
      <c r="B11" s="75"/>
      <c r="C11" s="75"/>
      <c r="D11" s="84"/>
    </row>
    <row r="12" spans="1:5" ht="24">
      <c r="A12" s="80" t="s">
        <v>175</v>
      </c>
      <c r="B12" s="75" t="s">
        <v>176</v>
      </c>
      <c r="C12" s="86" t="s">
        <v>177</v>
      </c>
      <c r="D12" s="84" t="s">
        <v>178</v>
      </c>
      <c r="E12" s="87"/>
    </row>
    <row r="13" spans="1:4" ht="12.75">
      <c r="A13" s="80"/>
      <c r="B13" s="75" t="s">
        <v>179</v>
      </c>
      <c r="C13" s="75"/>
      <c r="D13" s="84"/>
    </row>
    <row r="14" spans="1:4" ht="12.75">
      <c r="A14" s="80"/>
      <c r="B14" s="88" t="s">
        <v>180</v>
      </c>
      <c r="C14" s="89"/>
      <c r="D14" s="84"/>
    </row>
    <row r="15" spans="1:4" ht="12.75">
      <c r="A15" s="80"/>
      <c r="B15" s="75" t="s">
        <v>181</v>
      </c>
      <c r="C15" s="90"/>
      <c r="D15" s="91"/>
    </row>
    <row r="16" spans="1:4" ht="12.75">
      <c r="A16" s="80"/>
      <c r="B16" s="88" t="s">
        <v>182</v>
      </c>
      <c r="C16" s="75"/>
      <c r="D16" s="84"/>
    </row>
    <row r="17" spans="1:4" ht="12.75">
      <c r="A17" s="80"/>
      <c r="B17" s="293" t="s">
        <v>183</v>
      </c>
      <c r="C17" s="294"/>
      <c r="D17" s="295"/>
    </row>
    <row r="18" spans="1:4" ht="12.75">
      <c r="A18" s="80"/>
      <c r="B18" s="293"/>
      <c r="C18" s="294"/>
      <c r="D18" s="295"/>
    </row>
    <row r="19" spans="1:4" ht="12.75">
      <c r="A19" s="80"/>
      <c r="B19" s="92"/>
      <c r="C19" s="92"/>
      <c r="D19" s="93"/>
    </row>
    <row r="20" spans="1:4" ht="12.75">
      <c r="A20" s="94"/>
      <c r="B20" s="75" t="s">
        <v>184</v>
      </c>
      <c r="C20" s="75"/>
      <c r="D20" s="84"/>
    </row>
    <row r="21" spans="1:4" ht="12.75">
      <c r="A21" s="94"/>
      <c r="B21" s="75" t="s">
        <v>185</v>
      </c>
      <c r="C21" s="75"/>
      <c r="D21" s="84"/>
    </row>
    <row r="22" spans="1:4" ht="12.75">
      <c r="A22" s="80"/>
      <c r="B22" s="75" t="s">
        <v>186</v>
      </c>
      <c r="C22" s="75"/>
      <c r="D22" s="84"/>
    </row>
    <row r="23" spans="1:4" ht="12.75">
      <c r="A23" s="80" t="s">
        <v>187</v>
      </c>
      <c r="B23" s="286" t="s">
        <v>188</v>
      </c>
      <c r="C23" s="286"/>
      <c r="D23" s="287"/>
    </row>
    <row r="24" spans="1:4" ht="12.75">
      <c r="A24" s="94"/>
      <c r="B24" s="286"/>
      <c r="C24" s="286"/>
      <c r="D24" s="287"/>
    </row>
    <row r="25" spans="1:4" ht="12.75">
      <c r="A25" s="80" t="s">
        <v>189</v>
      </c>
      <c r="B25" s="286" t="s">
        <v>190</v>
      </c>
      <c r="C25" s="286"/>
      <c r="D25" s="287"/>
    </row>
    <row r="26" spans="1:4" ht="12.75">
      <c r="A26" s="95"/>
      <c r="B26" s="288"/>
      <c r="C26" s="288"/>
      <c r="D26" s="289"/>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07" customWidth="1"/>
    <col min="2" max="8" width="9.140625" style="107" customWidth="1"/>
    <col min="9" max="9" width="27.00390625" style="107" customWidth="1"/>
    <col min="10" max="10" width="11.28125" style="107" customWidth="1"/>
    <col min="11" max="16384" width="9.140625" style="107" customWidth="1"/>
  </cols>
  <sheetData>
    <row r="1" ht="17.25" customHeight="1"/>
    <row r="2" spans="1:9" ht="17.25" customHeight="1">
      <c r="A2" s="297" t="s">
        <v>217</v>
      </c>
      <c r="B2" s="297"/>
      <c r="C2" s="297"/>
      <c r="D2" s="297"/>
      <c r="E2" s="106"/>
      <c r="F2" s="106"/>
      <c r="G2" s="106"/>
      <c r="H2" s="106"/>
      <c r="I2" s="106"/>
    </row>
    <row r="3" spans="1:9" ht="17.25" customHeight="1">
      <c r="A3" s="106"/>
      <c r="B3" s="297" t="s">
        <v>197</v>
      </c>
      <c r="C3" s="297"/>
      <c r="D3" s="297"/>
      <c r="E3" s="297"/>
      <c r="F3" s="297"/>
      <c r="G3" s="297"/>
      <c r="H3" s="297"/>
      <c r="I3" s="297"/>
    </row>
    <row r="4" spans="1:9" ht="17.25" customHeight="1">
      <c r="A4" s="106"/>
      <c r="B4" s="108"/>
      <c r="C4" s="108"/>
      <c r="D4" s="108"/>
      <c r="E4" s="108"/>
      <c r="F4" s="108"/>
      <c r="G4" s="108"/>
      <c r="H4" s="108"/>
      <c r="I4" s="108"/>
    </row>
    <row r="5" ht="17.25" customHeight="1"/>
    <row r="6" spans="1:3" ht="17.25" customHeight="1">
      <c r="A6" s="297" t="s">
        <v>216</v>
      </c>
      <c r="B6" s="297"/>
      <c r="C6" s="297"/>
    </row>
    <row r="7" spans="1:10" ht="17.25" customHeight="1">
      <c r="A7" s="108"/>
      <c r="B7" s="297" t="s">
        <v>199</v>
      </c>
      <c r="C7" s="297"/>
      <c r="D7" s="297"/>
      <c r="E7" s="297"/>
      <c r="F7" s="297"/>
      <c r="G7" s="297"/>
      <c r="H7" s="297"/>
      <c r="I7" s="297"/>
      <c r="J7" s="297"/>
    </row>
    <row r="8" spans="1:10" ht="17.25" customHeight="1">
      <c r="A8" s="108"/>
      <c r="B8" s="296" t="s">
        <v>200</v>
      </c>
      <c r="C8" s="296"/>
      <c r="D8" s="296"/>
      <c r="E8" s="296"/>
      <c r="F8" s="296"/>
      <c r="G8" s="296"/>
      <c r="H8" s="296"/>
      <c r="I8" s="296"/>
      <c r="J8" s="296"/>
    </row>
    <row r="9" spans="1:10" ht="17.25" customHeight="1">
      <c r="A9" s="108"/>
      <c r="B9" s="296" t="s">
        <v>201</v>
      </c>
      <c r="C9" s="296"/>
      <c r="D9" s="296"/>
      <c r="E9" s="296"/>
      <c r="F9" s="296"/>
      <c r="G9" s="296"/>
      <c r="H9" s="296"/>
      <c r="I9" s="296"/>
      <c r="J9" s="296"/>
    </row>
    <row r="10" spans="1:9" ht="17.25" customHeight="1">
      <c r="A10" s="106"/>
      <c r="B10" s="109"/>
      <c r="C10" s="109"/>
      <c r="D10" s="109"/>
      <c r="E10" s="109"/>
      <c r="F10" s="109"/>
      <c r="G10" s="109"/>
      <c r="H10" s="109"/>
      <c r="I10" s="109"/>
    </row>
    <row r="11" spans="1:9" ht="17.25" customHeight="1">
      <c r="A11" s="106"/>
      <c r="B11" s="109"/>
      <c r="C11" s="109"/>
      <c r="D11" s="109"/>
      <c r="E11" s="109"/>
      <c r="F11" s="109"/>
      <c r="G11" s="109"/>
      <c r="H11" s="109"/>
      <c r="I11" s="109"/>
    </row>
    <row r="12" spans="1:9" ht="17.25" customHeight="1">
      <c r="A12" s="297" t="s">
        <v>191</v>
      </c>
      <c r="B12" s="297"/>
      <c r="C12" s="109"/>
      <c r="D12" s="109"/>
      <c r="E12" s="109"/>
      <c r="F12" s="109"/>
      <c r="G12" s="109"/>
      <c r="H12" s="109"/>
      <c r="I12" s="109"/>
    </row>
    <row r="13" spans="1:10" ht="17.25" customHeight="1">
      <c r="A13" s="108"/>
      <c r="B13" s="297" t="s">
        <v>202</v>
      </c>
      <c r="C13" s="297"/>
      <c r="D13" s="297"/>
      <c r="E13" s="297"/>
      <c r="F13" s="297"/>
      <c r="G13" s="297"/>
      <c r="H13" s="297"/>
      <c r="I13" s="297"/>
      <c r="J13" s="297"/>
    </row>
    <row r="14" spans="1:10" ht="17.25" customHeight="1">
      <c r="A14" s="108"/>
      <c r="B14" s="296" t="s">
        <v>203</v>
      </c>
      <c r="C14" s="296"/>
      <c r="D14" s="296"/>
      <c r="E14" s="296"/>
      <c r="F14" s="296"/>
      <c r="G14" s="296"/>
      <c r="H14" s="296"/>
      <c r="I14" s="296"/>
      <c r="J14" s="296"/>
    </row>
    <row r="15" spans="1:10" ht="17.25" customHeight="1">
      <c r="A15" s="108"/>
      <c r="B15" s="296" t="s">
        <v>204</v>
      </c>
      <c r="C15" s="296"/>
      <c r="D15" s="296"/>
      <c r="E15" s="296"/>
      <c r="F15" s="296"/>
      <c r="G15" s="296"/>
      <c r="H15" s="296"/>
      <c r="I15" s="296"/>
      <c r="J15" s="296"/>
    </row>
    <row r="16" spans="1:9" ht="17.25" customHeight="1">
      <c r="A16" s="106"/>
      <c r="B16" s="109"/>
      <c r="C16" s="109"/>
      <c r="D16" s="109"/>
      <c r="E16" s="109"/>
      <c r="F16" s="109"/>
      <c r="G16" s="109"/>
      <c r="H16" s="109"/>
      <c r="I16" s="109"/>
    </row>
    <row r="17" spans="1:9" ht="17.25" customHeight="1">
      <c r="A17" s="106"/>
      <c r="B17" s="109"/>
      <c r="C17" s="109"/>
      <c r="D17" s="109"/>
      <c r="E17" s="109"/>
      <c r="F17" s="109"/>
      <c r="G17" s="109"/>
      <c r="H17" s="109"/>
      <c r="I17" s="109"/>
    </row>
    <row r="18" spans="1:9" ht="17.25" customHeight="1">
      <c r="A18" s="297" t="s">
        <v>192</v>
      </c>
      <c r="B18" s="297"/>
      <c r="C18" s="297"/>
      <c r="D18" s="109"/>
      <c r="E18" s="109"/>
      <c r="F18" s="109"/>
      <c r="G18" s="109"/>
      <c r="H18" s="109"/>
      <c r="I18" s="109"/>
    </row>
    <row r="19" spans="1:10" ht="17.25" customHeight="1">
      <c r="A19" s="108"/>
      <c r="B19" s="297" t="s">
        <v>205</v>
      </c>
      <c r="C19" s="297"/>
      <c r="D19" s="297"/>
      <c r="E19" s="297"/>
      <c r="F19" s="297"/>
      <c r="G19" s="297"/>
      <c r="H19" s="297"/>
      <c r="I19" s="297"/>
      <c r="J19" s="297"/>
    </row>
    <row r="20" spans="1:10" ht="17.25" customHeight="1">
      <c r="A20" s="108"/>
      <c r="B20" s="296" t="s">
        <v>206</v>
      </c>
      <c r="C20" s="296"/>
      <c r="D20" s="296"/>
      <c r="E20" s="296"/>
      <c r="F20" s="296"/>
      <c r="G20" s="296"/>
      <c r="H20" s="296"/>
      <c r="I20" s="296"/>
      <c r="J20" s="296"/>
    </row>
    <row r="21" spans="1:10" ht="17.25" customHeight="1">
      <c r="A21" s="108"/>
      <c r="B21" s="296" t="s">
        <v>207</v>
      </c>
      <c r="C21" s="296"/>
      <c r="D21" s="296"/>
      <c r="E21" s="296"/>
      <c r="F21" s="296"/>
      <c r="G21" s="296"/>
      <c r="H21" s="296"/>
      <c r="I21" s="296"/>
      <c r="J21" s="296"/>
    </row>
    <row r="22" spans="2:10" ht="17.25" customHeight="1">
      <c r="B22" s="299" t="s">
        <v>208</v>
      </c>
      <c r="C22" s="299"/>
      <c r="D22" s="299"/>
      <c r="E22" s="299"/>
      <c r="F22" s="299"/>
      <c r="G22" s="299"/>
      <c r="H22" s="299"/>
      <c r="I22" s="299"/>
      <c r="J22" s="299"/>
    </row>
    <row r="23" spans="1:9" ht="17.25" customHeight="1">
      <c r="A23" s="106"/>
      <c r="B23" s="109"/>
      <c r="C23" s="109"/>
      <c r="D23" s="109"/>
      <c r="E23" s="109"/>
      <c r="F23" s="109"/>
      <c r="G23" s="109"/>
      <c r="H23" s="109"/>
      <c r="I23" s="109"/>
    </row>
    <row r="24" spans="1:9" ht="17.25" customHeight="1">
      <c r="A24" s="106"/>
      <c r="B24" s="109"/>
      <c r="C24" s="109"/>
      <c r="D24" s="109"/>
      <c r="E24" s="109"/>
      <c r="F24" s="109"/>
      <c r="G24" s="109"/>
      <c r="H24" s="109"/>
      <c r="I24" s="109"/>
    </row>
    <row r="25" spans="1:9" ht="17.25" customHeight="1">
      <c r="A25" s="112" t="s">
        <v>193</v>
      </c>
      <c r="B25" s="112"/>
      <c r="C25" s="112"/>
      <c r="D25" s="112"/>
      <c r="E25" s="106"/>
      <c r="F25" s="106"/>
      <c r="G25" s="106"/>
      <c r="H25" s="106"/>
      <c r="I25" s="106"/>
    </row>
    <row r="26" spans="1:10" ht="17.25" customHeight="1">
      <c r="A26" s="106"/>
      <c r="B26" s="301" t="s">
        <v>209</v>
      </c>
      <c r="C26" s="301"/>
      <c r="D26" s="301"/>
      <c r="E26" s="301"/>
      <c r="F26" s="301"/>
      <c r="G26" s="301"/>
      <c r="H26" s="301"/>
      <c r="I26" s="301"/>
      <c r="J26" s="301"/>
    </row>
    <row r="27" spans="1:10" ht="17.25" customHeight="1">
      <c r="A27" s="106"/>
      <c r="B27" s="302" t="s">
        <v>210</v>
      </c>
      <c r="C27" s="302"/>
      <c r="D27" s="302"/>
      <c r="E27" s="302"/>
      <c r="F27" s="302"/>
      <c r="G27" s="302"/>
      <c r="H27" s="302"/>
      <c r="I27" s="302"/>
      <c r="J27" s="302"/>
    </row>
    <row r="28" spans="1:9" ht="17.25" customHeight="1">
      <c r="A28" s="106"/>
      <c r="B28" s="110"/>
      <c r="C28" s="110"/>
      <c r="D28" s="106"/>
      <c r="E28" s="106"/>
      <c r="F28" s="106"/>
      <c r="G28" s="106"/>
      <c r="H28" s="106"/>
      <c r="I28" s="106"/>
    </row>
    <row r="29" ht="17.25" customHeight="1"/>
    <row r="30" spans="1:9" ht="17.25" customHeight="1">
      <c r="A30" s="297" t="s">
        <v>194</v>
      </c>
      <c r="B30" s="297"/>
      <c r="C30" s="297"/>
      <c r="D30" s="106"/>
      <c r="E30" s="106"/>
      <c r="F30" s="106"/>
      <c r="G30" s="106"/>
      <c r="H30" s="106"/>
      <c r="I30" s="106"/>
    </row>
    <row r="31" spans="1:10" ht="17.25" customHeight="1">
      <c r="A31" s="106"/>
      <c r="B31" s="298" t="s">
        <v>211</v>
      </c>
      <c r="C31" s="298"/>
      <c r="D31" s="298"/>
      <c r="E31" s="298"/>
      <c r="F31" s="298"/>
      <c r="G31" s="298"/>
      <c r="H31" s="298"/>
      <c r="I31" s="298"/>
      <c r="J31" s="298"/>
    </row>
    <row r="32" spans="1:10" ht="17.25" customHeight="1">
      <c r="A32" s="106"/>
      <c r="B32" s="296" t="s">
        <v>195</v>
      </c>
      <c r="C32" s="296"/>
      <c r="D32" s="296"/>
      <c r="E32" s="296"/>
      <c r="F32" s="296"/>
      <c r="G32" s="296"/>
      <c r="H32" s="296"/>
      <c r="I32" s="296"/>
      <c r="J32" s="296"/>
    </row>
    <row r="33" spans="1:9" ht="17.25" customHeight="1">
      <c r="A33" s="106"/>
      <c r="B33" s="111"/>
      <c r="C33" s="111"/>
      <c r="D33" s="111"/>
      <c r="E33" s="111"/>
      <c r="F33" s="106"/>
      <c r="G33" s="106"/>
      <c r="H33" s="106"/>
      <c r="I33" s="106"/>
    </row>
    <row r="34" ht="17.25" customHeight="1"/>
    <row r="35" spans="1:9" ht="17.25" customHeight="1">
      <c r="A35" s="297" t="s">
        <v>215</v>
      </c>
      <c r="B35" s="297"/>
      <c r="C35" s="106"/>
      <c r="D35" s="106"/>
      <c r="E35" s="106"/>
      <c r="F35" s="106"/>
      <c r="G35" s="106"/>
      <c r="H35" s="106"/>
      <c r="I35" s="106"/>
    </row>
    <row r="36" spans="1:9" ht="17.25" customHeight="1">
      <c r="A36" s="106"/>
      <c r="B36" s="297" t="s">
        <v>198</v>
      </c>
      <c r="C36" s="297"/>
      <c r="D36" s="297"/>
      <c r="E36" s="297"/>
      <c r="F36" s="297"/>
      <c r="G36" s="297"/>
      <c r="H36" s="106"/>
      <c r="I36" s="106"/>
    </row>
    <row r="37" spans="1:9" ht="17.25" customHeight="1">
      <c r="A37" s="106"/>
      <c r="B37" s="108"/>
      <c r="C37" s="108"/>
      <c r="D37" s="108"/>
      <c r="E37" s="108"/>
      <c r="F37" s="106"/>
      <c r="G37" s="106"/>
      <c r="H37" s="106"/>
      <c r="I37" s="106"/>
    </row>
    <row r="38" spans="1:10" ht="17.25" customHeight="1">
      <c r="A38" s="106"/>
      <c r="B38" s="296" t="s">
        <v>212</v>
      </c>
      <c r="C38" s="296"/>
      <c r="D38" s="296"/>
      <c r="E38" s="296"/>
      <c r="F38" s="296"/>
      <c r="G38" s="296"/>
      <c r="H38" s="296"/>
      <c r="I38" s="296"/>
      <c r="J38" s="296"/>
    </row>
    <row r="39" spans="1:10" ht="17.25" customHeight="1">
      <c r="A39" s="106"/>
      <c r="B39" s="296" t="s">
        <v>213</v>
      </c>
      <c r="C39" s="296"/>
      <c r="D39" s="296"/>
      <c r="E39" s="296"/>
      <c r="F39" s="296"/>
      <c r="G39" s="296"/>
      <c r="H39" s="296"/>
      <c r="I39" s="296"/>
      <c r="J39" s="296"/>
    </row>
    <row r="40" spans="1:10" ht="17.25" customHeight="1">
      <c r="A40" s="106"/>
      <c r="B40" s="296" t="s">
        <v>196</v>
      </c>
      <c r="C40" s="296"/>
      <c r="D40" s="296"/>
      <c r="E40" s="296"/>
      <c r="F40" s="296"/>
      <c r="G40" s="296"/>
      <c r="H40" s="296"/>
      <c r="I40" s="296"/>
      <c r="J40" s="296"/>
    </row>
    <row r="41" spans="2:10" ht="17.25" customHeight="1">
      <c r="B41" s="300"/>
      <c r="C41" s="300"/>
      <c r="D41" s="300"/>
      <c r="E41" s="300"/>
      <c r="F41" s="300"/>
      <c r="G41" s="300"/>
      <c r="H41" s="300"/>
      <c r="I41" s="300"/>
      <c r="J41" s="300"/>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B38:J38"/>
    <mergeCell ref="B39:J39"/>
    <mergeCell ref="B40:J40"/>
    <mergeCell ref="B41:J41"/>
    <mergeCell ref="A2:D2"/>
    <mergeCell ref="B3:I3"/>
    <mergeCell ref="A6:C6"/>
    <mergeCell ref="A18:C18"/>
    <mergeCell ref="A12:B12"/>
    <mergeCell ref="A30:C30"/>
    <mergeCell ref="B7:J7"/>
    <mergeCell ref="B8:J8"/>
    <mergeCell ref="B9:J9"/>
    <mergeCell ref="B13:J13"/>
    <mergeCell ref="B31:J31"/>
    <mergeCell ref="B32:J32"/>
    <mergeCell ref="B14:J14"/>
    <mergeCell ref="B15:J15"/>
    <mergeCell ref="B19:J19"/>
    <mergeCell ref="B20:J20"/>
    <mergeCell ref="B21:J21"/>
    <mergeCell ref="B22:J2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2013-06-05T20:09:39Z</cp:lastPrinted>
  <dcterms:created xsi:type="dcterms:W3CDTF">2003-09-16T19:36:09Z</dcterms:created>
  <dcterms:modified xsi:type="dcterms:W3CDTF">2013-06-06T15:01:38Z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