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360" yWindow="-132" windowWidth="11280" windowHeight="4800" tabRatio="601"/>
  </bookViews>
  <sheets>
    <sheet name="Precio" sheetId="5" r:id="rId1"/>
    <sheet name="precio y margen" sheetId="8" r:id="rId2"/>
    <sheet name="Sheet1" sheetId="9" r:id="rId3"/>
  </sheets>
  <definedNames>
    <definedName name="_xlnm.Print_Area" localSheetId="0">Precio!$A$1:$J$37</definedName>
    <definedName name="_xlnm.Print_Area" localSheetId="1">'precio y margen'!$A$1:$O$43</definedName>
  </definedNames>
  <calcPr calcId="145621"/>
</workbook>
</file>

<file path=xl/calcChain.xml><?xml version="1.0" encoding="utf-8"?>
<calcChain xmlns="http://schemas.openxmlformats.org/spreadsheetml/2006/main">
  <c r="L10" i="5" l="1"/>
  <c r="K10" i="5"/>
  <c r="L13" i="5"/>
  <c r="K13" i="5"/>
  <c r="M25" i="5"/>
  <c r="L25" i="5"/>
  <c r="K25" i="5"/>
  <c r="L28" i="5"/>
  <c r="K28" i="5"/>
  <c r="L31" i="5"/>
  <c r="K31" i="5"/>
  <c r="H36" i="5"/>
  <c r="D36" i="5"/>
  <c r="B36" i="5"/>
  <c r="H35" i="5"/>
  <c r="D35" i="5"/>
  <c r="B35" i="5"/>
  <c r="H27" i="5"/>
  <c r="D27" i="5"/>
  <c r="B27" i="5"/>
  <c r="H26" i="5"/>
  <c r="D26" i="5"/>
  <c r="B26" i="5"/>
  <c r="H33" i="5"/>
  <c r="D33" i="5"/>
  <c r="B33" i="5"/>
  <c r="H32" i="5"/>
  <c r="D32" i="5"/>
  <c r="B32" i="5"/>
  <c r="H12" i="5"/>
  <c r="D12" i="5"/>
  <c r="B12" i="5"/>
  <c r="H11" i="5"/>
  <c r="D11" i="5"/>
  <c r="B11" i="5"/>
  <c r="H24" i="5"/>
  <c r="D24" i="5"/>
  <c r="B24" i="5"/>
  <c r="H23" i="5"/>
  <c r="D23" i="5"/>
  <c r="B23" i="5"/>
  <c r="H9" i="5"/>
  <c r="D9" i="5"/>
  <c r="B9" i="5"/>
  <c r="H8" i="5"/>
  <c r="D8" i="5"/>
  <c r="B8" i="5"/>
  <c r="H18" i="5"/>
  <c r="D18" i="5"/>
  <c r="B18" i="5"/>
  <c r="H17" i="5"/>
  <c r="D17" i="5"/>
  <c r="B17" i="5"/>
  <c r="H30" i="5"/>
  <c r="D30" i="5"/>
  <c r="B30" i="5"/>
  <c r="H29" i="5"/>
  <c r="D29" i="5"/>
  <c r="B29" i="5"/>
  <c r="M34" i="5" l="1"/>
  <c r="L34" i="5"/>
  <c r="K34" i="5"/>
  <c r="H37" i="5"/>
  <c r="D37" i="5"/>
  <c r="B37" i="5"/>
  <c r="H34" i="5"/>
  <c r="D34" i="5"/>
  <c r="B34" i="5"/>
  <c r="H31" i="5"/>
  <c r="D31" i="5"/>
  <c r="B31" i="5"/>
  <c r="H28" i="5"/>
  <c r="D28" i="5"/>
  <c r="B28" i="5"/>
  <c r="H25" i="5"/>
  <c r="D25" i="5"/>
  <c r="B25" i="5"/>
  <c r="H22" i="5"/>
  <c r="D22" i="5"/>
  <c r="B22" i="5"/>
  <c r="H21" i="5"/>
  <c r="D21" i="5"/>
  <c r="B21" i="5"/>
  <c r="H20" i="5"/>
  <c r="D20" i="5"/>
  <c r="B20" i="5"/>
  <c r="H19" i="5"/>
  <c r="D19" i="5"/>
  <c r="B19" i="5"/>
  <c r="H16" i="5"/>
  <c r="D16" i="5"/>
  <c r="B16" i="5"/>
  <c r="H15" i="5"/>
  <c r="D15" i="5"/>
  <c r="B15" i="5"/>
  <c r="H14" i="5"/>
  <c r="D14" i="5"/>
  <c r="B14" i="5"/>
  <c r="H13" i="5"/>
  <c r="D13" i="5"/>
  <c r="B13" i="5"/>
  <c r="H10" i="5"/>
  <c r="D10" i="5"/>
  <c r="B10" i="5"/>
  <c r="M19" i="5" l="1"/>
  <c r="M38" i="5" s="1"/>
  <c r="O37" i="8" l="1"/>
  <c r="M37" i="8"/>
  <c r="N37" i="8" s="1"/>
  <c r="L37" i="8"/>
  <c r="J37" i="8"/>
  <c r="G37" i="8"/>
  <c r="I37" i="8" s="1"/>
  <c r="F37" i="8"/>
  <c r="C37" i="8"/>
  <c r="E37" i="8" s="1"/>
  <c r="B37" i="8"/>
  <c r="O36" i="8"/>
  <c r="M36" i="8"/>
  <c r="N36" i="8" s="1"/>
  <c r="L36" i="8"/>
  <c r="J36" i="8"/>
  <c r="G36" i="8"/>
  <c r="I36" i="8" s="1"/>
  <c r="F36" i="8"/>
  <c r="C36" i="8"/>
  <c r="E36" i="8" s="1"/>
  <c r="B36" i="8"/>
  <c r="D36" i="8" l="1"/>
  <c r="H36" i="8"/>
  <c r="D37" i="8"/>
  <c r="H37" i="8"/>
  <c r="K19" i="5" l="1"/>
  <c r="K38" i="5" s="1"/>
  <c r="L19" i="5"/>
  <c r="L38" i="5" s="1"/>
  <c r="A3" i="8" l="1"/>
  <c r="O38" i="8" l="1"/>
  <c r="M38" i="8"/>
  <c r="N38" i="8" s="1"/>
  <c r="J38" i="8"/>
  <c r="G38" i="8"/>
  <c r="I38" i="8" s="1"/>
  <c r="C38" i="8"/>
  <c r="E38" i="8" s="1"/>
  <c r="O35" i="8"/>
  <c r="M35" i="8"/>
  <c r="N35" i="8" s="1"/>
  <c r="J35" i="8"/>
  <c r="G35" i="8"/>
  <c r="I35" i="8" s="1"/>
  <c r="C35" i="8"/>
  <c r="E35" i="8" s="1"/>
  <c r="O34" i="8"/>
  <c r="M34" i="8"/>
  <c r="N34" i="8" s="1"/>
  <c r="J34" i="8"/>
  <c r="G34" i="8"/>
  <c r="I34" i="8" s="1"/>
  <c r="C34" i="8"/>
  <c r="E34" i="8" s="1"/>
  <c r="O33" i="8"/>
  <c r="M33" i="8"/>
  <c r="N33" i="8" s="1"/>
  <c r="J33" i="8"/>
  <c r="G33" i="8"/>
  <c r="H33" i="8" s="1"/>
  <c r="C33" i="8"/>
  <c r="D33" i="8" s="1"/>
  <c r="L33" i="8" l="1"/>
  <c r="L35" i="8"/>
  <c r="B34" i="8"/>
  <c r="D34" i="8"/>
  <c r="B38" i="8"/>
  <c r="D38" i="8"/>
  <c r="F34" i="8"/>
  <c r="H34" i="8"/>
  <c r="F38" i="8"/>
  <c r="H38" i="8"/>
  <c r="L38" i="8"/>
  <c r="E33" i="8"/>
  <c r="I33" i="8"/>
  <c r="B33" i="8"/>
  <c r="F33" i="8"/>
  <c r="L34" i="8"/>
  <c r="B35" i="8"/>
  <c r="D35" i="8"/>
  <c r="F35" i="8"/>
  <c r="H35" i="8"/>
  <c r="C21" i="8" l="1"/>
  <c r="B21" i="8" s="1"/>
  <c r="G21" i="8"/>
  <c r="F21" i="8" s="1"/>
  <c r="C22" i="8"/>
  <c r="B22" i="8" s="1"/>
  <c r="G22" i="8"/>
  <c r="F22" i="8" s="1"/>
  <c r="O32" i="8"/>
  <c r="O31" i="8"/>
  <c r="O30" i="8"/>
  <c r="M32" i="8"/>
  <c r="N32" i="8" s="1"/>
  <c r="M31" i="8"/>
  <c r="N31" i="8" s="1"/>
  <c r="M30" i="8"/>
  <c r="N30" i="8" s="1"/>
  <c r="O29" i="8"/>
  <c r="O28" i="8"/>
  <c r="O27" i="8"/>
  <c r="M29" i="8"/>
  <c r="N29" i="8" s="1"/>
  <c r="M28" i="8"/>
  <c r="N28" i="8" s="1"/>
  <c r="M27" i="8"/>
  <c r="L27" i="8" s="1"/>
  <c r="O26" i="8"/>
  <c r="O25" i="8"/>
  <c r="O24" i="8"/>
  <c r="M26" i="8"/>
  <c r="L26" i="8" s="1"/>
  <c r="M25" i="8"/>
  <c r="N25" i="8" s="1"/>
  <c r="M24" i="8"/>
  <c r="N24" i="8" s="1"/>
  <c r="O23" i="8"/>
  <c r="O22" i="8"/>
  <c r="O21" i="8"/>
  <c r="M23" i="8"/>
  <c r="N23" i="8" s="1"/>
  <c r="M22" i="8"/>
  <c r="N22" i="8" s="1"/>
  <c r="M21" i="8"/>
  <c r="N21" i="8" s="1"/>
  <c r="O20" i="8"/>
  <c r="O19" i="8"/>
  <c r="O18" i="8"/>
  <c r="M20" i="8"/>
  <c r="N20" i="8" s="1"/>
  <c r="M19" i="8"/>
  <c r="N19" i="8" s="1"/>
  <c r="M18" i="8"/>
  <c r="N18" i="8" s="1"/>
  <c r="O17" i="8"/>
  <c r="O16" i="8"/>
  <c r="O15" i="8"/>
  <c r="M17" i="8"/>
  <c r="N17" i="8" s="1"/>
  <c r="M16" i="8"/>
  <c r="N16" i="8" s="1"/>
  <c r="M15" i="8"/>
  <c r="N15" i="8" s="1"/>
  <c r="O14" i="8"/>
  <c r="O13" i="8"/>
  <c r="O12" i="8"/>
  <c r="M14" i="8"/>
  <c r="N14" i="8" s="1"/>
  <c r="M13" i="8"/>
  <c r="N13" i="8" s="1"/>
  <c r="M12" i="8"/>
  <c r="N12" i="8" s="1"/>
  <c r="O11" i="8"/>
  <c r="O10" i="8"/>
  <c r="O9" i="8"/>
  <c r="M11" i="8"/>
  <c r="L11" i="8" s="1"/>
  <c r="M10" i="8"/>
  <c r="L10" i="8" s="1"/>
  <c r="M9" i="8"/>
  <c r="N9" i="8" s="1"/>
  <c r="I22" i="8" l="1"/>
  <c r="E22" i="8"/>
  <c r="I21" i="8"/>
  <c r="E21" i="8"/>
  <c r="H22" i="8"/>
  <c r="D22" i="8"/>
  <c r="H21" i="8"/>
  <c r="D21" i="8"/>
  <c r="L29" i="8"/>
  <c r="L16" i="8"/>
  <c r="L14" i="8"/>
  <c r="L25" i="8"/>
  <c r="L32" i="8"/>
  <c r="L31" i="8"/>
  <c r="L24" i="8"/>
  <c r="L22" i="8"/>
  <c r="L20" i="8"/>
  <c r="L18" i="8"/>
  <c r="L15" i="8"/>
  <c r="N11" i="8"/>
  <c r="N10" i="8"/>
  <c r="N27" i="8"/>
  <c r="N26" i="8"/>
  <c r="L30" i="8"/>
  <c r="L28" i="8"/>
  <c r="L23" i="8"/>
  <c r="L21" i="8"/>
  <c r="L19" i="8"/>
  <c r="L17" i="8"/>
  <c r="L13" i="8"/>
  <c r="L12" i="8"/>
  <c r="L9" i="8"/>
  <c r="J32" i="8"/>
  <c r="J31" i="8"/>
  <c r="J30" i="8"/>
  <c r="G32" i="8"/>
  <c r="F32" i="8" s="1"/>
  <c r="G31" i="8"/>
  <c r="H31" i="8" s="1"/>
  <c r="G30" i="8"/>
  <c r="I30" i="8" s="1"/>
  <c r="C32" i="8"/>
  <c r="D32" i="8" s="1"/>
  <c r="C31" i="8"/>
  <c r="D31" i="8" s="1"/>
  <c r="C30" i="8"/>
  <c r="E30" i="8" s="1"/>
  <c r="J20" i="8"/>
  <c r="G20" i="8"/>
  <c r="I20" i="8" s="1"/>
  <c r="C20" i="8"/>
  <c r="E20" i="8" s="1"/>
  <c r="J19" i="8"/>
  <c r="G19" i="8"/>
  <c r="I19" i="8" s="1"/>
  <c r="C19" i="8"/>
  <c r="E19" i="8" s="1"/>
  <c r="J18" i="8"/>
  <c r="G18" i="8"/>
  <c r="I18" i="8" s="1"/>
  <c r="C18" i="8"/>
  <c r="E18" i="8" s="1"/>
  <c r="J27" i="8"/>
  <c r="J29" i="8"/>
  <c r="J28" i="8"/>
  <c r="J26" i="8"/>
  <c r="J25" i="8"/>
  <c r="J24" i="8"/>
  <c r="J23" i="8"/>
  <c r="J22" i="8"/>
  <c r="J21" i="8"/>
  <c r="J17" i="8"/>
  <c r="J16" i="8"/>
  <c r="J15" i="8"/>
  <c r="J14" i="8"/>
  <c r="J13" i="8"/>
  <c r="J12" i="8"/>
  <c r="J11" i="8"/>
  <c r="J10" i="8"/>
  <c r="J9" i="8"/>
  <c r="G29" i="8"/>
  <c r="H29" i="8" s="1"/>
  <c r="G28" i="8"/>
  <c r="H28" i="8" s="1"/>
  <c r="G27" i="8"/>
  <c r="H27" i="8" s="1"/>
  <c r="G26" i="8"/>
  <c r="G25" i="8"/>
  <c r="G24" i="8"/>
  <c r="H24" i="8" s="1"/>
  <c r="G23" i="8"/>
  <c r="H23" i="8" s="1"/>
  <c r="G17" i="8"/>
  <c r="H17" i="8" s="1"/>
  <c r="G16" i="8"/>
  <c r="H16" i="8" s="1"/>
  <c r="G15" i="8"/>
  <c r="I15" i="8" s="1"/>
  <c r="G14" i="8"/>
  <c r="I14" i="8" s="1"/>
  <c r="G13" i="8"/>
  <c r="H13" i="8" s="1"/>
  <c r="G12" i="8"/>
  <c r="H12" i="8" s="1"/>
  <c r="C29" i="8"/>
  <c r="E29" i="8" s="1"/>
  <c r="C28" i="8"/>
  <c r="E28" i="8" s="1"/>
  <c r="C27" i="8"/>
  <c r="D27" i="8" s="1"/>
  <c r="C26" i="8"/>
  <c r="E26" i="8" s="1"/>
  <c r="C25" i="8"/>
  <c r="E25" i="8" s="1"/>
  <c r="C24" i="8"/>
  <c r="E24" i="8" s="1"/>
  <c r="C23" i="8"/>
  <c r="E23" i="8" s="1"/>
  <c r="C17" i="8"/>
  <c r="D17" i="8" s="1"/>
  <c r="C16" i="8"/>
  <c r="D16" i="8" s="1"/>
  <c r="C15" i="8"/>
  <c r="E15" i="8" s="1"/>
  <c r="C14" i="8"/>
  <c r="E14" i="8" s="1"/>
  <c r="C13" i="8"/>
  <c r="E13" i="8" s="1"/>
  <c r="C12" i="8"/>
  <c r="E12" i="8" s="1"/>
  <c r="G10" i="8"/>
  <c r="I10" i="8" s="1"/>
  <c r="G11" i="8"/>
  <c r="I11" i="8" s="1"/>
  <c r="G9" i="8"/>
  <c r="I9" i="8" s="1"/>
  <c r="C11" i="8"/>
  <c r="E11" i="8" s="1"/>
  <c r="C10" i="8"/>
  <c r="D10" i="8" s="1"/>
  <c r="C9" i="8"/>
  <c r="E9" i="8" s="1"/>
  <c r="I25" i="8" l="1"/>
  <c r="H25" i="8"/>
  <c r="I26" i="8"/>
  <c r="H26" i="8"/>
  <c r="F12" i="8"/>
  <c r="D13" i="8"/>
  <c r="E31" i="8"/>
  <c r="I31" i="8"/>
  <c r="F16" i="8"/>
  <c r="F11" i="8"/>
  <c r="I13" i="8"/>
  <c r="D14" i="8"/>
  <c r="I12" i="8"/>
  <c r="I24" i="8"/>
  <c r="H11" i="8"/>
  <c r="F24" i="8"/>
  <c r="I17" i="8"/>
  <c r="F17" i="8"/>
  <c r="I23" i="8"/>
  <c r="D12" i="8"/>
  <c r="B17" i="8"/>
  <c r="E17" i="8"/>
  <c r="E16" i="8"/>
  <c r="H15" i="8"/>
  <c r="B25" i="8"/>
  <c r="D25" i="8"/>
  <c r="B13" i="8"/>
  <c r="F27" i="8"/>
  <c r="F23" i="8"/>
  <c r="D15" i="8"/>
  <c r="I16" i="8"/>
  <c r="D24" i="8"/>
  <c r="F25" i="8"/>
  <c r="B10" i="8"/>
  <c r="F30" i="8"/>
  <c r="H14" i="8"/>
  <c r="F13" i="8"/>
  <c r="H19" i="8"/>
  <c r="H30" i="8"/>
  <c r="H9" i="8"/>
  <c r="H10" i="8"/>
  <c r="D28" i="8"/>
  <c r="D30" i="8"/>
  <c r="F31" i="8"/>
  <c r="B29" i="8"/>
  <c r="B24" i="8"/>
  <c r="D11" i="8"/>
  <c r="B16" i="8"/>
  <c r="E27" i="8"/>
  <c r="B11" i="8"/>
  <c r="B27" i="8"/>
  <c r="I28" i="8"/>
  <c r="F28" i="8"/>
  <c r="B31" i="8"/>
  <c r="I27" i="8"/>
  <c r="F15" i="8"/>
  <c r="E10" i="8"/>
  <c r="B15" i="8"/>
  <c r="D20" i="8"/>
  <c r="H18" i="8"/>
  <c r="B28" i="8"/>
  <c r="I32" i="8"/>
  <c r="H32" i="8"/>
  <c r="F29" i="8"/>
  <c r="D23" i="8"/>
  <c r="B23" i="8"/>
  <c r="F14" i="8"/>
  <c r="B14" i="8"/>
  <c r="B12" i="8"/>
  <c r="F9" i="8"/>
  <c r="F10" i="8"/>
  <c r="E32" i="8"/>
  <c r="B30" i="8"/>
  <c r="H20" i="8"/>
  <c r="D19" i="8"/>
  <c r="F19" i="8"/>
  <c r="I29" i="8"/>
  <c r="F26" i="8"/>
  <c r="B32" i="8"/>
  <c r="D29" i="8"/>
  <c r="D18" i="8"/>
  <c r="B18" i="8"/>
  <c r="D9" i="8"/>
  <c r="F20" i="8"/>
  <c r="B26" i="8"/>
  <c r="B9" i="8"/>
  <c r="D26" i="8"/>
  <c r="B20" i="8"/>
  <c r="F18" i="8"/>
  <c r="B19" i="8"/>
</calcChain>
</file>

<file path=xl/sharedStrings.xml><?xml version="1.0" encoding="utf-8"?>
<sst xmlns="http://schemas.openxmlformats.org/spreadsheetml/2006/main" count="84" uniqueCount="44">
  <si>
    <t xml:space="preserve"> </t>
  </si>
  <si>
    <t xml:space="preserve">PRECIOS PREVALECIENTES DE MAYORISTAS DE GASOLINA </t>
  </si>
  <si>
    <t>GASOLINA SIN PLOMO Y DIESEL</t>
  </si>
  <si>
    <t>(en centavos por litro y por galón)</t>
  </si>
  <si>
    <t>Gasolina Regular</t>
  </si>
  <si>
    <t>Gasolina Premium</t>
  </si>
  <si>
    <t xml:space="preserve">FECHA </t>
  </si>
  <si>
    <t>Diesel</t>
  </si>
  <si>
    <t xml:space="preserve">  MAYORISTA</t>
  </si>
  <si>
    <t>(litro)</t>
  </si>
  <si>
    <t>(galón)</t>
  </si>
  <si>
    <t>(dd/mm/aa)</t>
  </si>
  <si>
    <t>Total Petroleum</t>
  </si>
  <si>
    <t xml:space="preserve">TORAL </t>
  </si>
  <si>
    <t>BVI Gas Inc DBA</t>
  </si>
  <si>
    <t>Auto</t>
  </si>
  <si>
    <t>Servicio</t>
  </si>
  <si>
    <t>Completo</t>
  </si>
  <si>
    <t>Preparado por: Departamento de Asuntos del Consumidor, Division de Estudios Economicos, Oficina del Secretario</t>
  </si>
  <si>
    <t>DIESEl</t>
  </si>
  <si>
    <t>Servicio**</t>
  </si>
  <si>
    <t>Bitas's Fuel Corp.**</t>
  </si>
  <si>
    <t>America Petroleum**</t>
  </si>
  <si>
    <t>* wholesale (importers)</t>
  </si>
  <si>
    <t>** wholesale (non-Importers)</t>
  </si>
  <si>
    <t>Puerto Rico Corp.*</t>
  </si>
  <si>
    <t>TEXACO*</t>
  </si>
  <si>
    <t>SOL PUERTO RICO*</t>
  </si>
  <si>
    <t>Puma Energy*</t>
  </si>
  <si>
    <t>Petroleum Corp.**</t>
  </si>
  <si>
    <t>Best Pet. Corp*</t>
  </si>
  <si>
    <t>Cabo Rojo Gas &amp; Oil**</t>
  </si>
  <si>
    <t>Peerless Oil*</t>
  </si>
  <si>
    <t>Regular</t>
  </si>
  <si>
    <t>Premium</t>
  </si>
  <si>
    <t>Bita's**</t>
  </si>
  <si>
    <t>American Petroleum**</t>
  </si>
  <si>
    <t>*Importadores</t>
  </si>
  <si>
    <t>**No importadores</t>
  </si>
  <si>
    <t>margen maximo de 15 centavos por galon en auto servicio y 21 centavos por galon en servicio completo</t>
  </si>
  <si>
    <t>se proyecto un margen maximo de 31 centavos de acuerdo al resultado de la encuesta especial del 15 de junio 2012.</t>
  </si>
  <si>
    <t>diesel</t>
  </si>
  <si>
    <t xml:space="preserve">                                                           </t>
  </si>
  <si>
    <t>10 de julio de 2013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</si>
</sst>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\/mm\/yy"/>
    <numFmt numFmtId="165" formatCode="mmmm\ d\,\ yyyy"/>
  </numFmts>
  <fonts count="11" x14ac:knownFonts="1">
    <font>
      <sz val="11"/>
      <color theme="1"/>
      <name val="Calibri"/>
      <family val="2"/>
      <scheme val="minor"/>
    </font>
    <font>
      <sz val="12"/>
      <name val="Lucida Bright"/>
      <family val="1"/>
    </font>
    <font>
      <b/>
      <sz val="12"/>
      <name val="Lucida Bright"/>
      <family val="1"/>
    </font>
    <font>
      <b/>
      <sz val="13"/>
      <name val="Lucida Bright"/>
      <family val="1"/>
    </font>
    <font>
      <sz val="13"/>
      <name val="Lucida Bright"/>
      <family val="1"/>
    </font>
    <font>
      <b/>
      <sz val="11"/>
      <name val="Lucida Bright"/>
      <family val="1"/>
    </font>
    <font>
      <sz val="11"/>
      <name val="Lucida Bright"/>
      <family val="1"/>
    </font>
    <font>
      <i/>
      <sz val="11"/>
      <color theme="1"/>
      <name val="Calibri"/>
      <family val="2"/>
      <scheme val="minor"/>
    </font>
    <font>
      <b/>
      <sz val="10"/>
      <name val="Lucida Bright"/>
      <family val="1"/>
    </font>
    <font>
      <sz val="10"/>
      <name val="Lucida Bright"/>
      <family val="1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107">
    <xf numFmtId="0" fontId="0" fillId="0" borderId="0" xfId="0"/>
    <xf numFmtId="0" fontId="2" fillId="0" borderId="1" xfId="0" applyFont="1" applyFill="1" applyBorder="1" applyAlignment="1">
      <alignment horizontal="centerContinuous"/>
    </xf>
    <xf numFmtId="0" fontId="2" fillId="0" borderId="2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Continuous"/>
    </xf>
    <xf numFmtId="0" fontId="2" fillId="2" borderId="6" xfId="0" applyFont="1" applyFill="1" applyBorder="1" applyAlignment="1">
      <alignment horizontal="centerContinuous"/>
    </xf>
    <xf numFmtId="0" fontId="2" fillId="2" borderId="7" xfId="0" applyFont="1" applyFill="1" applyBorder="1" applyAlignment="1">
      <alignment horizontal="center"/>
    </xf>
    <xf numFmtId="0" fontId="2" fillId="2" borderId="8" xfId="0" applyFont="1" applyFill="1" applyBorder="1" applyAlignment="1">
      <alignment horizontal="center"/>
    </xf>
    <xf numFmtId="2" fontId="1" fillId="2" borderId="0" xfId="0" applyNumberFormat="1" applyFont="1" applyFill="1" applyBorder="1" applyAlignment="1">
      <alignment horizontal="center"/>
    </xf>
    <xf numFmtId="0" fontId="2" fillId="2" borderId="0" xfId="0" applyFont="1" applyFill="1"/>
    <xf numFmtId="0" fontId="0" fillId="2" borderId="0" xfId="0" applyFill="1"/>
    <xf numFmtId="0" fontId="2" fillId="2" borderId="0" xfId="0" applyFont="1" applyFill="1" applyBorder="1"/>
    <xf numFmtId="0" fontId="3" fillId="2" borderId="0" xfId="0" applyFont="1" applyFill="1" applyBorder="1"/>
    <xf numFmtId="0" fontId="4" fillId="2" borderId="0" xfId="0" applyFont="1" applyFill="1" applyAlignment="1">
      <alignment horizontal="center"/>
    </xf>
    <xf numFmtId="165" fontId="1" fillId="2" borderId="10" xfId="0" applyNumberFormat="1" applyFont="1" applyFill="1" applyBorder="1" applyAlignment="1">
      <alignment horizontal="center"/>
    </xf>
    <xf numFmtId="0" fontId="0" fillId="2" borderId="0" xfId="0" applyFill="1" applyBorder="1"/>
    <xf numFmtId="2" fontId="1" fillId="2" borderId="10" xfId="0" applyNumberFormat="1" applyFont="1" applyFill="1" applyBorder="1" applyAlignment="1">
      <alignment horizontal="center"/>
    </xf>
    <xf numFmtId="2" fontId="1" fillId="2" borderId="2" xfId="0" applyNumberFormat="1" applyFont="1" applyFill="1" applyBorder="1" applyAlignment="1">
      <alignment horizontal="center"/>
    </xf>
    <xf numFmtId="0" fontId="5" fillId="2" borderId="11" xfId="0" applyFont="1" applyFill="1" applyBorder="1" applyAlignment="1">
      <alignment horizontal="centerContinuous"/>
    </xf>
    <xf numFmtId="164" fontId="5" fillId="2" borderId="11" xfId="0" applyNumberFormat="1" applyFont="1" applyFill="1" applyBorder="1" applyAlignment="1">
      <alignment horizontal="center"/>
    </xf>
    <xf numFmtId="0" fontId="5" fillId="2" borderId="8" xfId="0" applyFont="1" applyFill="1" applyBorder="1" applyAlignment="1">
      <alignment horizontal="center"/>
    </xf>
    <xf numFmtId="0" fontId="5" fillId="2" borderId="12" xfId="0" applyFont="1" applyFill="1" applyBorder="1" applyAlignment="1">
      <alignment horizontal="center"/>
    </xf>
    <xf numFmtId="0" fontId="5" fillId="2" borderId="13" xfId="0" applyFont="1" applyFill="1" applyBorder="1" applyAlignment="1">
      <alignment horizontal="center"/>
    </xf>
    <xf numFmtId="164" fontId="5" fillId="2" borderId="12" xfId="0" applyNumberFormat="1" applyFont="1" applyFill="1" applyBorder="1" applyAlignment="1">
      <alignment horizontal="center"/>
    </xf>
    <xf numFmtId="2" fontId="6" fillId="2" borderId="3" xfId="0" applyNumberFormat="1" applyFont="1" applyFill="1" applyBorder="1" applyAlignment="1">
      <alignment horizontal="center"/>
    </xf>
    <xf numFmtId="2" fontId="5" fillId="2" borderId="14" xfId="0" applyNumberFormat="1" applyFont="1" applyFill="1" applyBorder="1" applyAlignment="1">
      <alignment horizontal="center"/>
    </xf>
    <xf numFmtId="2" fontId="6" fillId="2" borderId="0" xfId="0" applyNumberFormat="1" applyFont="1" applyFill="1" applyBorder="1" applyAlignment="1">
      <alignment horizontal="center"/>
    </xf>
    <xf numFmtId="165" fontId="6" fillId="2" borderId="15" xfId="0" applyNumberFormat="1" applyFont="1" applyFill="1" applyBorder="1" applyAlignment="1">
      <alignment horizontal="center"/>
    </xf>
    <xf numFmtId="2" fontId="6" fillId="2" borderId="4" xfId="0" applyNumberFormat="1" applyFont="1" applyFill="1" applyBorder="1" applyAlignment="1">
      <alignment horizontal="center"/>
    </xf>
    <xf numFmtId="2" fontId="5" fillId="2" borderId="13" xfId="0" applyNumberFormat="1" applyFont="1" applyFill="1" applyBorder="1" applyAlignment="1">
      <alignment horizontal="center"/>
    </xf>
    <xf numFmtId="2" fontId="6" fillId="2" borderId="8" xfId="0" applyNumberFormat="1" applyFont="1" applyFill="1" applyBorder="1" applyAlignment="1">
      <alignment horizontal="center"/>
    </xf>
    <xf numFmtId="0" fontId="7" fillId="2" borderId="0" xfId="0" applyFont="1" applyFill="1" applyBorder="1"/>
    <xf numFmtId="2" fontId="1" fillId="2" borderId="12" xfId="0" applyNumberFormat="1" applyFont="1" applyFill="1" applyBorder="1" applyAlignment="1">
      <alignment horizontal="center"/>
    </xf>
    <xf numFmtId="165" fontId="6" fillId="2" borderId="13" xfId="0" applyNumberFormat="1" applyFont="1" applyFill="1" applyBorder="1" applyAlignment="1">
      <alignment horizontal="center"/>
    </xf>
    <xf numFmtId="165" fontId="1" fillId="2" borderId="14" xfId="0" applyNumberFormat="1" applyFon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0" fontId="4" fillId="2" borderId="14" xfId="0" applyFont="1" applyFill="1" applyBorder="1" applyAlignment="1">
      <alignment horizontal="center"/>
    </xf>
    <xf numFmtId="2" fontId="1" fillId="2" borderId="15" xfId="0" applyNumberFormat="1" applyFont="1" applyFill="1" applyBorder="1" applyAlignment="1">
      <alignment horizontal="center"/>
    </xf>
    <xf numFmtId="165" fontId="1" fillId="2" borderId="13" xfId="0" applyNumberFormat="1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0" fontId="8" fillId="2" borderId="9" xfId="0" applyFont="1" applyFill="1" applyBorder="1"/>
    <xf numFmtId="0" fontId="8" fillId="2" borderId="5" xfId="0" applyFont="1" applyFill="1" applyBorder="1"/>
    <xf numFmtId="0" fontId="8" fillId="2" borderId="7" xfId="0" applyFont="1" applyFill="1" applyBorder="1"/>
    <xf numFmtId="0" fontId="9" fillId="2" borderId="7" xfId="0" applyFont="1" applyFill="1" applyBorder="1"/>
    <xf numFmtId="0" fontId="0" fillId="2" borderId="14" xfId="0" applyFill="1" applyBorder="1"/>
    <xf numFmtId="0" fontId="8" fillId="2" borderId="11" xfId="0" applyFont="1" applyFill="1" applyBorder="1" applyAlignment="1">
      <alignment horizontal="centerContinuous"/>
    </xf>
    <xf numFmtId="164" fontId="8" fillId="2" borderId="11" xfId="0" applyNumberFormat="1" applyFont="1" applyFill="1" applyBorder="1" applyAlignment="1">
      <alignment horizontal="center"/>
    </xf>
    <xf numFmtId="0" fontId="8" fillId="2" borderId="8" xfId="0" applyFont="1" applyFill="1" applyBorder="1" applyAlignment="1">
      <alignment horizontal="center"/>
    </xf>
    <xf numFmtId="0" fontId="8" fillId="2" borderId="12" xfId="0" applyFont="1" applyFill="1" applyBorder="1" applyAlignment="1">
      <alignment horizontal="center"/>
    </xf>
    <xf numFmtId="0" fontId="8" fillId="2" borderId="13" xfId="0" applyFont="1" applyFill="1" applyBorder="1" applyAlignment="1">
      <alignment horizontal="center"/>
    </xf>
    <xf numFmtId="164" fontId="8" fillId="2" borderId="12" xfId="0" applyNumberFormat="1" applyFont="1" applyFill="1" applyBorder="1" applyAlignment="1">
      <alignment horizontal="center"/>
    </xf>
    <xf numFmtId="2" fontId="9" fillId="2" borderId="0" xfId="0" applyNumberFormat="1" applyFont="1" applyFill="1" applyBorder="1" applyAlignment="1">
      <alignment horizontal="center"/>
    </xf>
    <xf numFmtId="2" fontId="9" fillId="2" borderId="15" xfId="0" applyNumberFormat="1" applyFont="1" applyFill="1" applyBorder="1" applyAlignment="1">
      <alignment horizontal="center"/>
    </xf>
    <xf numFmtId="2" fontId="8" fillId="2" borderId="14" xfId="0" applyNumberFormat="1" applyFont="1" applyFill="1" applyBorder="1" applyAlignment="1">
      <alignment horizontal="center"/>
    </xf>
    <xf numFmtId="165" fontId="9" fillId="2" borderId="15" xfId="0" applyNumberFormat="1" applyFont="1" applyFill="1" applyBorder="1" applyAlignment="1">
      <alignment horizontal="center"/>
    </xf>
    <xf numFmtId="2" fontId="9" fillId="2" borderId="8" xfId="0" applyNumberFormat="1" applyFont="1" applyFill="1" applyBorder="1" applyAlignment="1">
      <alignment horizontal="center"/>
    </xf>
    <xf numFmtId="2" fontId="9" fillId="2" borderId="12" xfId="0" applyNumberFormat="1" applyFont="1" applyFill="1" applyBorder="1" applyAlignment="1">
      <alignment horizontal="center"/>
    </xf>
    <xf numFmtId="2" fontId="8" fillId="2" borderId="13" xfId="0" applyNumberFormat="1" applyFont="1" applyFill="1" applyBorder="1" applyAlignment="1">
      <alignment horizontal="center"/>
    </xf>
    <xf numFmtId="165" fontId="9" fillId="2" borderId="13" xfId="0" applyNumberFormat="1" applyFont="1" applyFill="1" applyBorder="1" applyAlignment="1">
      <alignment horizontal="center"/>
    </xf>
    <xf numFmtId="2" fontId="1" fillId="2" borderId="6" xfId="0" applyNumberFormat="1" applyFont="1" applyFill="1" applyBorder="1" applyAlignment="1">
      <alignment horizontal="center"/>
    </xf>
    <xf numFmtId="165" fontId="1" fillId="2" borderId="6" xfId="0" applyNumberFormat="1" applyFont="1" applyFill="1" applyBorder="1" applyAlignment="1">
      <alignment horizontal="center"/>
    </xf>
    <xf numFmtId="165" fontId="1" fillId="2" borderId="0" xfId="0" applyNumberFormat="1" applyFont="1" applyFill="1" applyBorder="1" applyAlignment="1">
      <alignment horizontal="center"/>
    </xf>
    <xf numFmtId="0" fontId="2" fillId="2" borderId="18" xfId="0" applyFont="1" applyFill="1" applyBorder="1" applyAlignment="1">
      <alignment horizontal="centerContinuous"/>
    </xf>
    <xf numFmtId="0" fontId="2" fillId="2" borderId="12" xfId="0" applyFont="1" applyFill="1" applyBorder="1" applyAlignment="1">
      <alignment horizontal="center"/>
    </xf>
    <xf numFmtId="164" fontId="2" fillId="2" borderId="18" xfId="0" applyNumberFormat="1" applyFont="1" applyFill="1" applyBorder="1" applyAlignment="1">
      <alignment horizontal="center"/>
    </xf>
    <xf numFmtId="164" fontId="2" fillId="2" borderId="12" xfId="0" applyNumberFormat="1" applyFont="1" applyFill="1" applyBorder="1" applyAlignment="1">
      <alignment horizontal="center"/>
    </xf>
    <xf numFmtId="0" fontId="2" fillId="0" borderId="18" xfId="0" applyFont="1" applyFill="1" applyBorder="1" applyAlignment="1">
      <alignment horizontal="centerContinuous"/>
    </xf>
    <xf numFmtId="0" fontId="2" fillId="0" borderId="12" xfId="0" applyFont="1" applyFill="1" applyBorder="1" applyAlignment="1">
      <alignment horizontal="center"/>
    </xf>
    <xf numFmtId="0" fontId="2" fillId="2" borderId="11" xfId="0" applyFont="1" applyFill="1" applyBorder="1" applyAlignment="1">
      <alignment horizontal="centerContinuous"/>
    </xf>
    <xf numFmtId="0" fontId="2" fillId="2" borderId="13" xfId="0" applyFont="1" applyFill="1" applyBorder="1" applyAlignment="1">
      <alignment horizontal="center"/>
    </xf>
    <xf numFmtId="0" fontId="2" fillId="2" borderId="14" xfId="0" applyFont="1" applyFill="1" applyBorder="1"/>
    <xf numFmtId="0" fontId="2" fillId="2" borderId="11" xfId="0" applyFont="1" applyFill="1" applyBorder="1"/>
    <xf numFmtId="0" fontId="2" fillId="2" borderId="13" xfId="0" applyFont="1" applyFill="1" applyBorder="1"/>
    <xf numFmtId="0" fontId="5" fillId="2" borderId="14" xfId="0" applyFont="1" applyFill="1" applyBorder="1"/>
    <xf numFmtId="0" fontId="1" fillId="2" borderId="13" xfId="0" applyFont="1" applyFill="1" applyBorder="1"/>
    <xf numFmtId="0" fontId="2" fillId="2" borderId="6" xfId="0" applyFont="1" applyFill="1" applyBorder="1"/>
    <xf numFmtId="2" fontId="5" fillId="0" borderId="13" xfId="0" applyNumberFormat="1" applyFont="1" applyFill="1" applyBorder="1" applyAlignment="1">
      <alignment horizontal="center"/>
    </xf>
    <xf numFmtId="2" fontId="5" fillId="3" borderId="13" xfId="0" applyNumberFormat="1" applyFont="1" applyFill="1" applyBorder="1" applyAlignment="1">
      <alignment horizontal="center"/>
    </xf>
    <xf numFmtId="165" fontId="1" fillId="0" borderId="13" xfId="0" applyNumberFormat="1" applyFont="1" applyFill="1" applyBorder="1" applyAlignment="1">
      <alignment horizontal="center"/>
    </xf>
    <xf numFmtId="2" fontId="5" fillId="0" borderId="16" xfId="0" applyNumberFormat="1" applyFont="1" applyFill="1" applyBorder="1" applyAlignment="1">
      <alignment horizontal="center"/>
    </xf>
    <xf numFmtId="165" fontId="1" fillId="0" borderId="14" xfId="0" applyNumberFormat="1" applyFont="1" applyFill="1" applyBorder="1" applyAlignment="1">
      <alignment horizontal="center"/>
    </xf>
    <xf numFmtId="2" fontId="0" fillId="2" borderId="0" xfId="0" applyNumberFormat="1" applyFill="1" applyBorder="1"/>
    <xf numFmtId="2" fontId="8" fillId="3" borderId="13" xfId="0" applyNumberFormat="1" applyFont="1" applyFill="1" applyBorder="1" applyAlignment="1">
      <alignment horizontal="center"/>
    </xf>
    <xf numFmtId="2" fontId="8" fillId="0" borderId="13" xfId="0" applyNumberFormat="1" applyFont="1" applyFill="1" applyBorder="1" applyAlignment="1">
      <alignment horizontal="center"/>
    </xf>
    <xf numFmtId="2" fontId="8" fillId="0" borderId="16" xfId="0" applyNumberFormat="1" applyFont="1" applyFill="1" applyBorder="1" applyAlignment="1">
      <alignment horizontal="center"/>
    </xf>
    <xf numFmtId="2" fontId="10" fillId="2" borderId="0" xfId="0" applyNumberFormat="1" applyFont="1" applyFill="1"/>
    <xf numFmtId="0" fontId="0" fillId="2" borderId="10" xfId="0" applyFill="1" applyBorder="1"/>
    <xf numFmtId="2" fontId="6" fillId="0" borderId="0" xfId="0" applyNumberFormat="1" applyFont="1" applyFill="1" applyBorder="1" applyAlignment="1">
      <alignment horizontal="center"/>
    </xf>
    <xf numFmtId="0" fontId="0" fillId="2" borderId="0" xfId="0" applyFill="1" applyAlignment="1">
      <alignment horizontal="center"/>
    </xf>
    <xf numFmtId="2" fontId="5" fillId="2" borderId="11" xfId="0" applyNumberFormat="1" applyFont="1" applyFill="1" applyBorder="1" applyAlignment="1">
      <alignment horizontal="center"/>
    </xf>
    <xf numFmtId="2" fontId="5" fillId="3" borderId="16" xfId="0" applyNumberFormat="1" applyFont="1" applyFill="1" applyBorder="1" applyAlignment="1">
      <alignment horizontal="center"/>
    </xf>
    <xf numFmtId="2" fontId="5" fillId="0" borderId="14" xfId="0" applyNumberFormat="1" applyFont="1" applyFill="1" applyBorder="1" applyAlignment="1">
      <alignment horizontal="center"/>
    </xf>
    <xf numFmtId="2" fontId="6" fillId="2" borderId="2" xfId="0" applyNumberFormat="1" applyFont="1" applyFill="1" applyBorder="1" applyAlignment="1">
      <alignment horizontal="center"/>
    </xf>
    <xf numFmtId="165" fontId="6" fillId="2" borderId="14" xfId="0" applyNumberFormat="1" applyFont="1" applyFill="1" applyBorder="1" applyAlignment="1">
      <alignment horizontal="center"/>
    </xf>
    <xf numFmtId="2" fontId="9" fillId="2" borderId="2" xfId="0" applyNumberFormat="1" applyFont="1" applyFill="1" applyBorder="1" applyAlignment="1">
      <alignment horizontal="center"/>
    </xf>
    <xf numFmtId="165" fontId="9" fillId="2" borderId="14" xfId="0" applyNumberFormat="1" applyFont="1" applyFill="1" applyBorder="1" applyAlignment="1">
      <alignment horizontal="center"/>
    </xf>
    <xf numFmtId="2" fontId="8" fillId="0" borderId="14" xfId="0" applyNumberFormat="1" applyFont="1" applyFill="1" applyBorder="1" applyAlignment="1">
      <alignment horizontal="center"/>
    </xf>
    <xf numFmtId="2" fontId="8" fillId="3" borderId="16" xfId="0" applyNumberFormat="1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/>
    </xf>
    <xf numFmtId="0" fontId="8" fillId="2" borderId="18" xfId="0" applyFon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0" fontId="5" fillId="2" borderId="17" xfId="0" applyFont="1" applyFill="1" applyBorder="1" applyAlignment="1">
      <alignment horizontal="center"/>
    </xf>
    <xf numFmtId="0" fontId="5" fillId="2" borderId="18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142874</xdr:colOff>
      <xdr:row>7</xdr:row>
      <xdr:rowOff>88483</xdr:rowOff>
    </xdr:from>
    <xdr:to>
      <xdr:col>17</xdr:col>
      <xdr:colOff>297655</xdr:colOff>
      <xdr:row>10</xdr:row>
      <xdr:rowOff>175062</xdr:rowOff>
    </xdr:to>
    <xdr:pic>
      <xdr:nvPicPr>
        <xdr:cNvPr id="10" name="Picture 9" descr="C:\Documents and Settings\daco\Local Settings\Temporary Internet Files\Content.IE5\PC7CEBES\MC900307452[1].wm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9" y="1529139"/>
          <a:ext cx="762000" cy="706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166686</xdr:colOff>
      <xdr:row>0</xdr:row>
      <xdr:rowOff>119063</xdr:rowOff>
    </xdr:from>
    <xdr:to>
      <xdr:col>0</xdr:col>
      <xdr:colOff>1309686</xdr:colOff>
      <xdr:row>4</xdr:row>
      <xdr:rowOff>95251</xdr:rowOff>
    </xdr:to>
    <xdr:pic>
      <xdr:nvPicPr>
        <xdr:cNvPr id="13" name="Picture 12" descr="E:\LOGOS DACO\Logo DACO 40 Años_OFICIAL APROBADO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6" y="119063"/>
          <a:ext cx="1143000" cy="83343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238125</xdr:colOff>
      <xdr:row>0</xdr:row>
      <xdr:rowOff>59532</xdr:rowOff>
    </xdr:from>
    <xdr:to>
      <xdr:col>9</xdr:col>
      <xdr:colOff>1500188</xdr:colOff>
      <xdr:row>4</xdr:row>
      <xdr:rowOff>71438</xdr:rowOff>
    </xdr:to>
    <xdr:pic>
      <xdr:nvPicPr>
        <xdr:cNvPr id="16" name="Picture 15" descr="E:\LOGOS DACO\Logo DACO 40 Años_OFICIAL APROBADO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0" y="59532"/>
          <a:ext cx="1262063" cy="86915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127000</xdr:colOff>
      <xdr:row>0</xdr:row>
      <xdr:rowOff>169333</xdr:rowOff>
    </xdr:from>
    <xdr:to>
      <xdr:col>0</xdr:col>
      <xdr:colOff>1397000</xdr:colOff>
      <xdr:row>5</xdr:row>
      <xdr:rowOff>74083</xdr:rowOff>
    </xdr:to>
    <xdr:pic>
      <xdr:nvPicPr>
        <xdr:cNvPr id="4" name="Picture 3" descr="E:\LOGOS DACO\Logo DACO 40 Años_OFICIAL APROBADO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169333"/>
          <a:ext cx="1270000" cy="952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13</xdr:col>
      <xdr:colOff>592665</xdr:colOff>
      <xdr:row>0</xdr:row>
      <xdr:rowOff>127001</xdr:rowOff>
    </xdr:from>
    <xdr:to>
      <xdr:col>14</xdr:col>
      <xdr:colOff>1174747</xdr:colOff>
      <xdr:row>5</xdr:row>
      <xdr:rowOff>31751</xdr:rowOff>
    </xdr:to>
    <xdr:pic>
      <xdr:nvPicPr>
        <xdr:cNvPr id="5" name="Picture 4" descr="E:\LOGOS DACO\Logo DACO 40 Años_OFICIAL APROBADO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4582" y="127001"/>
          <a:ext cx="1270000" cy="9525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37"/>
  <sheetViews>
    <sheetView tabSelected="1" zoomScale="90" zoomScaleNormal="90" workbookViewId="0">
      <selection activeCell="E48" sqref="E48"/>
    </sheetView>
  </sheetViews>
  <sheetFormatPr defaultColWidth="9.109375" defaultRowHeight="14.4" x14ac:dyDescent="0.3"/>
  <cols>
    <col min="1" max="1" width="25.5546875" style="9" customWidth="1"/>
    <col min="2" max="2" width="12.88671875" style="9" customWidth="1"/>
    <col min="3" max="3" width="11.5546875" style="9" customWidth="1"/>
    <col min="4" max="4" width="11.88671875" style="9" customWidth="1"/>
    <col min="5" max="5" width="12.33203125" style="9" customWidth="1"/>
    <col min="6" max="6" width="24.109375" style="9" customWidth="1"/>
    <col min="7" max="7" width="3.5546875" style="9" customWidth="1"/>
    <col min="8" max="8" width="11.33203125" style="9" customWidth="1"/>
    <col min="9" max="9" width="10.44140625" style="9" customWidth="1"/>
    <col min="10" max="10" width="23.88671875" style="9" customWidth="1"/>
    <col min="11" max="16384" width="9.109375" style="9"/>
  </cols>
  <sheetData>
    <row r="1" spans="1:16" ht="16.5" x14ac:dyDescent="0.25">
      <c r="A1" s="99" t="s">
        <v>1</v>
      </c>
      <c r="B1" s="99"/>
      <c r="C1" s="99"/>
      <c r="D1" s="99"/>
      <c r="E1" s="99"/>
      <c r="F1" s="99"/>
      <c r="G1" s="99"/>
      <c r="H1" s="99"/>
      <c r="I1" s="99"/>
      <c r="J1" s="99"/>
    </row>
    <row r="2" spans="1:16" ht="16.5" customHeight="1" x14ac:dyDescent="0.25">
      <c r="A2" s="100" t="s">
        <v>43</v>
      </c>
      <c r="B2" s="100"/>
      <c r="C2" s="100"/>
      <c r="D2" s="100"/>
      <c r="E2" s="100"/>
      <c r="F2" s="100"/>
      <c r="G2" s="100"/>
      <c r="H2" s="100"/>
      <c r="I2" s="100"/>
      <c r="J2" s="100"/>
    </row>
    <row r="3" spans="1:16" ht="16.5" x14ac:dyDescent="0.25">
      <c r="A3" s="99" t="s">
        <v>2</v>
      </c>
      <c r="B3" s="99"/>
      <c r="C3" s="99"/>
      <c r="D3" s="99"/>
      <c r="E3" s="99"/>
      <c r="F3" s="99"/>
      <c r="G3" s="99"/>
      <c r="H3" s="99"/>
      <c r="I3" s="99"/>
      <c r="J3" s="99"/>
    </row>
    <row r="4" spans="1:16" ht="16.5" x14ac:dyDescent="0.25">
      <c r="A4" s="99" t="s">
        <v>42</v>
      </c>
      <c r="B4" s="99"/>
      <c r="C4" s="99"/>
      <c r="D4" s="99"/>
      <c r="E4" s="99"/>
      <c r="F4" s="99"/>
      <c r="G4" s="99"/>
      <c r="H4" s="99"/>
      <c r="I4" s="99"/>
      <c r="J4" s="99"/>
    </row>
    <row r="5" spans="1:16" ht="12" customHeight="1" thickBot="1" x14ac:dyDescent="0.3">
      <c r="A5" s="10"/>
      <c r="B5" s="11"/>
      <c r="C5" s="40"/>
      <c r="D5" s="34"/>
      <c r="E5" s="34"/>
      <c r="F5" s="38"/>
      <c r="G5" s="39"/>
      <c r="H5" s="11"/>
      <c r="I5" s="10"/>
      <c r="J5" s="10"/>
    </row>
    <row r="6" spans="1:16" ht="16.5" x14ac:dyDescent="0.25">
      <c r="A6" s="69"/>
      <c r="B6" s="4" t="s">
        <v>4</v>
      </c>
      <c r="C6" s="63"/>
      <c r="D6" s="4" t="s">
        <v>5</v>
      </c>
      <c r="E6" s="63"/>
      <c r="F6" s="65" t="s">
        <v>6</v>
      </c>
      <c r="G6" s="35"/>
      <c r="H6" s="1" t="s">
        <v>7</v>
      </c>
      <c r="I6" s="67"/>
      <c r="J6" s="65" t="s">
        <v>6</v>
      </c>
      <c r="M6" s="14"/>
    </row>
    <row r="7" spans="1:16" ht="17.399999999999999" thickBot="1" x14ac:dyDescent="0.35">
      <c r="A7" s="70" t="s">
        <v>8</v>
      </c>
      <c r="B7" s="6" t="s">
        <v>9</v>
      </c>
      <c r="C7" s="64" t="s">
        <v>10</v>
      </c>
      <c r="D7" s="6" t="s">
        <v>9</v>
      </c>
      <c r="E7" s="64" t="s">
        <v>10</v>
      </c>
      <c r="F7" s="66" t="s">
        <v>11</v>
      </c>
      <c r="G7" s="12"/>
      <c r="H7" s="2" t="s">
        <v>9</v>
      </c>
      <c r="I7" s="68" t="s">
        <v>10</v>
      </c>
      <c r="J7" s="66" t="s">
        <v>11</v>
      </c>
      <c r="K7" s="9" t="s">
        <v>33</v>
      </c>
      <c r="L7" s="9" t="s">
        <v>34</v>
      </c>
      <c r="M7" s="89" t="s">
        <v>41</v>
      </c>
    </row>
    <row r="8" spans="1:16" ht="15.75" x14ac:dyDescent="0.25">
      <c r="A8" s="71" t="s">
        <v>12</v>
      </c>
      <c r="B8" s="15">
        <f t="shared" ref="B8:B9" si="0">C8/3.7854</f>
        <v>90.101442383896014</v>
      </c>
      <c r="C8" s="36">
        <v>341.07</v>
      </c>
      <c r="D8" s="15">
        <f t="shared" ref="D8:D9" si="1">E8/3.7854</f>
        <v>101.29973054366776</v>
      </c>
      <c r="E8" s="36">
        <v>383.46</v>
      </c>
      <c r="F8" s="33">
        <v>41460</v>
      </c>
      <c r="G8" s="13"/>
      <c r="H8" s="15">
        <f t="shared" ref="H8:H9" si="2">I8/3.7854</f>
        <v>94.700692132931792</v>
      </c>
      <c r="I8" s="36">
        <v>358.48</v>
      </c>
      <c r="J8" s="33">
        <v>41460</v>
      </c>
      <c r="K8" s="14"/>
    </row>
    <row r="9" spans="1:16" ht="15.75" x14ac:dyDescent="0.25">
      <c r="A9" s="71" t="s">
        <v>25</v>
      </c>
      <c r="B9" s="15">
        <f t="shared" si="0"/>
        <v>89.950863845300361</v>
      </c>
      <c r="C9" s="36">
        <v>340.5</v>
      </c>
      <c r="D9" s="15">
        <f t="shared" si="1"/>
        <v>101.29973054366776</v>
      </c>
      <c r="E9" s="36">
        <v>383.46</v>
      </c>
      <c r="F9" s="33">
        <v>41464</v>
      </c>
      <c r="G9" s="13"/>
      <c r="H9" s="15">
        <f t="shared" si="2"/>
        <v>94.700692132931792</v>
      </c>
      <c r="I9" s="36">
        <v>358.48</v>
      </c>
      <c r="J9" s="33">
        <v>41464</v>
      </c>
      <c r="K9" s="14"/>
      <c r="L9" s="14"/>
    </row>
    <row r="10" spans="1:16" ht="16.5" thickBot="1" x14ac:dyDescent="0.3">
      <c r="A10" s="71"/>
      <c r="B10" s="16">
        <f t="shared" ref="B10" si="3">C10/3.7854</f>
        <v>90.801500501928473</v>
      </c>
      <c r="C10" s="31">
        <v>343.72</v>
      </c>
      <c r="D10" s="16">
        <f t="shared" ref="D10:D16" si="4">E10/3.7854</f>
        <v>101.71976541448724</v>
      </c>
      <c r="E10" s="31">
        <v>385.05</v>
      </c>
      <c r="F10" s="37">
        <v>41465</v>
      </c>
      <c r="G10" s="13"/>
      <c r="H10" s="16">
        <f t="shared" ref="H10:H19" si="5">I10/3.7854</f>
        <v>94.700692132931792</v>
      </c>
      <c r="I10" s="31">
        <v>358.48</v>
      </c>
      <c r="J10" s="37">
        <v>41465</v>
      </c>
      <c r="K10" s="82">
        <f>C10-C9</f>
        <v>3.2200000000000273</v>
      </c>
      <c r="L10" s="82">
        <f>E10-E9</f>
        <v>1.5900000000000318</v>
      </c>
      <c r="M10" s="82"/>
    </row>
    <row r="11" spans="1:16" ht="15.75" x14ac:dyDescent="0.25">
      <c r="A11" s="72" t="s">
        <v>26</v>
      </c>
      <c r="B11" s="15">
        <f>C11/3.7854</f>
        <v>90.532044169704648</v>
      </c>
      <c r="C11" s="36">
        <v>342.7</v>
      </c>
      <c r="D11" s="15">
        <f t="shared" ref="D11:D12" si="6">E11/3.7854</f>
        <v>101.54805304591324</v>
      </c>
      <c r="E11" s="36">
        <v>384.4</v>
      </c>
      <c r="F11" s="33">
        <v>41461</v>
      </c>
      <c r="G11" s="33"/>
      <c r="H11" s="15">
        <f t="shared" ref="H11:H12" si="7">I11/3.7854</f>
        <v>94.705975590426377</v>
      </c>
      <c r="I11" s="36">
        <v>358.5</v>
      </c>
      <c r="J11" s="33">
        <v>41461</v>
      </c>
      <c r="K11" s="14"/>
      <c r="L11" s="14"/>
      <c r="M11" s="14"/>
      <c r="N11" s="14"/>
      <c r="O11" s="14"/>
    </row>
    <row r="12" spans="1:16" ht="15.75" x14ac:dyDescent="0.25">
      <c r="A12" s="71"/>
      <c r="B12" s="15">
        <f>C12/3.7854</f>
        <v>90.135784857610815</v>
      </c>
      <c r="C12" s="36">
        <v>341.2</v>
      </c>
      <c r="D12" s="15">
        <f t="shared" si="6"/>
        <v>101.1517937338194</v>
      </c>
      <c r="E12" s="36">
        <v>382.9</v>
      </c>
      <c r="F12" s="33">
        <v>41464</v>
      </c>
      <c r="G12" s="33"/>
      <c r="H12" s="15">
        <f t="shared" si="7"/>
        <v>94.705975590426377</v>
      </c>
      <c r="I12" s="36">
        <v>358.5</v>
      </c>
      <c r="J12" s="33">
        <v>41464</v>
      </c>
      <c r="K12" s="14"/>
      <c r="L12" s="14"/>
    </row>
    <row r="13" spans="1:16" ht="16.5" thickBot="1" x14ac:dyDescent="0.3">
      <c r="A13" s="73"/>
      <c r="B13" s="16">
        <f>C13/3.7854</f>
        <v>91.192476356527706</v>
      </c>
      <c r="C13" s="31">
        <v>345.2</v>
      </c>
      <c r="D13" s="16">
        <f t="shared" si="4"/>
        <v>102.15565065779045</v>
      </c>
      <c r="E13" s="31">
        <v>386.7</v>
      </c>
      <c r="F13" s="37">
        <v>41465</v>
      </c>
      <c r="G13" s="33"/>
      <c r="H13" s="16">
        <f t="shared" si="5"/>
        <v>94.705975590426377</v>
      </c>
      <c r="I13" s="31">
        <v>358.5</v>
      </c>
      <c r="J13" s="37">
        <v>41465</v>
      </c>
      <c r="K13" s="82">
        <f>C13-C12</f>
        <v>4</v>
      </c>
      <c r="L13" s="82">
        <f>E13-E12</f>
        <v>3.8000000000000114</v>
      </c>
      <c r="M13" s="82"/>
      <c r="P13" s="14"/>
    </row>
    <row r="14" spans="1:16" ht="15.75" x14ac:dyDescent="0.25">
      <c r="A14" s="72" t="s">
        <v>27</v>
      </c>
      <c r="B14" s="15">
        <f t="shared" ref="B14:D28" si="8">C14/3.7854</f>
        <v>88.701326147831139</v>
      </c>
      <c r="C14" s="36">
        <v>335.77</v>
      </c>
      <c r="D14" s="15">
        <f t="shared" si="4"/>
        <v>98.700269456332222</v>
      </c>
      <c r="E14" s="36">
        <v>373.62</v>
      </c>
      <c r="F14" s="33">
        <v>41459</v>
      </c>
      <c r="G14" s="33"/>
      <c r="H14" s="15">
        <f t="shared" si="5"/>
        <v>92.700903471231584</v>
      </c>
      <c r="I14" s="36">
        <v>350.91</v>
      </c>
      <c r="J14" s="33">
        <v>41459</v>
      </c>
      <c r="K14" s="87"/>
      <c r="O14" s="14"/>
      <c r="P14" s="14"/>
    </row>
    <row r="15" spans="1:16" ht="15.75" x14ac:dyDescent="0.25">
      <c r="A15" s="71"/>
      <c r="B15" s="15">
        <f t="shared" si="8"/>
        <v>89.699899614307597</v>
      </c>
      <c r="C15" s="36">
        <v>339.55</v>
      </c>
      <c r="D15" s="15">
        <f t="shared" si="4"/>
        <v>99.701484651555987</v>
      </c>
      <c r="E15" s="36">
        <v>377.41</v>
      </c>
      <c r="F15" s="33">
        <v>41461</v>
      </c>
      <c r="G15" s="33"/>
      <c r="H15" s="15">
        <f t="shared" si="5"/>
        <v>93.70211866645532</v>
      </c>
      <c r="I15" s="36">
        <v>354.7</v>
      </c>
      <c r="J15" s="33">
        <v>41461</v>
      </c>
      <c r="K15" s="14"/>
      <c r="L15" s="14"/>
      <c r="O15" s="14"/>
      <c r="P15" s="14"/>
    </row>
    <row r="16" spans="1:16" ht="16.5" thickBot="1" x14ac:dyDescent="0.3">
      <c r="A16" s="73"/>
      <c r="B16" s="16">
        <f t="shared" si="8"/>
        <v>90.701114809531347</v>
      </c>
      <c r="C16" s="31">
        <v>343.34</v>
      </c>
      <c r="D16" s="16">
        <f t="shared" si="4"/>
        <v>99.701484651555987</v>
      </c>
      <c r="E16" s="31">
        <v>377.41</v>
      </c>
      <c r="F16" s="37">
        <v>41464</v>
      </c>
      <c r="G16" s="33"/>
      <c r="H16" s="16">
        <f t="shared" si="5"/>
        <v>93.70211866645532</v>
      </c>
      <c r="I16" s="31">
        <v>354.7</v>
      </c>
      <c r="J16" s="37">
        <v>41464</v>
      </c>
      <c r="K16" s="82"/>
      <c r="L16" s="82"/>
      <c r="M16" s="82"/>
    </row>
    <row r="17" spans="1:16" ht="15.75" x14ac:dyDescent="0.25">
      <c r="A17" s="72" t="s">
        <v>28</v>
      </c>
      <c r="B17" s="15">
        <f t="shared" ref="B17:B18" si="9">C17/3.7854</f>
        <v>88.999841496275153</v>
      </c>
      <c r="C17" s="36">
        <v>336.9</v>
      </c>
      <c r="D17" s="15">
        <f t="shared" ref="D17:D18" si="10">E17/3.7854</f>
        <v>98.047762455751041</v>
      </c>
      <c r="E17" s="36">
        <v>371.15</v>
      </c>
      <c r="F17" s="33">
        <v>41461</v>
      </c>
      <c r="G17" s="33"/>
      <c r="H17" s="15">
        <f t="shared" ref="H17:H18" si="11">I17/3.7854</f>
        <v>91.813282612141393</v>
      </c>
      <c r="I17" s="36">
        <v>347.55</v>
      </c>
      <c r="J17" s="33">
        <v>41461</v>
      </c>
      <c r="K17" s="87"/>
      <c r="L17" s="14"/>
      <c r="M17" s="14"/>
      <c r="P17" s="14"/>
    </row>
    <row r="18" spans="1:16" ht="15.75" x14ac:dyDescent="0.25">
      <c r="A18" s="71"/>
      <c r="B18" s="15">
        <f t="shared" si="9"/>
        <v>88.629999471654244</v>
      </c>
      <c r="C18" s="36">
        <v>335.5</v>
      </c>
      <c r="D18" s="15">
        <f t="shared" si="10"/>
        <v>97.677920431130133</v>
      </c>
      <c r="E18" s="36">
        <v>369.75</v>
      </c>
      <c r="F18" s="33">
        <v>41464</v>
      </c>
      <c r="G18" s="33"/>
      <c r="H18" s="15">
        <f t="shared" si="11"/>
        <v>91.681196174776773</v>
      </c>
      <c r="I18" s="36">
        <v>347.05</v>
      </c>
      <c r="J18" s="33">
        <v>41464</v>
      </c>
      <c r="K18" s="14"/>
    </row>
    <row r="19" spans="1:16" ht="16.5" thickBot="1" x14ac:dyDescent="0.3">
      <c r="A19" s="71"/>
      <c r="B19" s="16">
        <f t="shared" si="8"/>
        <v>89.739525545516983</v>
      </c>
      <c r="C19" s="31">
        <v>339.7</v>
      </c>
      <c r="D19" s="16">
        <f t="shared" si="8"/>
        <v>98.787446504992857</v>
      </c>
      <c r="E19" s="31">
        <v>373.95</v>
      </c>
      <c r="F19" s="37">
        <v>41465</v>
      </c>
      <c r="G19" s="33"/>
      <c r="H19" s="16">
        <f t="shared" si="5"/>
        <v>91.813282612141393</v>
      </c>
      <c r="I19" s="31">
        <v>347.55</v>
      </c>
      <c r="J19" s="37">
        <v>41465</v>
      </c>
      <c r="K19" s="82">
        <f>C19-C18</f>
        <v>4.1999999999999886</v>
      </c>
      <c r="L19" s="82">
        <f>E19-E18</f>
        <v>4.1999999999999886</v>
      </c>
      <c r="M19" s="82">
        <f>I19-I18</f>
        <v>0.5</v>
      </c>
    </row>
    <row r="20" spans="1:16" ht="15.75" x14ac:dyDescent="0.25">
      <c r="A20" s="72" t="s">
        <v>13</v>
      </c>
      <c r="B20" s="15">
        <f t="shared" si="8"/>
        <v>84.701748824430709</v>
      </c>
      <c r="C20" s="36">
        <v>320.63</v>
      </c>
      <c r="D20" s="15">
        <f t="shared" si="8"/>
        <v>91.691763089765928</v>
      </c>
      <c r="E20" s="36">
        <v>347.09</v>
      </c>
      <c r="F20" s="33">
        <v>41456</v>
      </c>
      <c r="G20" s="33"/>
      <c r="H20" s="15">
        <f>I20/3.7854</f>
        <v>92.740529402440956</v>
      </c>
      <c r="I20" s="36">
        <v>351.06</v>
      </c>
      <c r="J20" s="33">
        <v>41456</v>
      </c>
      <c r="K20" s="14"/>
    </row>
    <row r="21" spans="1:16" ht="15.75" x14ac:dyDescent="0.25">
      <c r="A21" s="71" t="s">
        <v>29</v>
      </c>
      <c r="B21" s="15">
        <f t="shared" si="8"/>
        <v>86.738521688593011</v>
      </c>
      <c r="C21" s="36">
        <v>328.34</v>
      </c>
      <c r="D21" s="15">
        <f t="shared" si="8"/>
        <v>93.739102868917414</v>
      </c>
      <c r="E21" s="36">
        <v>354.84</v>
      </c>
      <c r="F21" s="33">
        <v>41459</v>
      </c>
      <c r="G21" s="33"/>
      <c r="H21" s="15">
        <f>I21/3.7854</f>
        <v>94.737676335393886</v>
      </c>
      <c r="I21" s="36">
        <v>358.62</v>
      </c>
      <c r="J21" s="33">
        <v>41459</v>
      </c>
      <c r="K21" s="87"/>
      <c r="L21" s="14"/>
    </row>
    <row r="22" spans="1:16" ht="16.5" thickBot="1" x14ac:dyDescent="0.3">
      <c r="A22" s="73"/>
      <c r="B22" s="16">
        <f t="shared" si="8"/>
        <v>88.740952079040525</v>
      </c>
      <c r="C22" s="31">
        <v>335.92</v>
      </c>
      <c r="D22" s="16">
        <f t="shared" si="8"/>
        <v>95.738891530617636</v>
      </c>
      <c r="E22" s="31">
        <v>362.41</v>
      </c>
      <c r="F22" s="37">
        <v>41461</v>
      </c>
      <c r="G22" s="33"/>
      <c r="H22" s="16">
        <f>I22/3.7854</f>
        <v>96.740106725841386</v>
      </c>
      <c r="I22" s="31">
        <v>366.2</v>
      </c>
      <c r="J22" s="37">
        <v>41461</v>
      </c>
      <c r="K22" s="82"/>
      <c r="L22" s="82"/>
      <c r="M22" s="82"/>
    </row>
    <row r="23" spans="1:16" ht="15.75" x14ac:dyDescent="0.25">
      <c r="A23" s="72" t="s">
        <v>30</v>
      </c>
      <c r="B23" s="15">
        <f t="shared" ref="B23:B24" si="12">C23/3.7854</f>
        <v>87.943149997358262</v>
      </c>
      <c r="C23" s="36">
        <v>332.9</v>
      </c>
      <c r="D23" s="15">
        <f>E23/3.7854</f>
        <v>94.019126116130394</v>
      </c>
      <c r="E23" s="36">
        <v>355.9</v>
      </c>
      <c r="F23" s="33">
        <v>41463</v>
      </c>
      <c r="G23" s="13"/>
      <c r="H23" s="15">
        <f t="shared" ref="H23:H24" si="13">I23/3.7854</f>
        <v>91.37739736883816</v>
      </c>
      <c r="I23" s="36">
        <v>345.9</v>
      </c>
      <c r="J23" s="33">
        <v>41463</v>
      </c>
      <c r="K23" s="87"/>
      <c r="L23" s="14"/>
    </row>
    <row r="24" spans="1:16" ht="15.75" x14ac:dyDescent="0.25">
      <c r="A24" s="71"/>
      <c r="B24" s="15">
        <f t="shared" si="12"/>
        <v>87.678977122629036</v>
      </c>
      <c r="C24" s="36">
        <v>331.9</v>
      </c>
      <c r="D24" s="15">
        <f>E24/3.7854</f>
        <v>93.754953241401168</v>
      </c>
      <c r="E24" s="36">
        <v>354.9</v>
      </c>
      <c r="F24" s="33">
        <v>41464</v>
      </c>
      <c r="G24" s="13"/>
      <c r="H24" s="15">
        <f t="shared" si="13"/>
        <v>91.37739736883816</v>
      </c>
      <c r="I24" s="36">
        <v>345.9</v>
      </c>
      <c r="J24" s="33">
        <v>41464</v>
      </c>
      <c r="K24" s="87"/>
      <c r="L24" s="14"/>
      <c r="O24" s="14"/>
    </row>
    <row r="25" spans="1:16" ht="16.5" thickBot="1" x14ac:dyDescent="0.3">
      <c r="A25" s="73"/>
      <c r="B25" s="16">
        <f t="shared" si="8"/>
        <v>88.796428382733652</v>
      </c>
      <c r="C25" s="31">
        <v>336.13</v>
      </c>
      <c r="D25" s="16">
        <f>E25/3.7854</f>
        <v>94.872404501505784</v>
      </c>
      <c r="E25" s="31">
        <v>359.13</v>
      </c>
      <c r="F25" s="37">
        <v>41465</v>
      </c>
      <c r="G25" s="13"/>
      <c r="H25" s="16">
        <f t="shared" ref="H25" si="14">I25/3.7854</f>
        <v>91.525334178686521</v>
      </c>
      <c r="I25" s="31">
        <v>346.46</v>
      </c>
      <c r="J25" s="37">
        <v>41465</v>
      </c>
      <c r="K25" s="82">
        <f>C25-C24</f>
        <v>4.2300000000000182</v>
      </c>
      <c r="L25" s="82">
        <f>E25-E24</f>
        <v>4.2300000000000182</v>
      </c>
      <c r="M25" s="82">
        <f>I25-I24</f>
        <v>0.56000000000000227</v>
      </c>
    </row>
    <row r="26" spans="1:16" ht="15.75" x14ac:dyDescent="0.25">
      <c r="A26" s="72" t="s">
        <v>14</v>
      </c>
      <c r="B26" s="15">
        <f t="shared" ref="B26:B27" si="15">C26/3.7854</f>
        <v>87.943149997358262</v>
      </c>
      <c r="C26" s="36">
        <v>332.9</v>
      </c>
      <c r="D26" s="15">
        <f t="shared" ref="D26:D27" si="16">E26/3.7854</f>
        <v>95.868336239234949</v>
      </c>
      <c r="E26" s="36">
        <v>362.9</v>
      </c>
      <c r="F26" s="81">
        <v>41463</v>
      </c>
      <c r="G26" s="13"/>
      <c r="H26" s="15">
        <f>I26/3.7854</f>
        <v>90.320705869921269</v>
      </c>
      <c r="I26" s="36">
        <v>341.9</v>
      </c>
      <c r="J26" s="33">
        <v>41463</v>
      </c>
      <c r="K26" s="14"/>
      <c r="L26" s="14"/>
    </row>
    <row r="27" spans="1:16" ht="15.75" x14ac:dyDescent="0.25">
      <c r="A27" s="74" t="s">
        <v>31</v>
      </c>
      <c r="B27" s="15">
        <f t="shared" si="15"/>
        <v>87.678977122629036</v>
      </c>
      <c r="C27" s="36">
        <v>331.9</v>
      </c>
      <c r="D27" s="15">
        <f t="shared" si="16"/>
        <v>95.339990489776497</v>
      </c>
      <c r="E27" s="36">
        <v>360.9</v>
      </c>
      <c r="F27" s="81">
        <v>41464</v>
      </c>
      <c r="G27" s="13"/>
      <c r="H27" s="15">
        <f>I27/3.7854</f>
        <v>90.320705869921269</v>
      </c>
      <c r="I27" s="36">
        <v>341.9</v>
      </c>
      <c r="J27" s="33">
        <v>41464</v>
      </c>
      <c r="K27" s="14"/>
    </row>
    <row r="28" spans="1:16" ht="16.5" thickBot="1" x14ac:dyDescent="0.3">
      <c r="A28" s="73" t="s">
        <v>0</v>
      </c>
      <c r="B28" s="16">
        <f t="shared" si="8"/>
        <v>88.735668621545926</v>
      </c>
      <c r="C28" s="31">
        <v>335.9</v>
      </c>
      <c r="D28" s="16">
        <f t="shared" ref="D28:D37" si="17">E28/3.7854</f>
        <v>96.660854863422614</v>
      </c>
      <c r="E28" s="31">
        <v>365.9</v>
      </c>
      <c r="F28" s="79">
        <v>41465</v>
      </c>
      <c r="G28" s="13"/>
      <c r="H28" s="16">
        <f>I28/3.7854</f>
        <v>90.320705869921269</v>
      </c>
      <c r="I28" s="31">
        <v>341.9</v>
      </c>
      <c r="J28" s="37">
        <v>41465</v>
      </c>
      <c r="K28" s="82">
        <f>C28-C27</f>
        <v>4</v>
      </c>
      <c r="L28" s="82">
        <f>E28-E27</f>
        <v>5</v>
      </c>
      <c r="M28" s="82"/>
    </row>
    <row r="29" spans="1:16" ht="15.75" x14ac:dyDescent="0.25">
      <c r="A29" s="72"/>
      <c r="B29" s="15">
        <f>C29/3.7854</f>
        <v>88.035610503513496</v>
      </c>
      <c r="C29" s="36">
        <v>333.25</v>
      </c>
      <c r="D29" s="15">
        <f t="shared" ref="D29:D30" si="18">E29/3.7854</f>
        <v>94.37575949701484</v>
      </c>
      <c r="E29" s="36">
        <v>357.25</v>
      </c>
      <c r="F29" s="33">
        <v>41463</v>
      </c>
      <c r="G29" s="33"/>
      <c r="H29" s="15">
        <f t="shared" ref="H29:H30" si="19">I29/3.7854</f>
        <v>90.479209594758814</v>
      </c>
      <c r="I29" s="36">
        <v>342.5</v>
      </c>
      <c r="J29" s="33">
        <v>41463.9</v>
      </c>
      <c r="K29" s="87"/>
      <c r="L29" s="14"/>
      <c r="M29" s="14"/>
    </row>
    <row r="30" spans="1:16" ht="15.75" x14ac:dyDescent="0.25">
      <c r="A30" s="71" t="s">
        <v>32</v>
      </c>
      <c r="B30" s="15">
        <f>C30/3.7854</f>
        <v>88.035610503513496</v>
      </c>
      <c r="C30" s="36">
        <v>333.25</v>
      </c>
      <c r="D30" s="15">
        <f t="shared" si="18"/>
        <v>94.37575949701484</v>
      </c>
      <c r="E30" s="36">
        <v>357.25</v>
      </c>
      <c r="F30" s="33">
        <v>41464</v>
      </c>
      <c r="G30" s="33"/>
      <c r="H30" s="15">
        <f t="shared" si="19"/>
        <v>90.479209594758814</v>
      </c>
      <c r="I30" s="36">
        <v>342.5</v>
      </c>
      <c r="J30" s="33">
        <v>41464.9</v>
      </c>
      <c r="K30" s="87"/>
      <c r="L30" s="14"/>
    </row>
    <row r="31" spans="1:16" ht="16.5" thickBot="1" x14ac:dyDescent="0.3">
      <c r="A31" s="75"/>
      <c r="B31" s="16">
        <f>C31/3.7854</f>
        <v>89.092302002430387</v>
      </c>
      <c r="C31" s="31">
        <v>337.25</v>
      </c>
      <c r="D31" s="16">
        <f t="shared" si="17"/>
        <v>95.432450995931731</v>
      </c>
      <c r="E31" s="31">
        <v>361.25</v>
      </c>
      <c r="F31" s="37">
        <v>41465</v>
      </c>
      <c r="G31" s="33"/>
      <c r="H31" s="16">
        <f t="shared" ref="H31:H37" si="20">I31/3.7854</f>
        <v>90.479209594758814</v>
      </c>
      <c r="I31" s="31">
        <v>342.5</v>
      </c>
      <c r="J31" s="37">
        <v>41465.9</v>
      </c>
      <c r="K31" s="82">
        <f>C31-C30</f>
        <v>4</v>
      </c>
      <c r="L31" s="82">
        <f>E31-E30</f>
        <v>4</v>
      </c>
      <c r="M31" s="82"/>
    </row>
    <row r="32" spans="1:16" ht="15.75" x14ac:dyDescent="0.25">
      <c r="A32" s="72"/>
      <c r="B32" s="15">
        <f t="shared" ref="B32:B33" si="21">C32/3.7854</f>
        <v>87.77143762878427</v>
      </c>
      <c r="C32" s="36">
        <v>332.25</v>
      </c>
      <c r="D32" s="15">
        <f t="shared" ref="D32:D33" si="22">E32/3.7854</f>
        <v>94.111586622285628</v>
      </c>
      <c r="E32" s="36">
        <v>356.25</v>
      </c>
      <c r="F32" s="33">
        <v>41463.9</v>
      </c>
      <c r="G32" s="33"/>
      <c r="H32" s="15">
        <f t="shared" ref="H32:H33" si="23">I32/3.7854</f>
        <v>90.413166376076504</v>
      </c>
      <c r="I32" s="36">
        <v>342.25</v>
      </c>
      <c r="J32" s="33">
        <v>41463.9</v>
      </c>
      <c r="K32" s="14"/>
      <c r="L32" s="14"/>
      <c r="P32" s="14"/>
    </row>
    <row r="33" spans="1:13" ht="15.75" x14ac:dyDescent="0.25">
      <c r="A33" s="71" t="s">
        <v>21</v>
      </c>
      <c r="B33" s="15">
        <f t="shared" si="21"/>
        <v>87.480847466582119</v>
      </c>
      <c r="C33" s="36">
        <v>331.15</v>
      </c>
      <c r="D33" s="15">
        <f t="shared" si="22"/>
        <v>93.649284091509486</v>
      </c>
      <c r="E33" s="36">
        <v>354.5</v>
      </c>
      <c r="F33" s="33">
        <v>41464.9</v>
      </c>
      <c r="G33" s="33"/>
      <c r="H33" s="15">
        <f t="shared" si="23"/>
        <v>90.215036720029588</v>
      </c>
      <c r="I33" s="36">
        <v>341.5</v>
      </c>
      <c r="J33" s="33">
        <v>41464.9</v>
      </c>
      <c r="K33" s="87"/>
      <c r="L33" s="14"/>
    </row>
    <row r="34" spans="1:13" ht="16.5" thickBot="1" x14ac:dyDescent="0.3">
      <c r="A34" s="75"/>
      <c r="B34" s="16">
        <f t="shared" ref="B34:B37" si="24">C34/3.7854</f>
        <v>88.167696940878102</v>
      </c>
      <c r="C34" s="31">
        <v>333.75</v>
      </c>
      <c r="D34" s="16">
        <f t="shared" si="17"/>
        <v>94.772018809108673</v>
      </c>
      <c r="E34" s="31">
        <v>358.75</v>
      </c>
      <c r="F34" s="37">
        <v>41465.9</v>
      </c>
      <c r="G34" s="33"/>
      <c r="H34" s="16">
        <f t="shared" si="20"/>
        <v>90.281079938711898</v>
      </c>
      <c r="I34" s="31">
        <v>341.75</v>
      </c>
      <c r="J34" s="37">
        <v>41465.9</v>
      </c>
      <c r="K34" s="82">
        <f>C34-C33</f>
        <v>2.6000000000000227</v>
      </c>
      <c r="L34" s="82">
        <f>E34-E33</f>
        <v>4.25</v>
      </c>
      <c r="M34" s="82">
        <f>I34-I33</f>
        <v>0.25</v>
      </c>
    </row>
    <row r="35" spans="1:13" ht="15.75" x14ac:dyDescent="0.25">
      <c r="A35" s="72"/>
      <c r="B35" s="15">
        <f t="shared" ref="B35:B36" si="25">C35/3.7854</f>
        <v>89.686690970571135</v>
      </c>
      <c r="C35" s="36">
        <v>339.5</v>
      </c>
      <c r="D35" s="15">
        <f t="shared" ref="D35:D36" si="26">E35/3.7854</f>
        <v>94.547471865588832</v>
      </c>
      <c r="E35" s="36">
        <v>357.9</v>
      </c>
      <c r="F35" s="33">
        <v>41463</v>
      </c>
      <c r="G35" s="33"/>
      <c r="H35" s="15">
        <f t="shared" ref="H35:H36" si="27">I35/3.7854</f>
        <v>91.37739736883816</v>
      </c>
      <c r="I35" s="36">
        <v>345.9</v>
      </c>
      <c r="J35" s="33">
        <v>41463.9</v>
      </c>
      <c r="K35" s="87"/>
      <c r="L35" s="14"/>
    </row>
    <row r="36" spans="1:13" ht="15.75" x14ac:dyDescent="0.25">
      <c r="A36" s="71" t="s">
        <v>22</v>
      </c>
      <c r="B36" s="15">
        <f t="shared" si="25"/>
        <v>89.686690970571135</v>
      </c>
      <c r="C36" s="36">
        <v>339.5</v>
      </c>
      <c r="D36" s="15">
        <f t="shared" si="26"/>
        <v>94.547471865588832</v>
      </c>
      <c r="E36" s="36">
        <v>357.9</v>
      </c>
      <c r="F36" s="33">
        <v>41464</v>
      </c>
      <c r="G36" s="33"/>
      <c r="H36" s="15">
        <f t="shared" si="27"/>
        <v>91.37739736883816</v>
      </c>
      <c r="I36" s="36">
        <v>345.9</v>
      </c>
      <c r="J36" s="33">
        <v>41464.9</v>
      </c>
      <c r="K36" s="87"/>
      <c r="L36" s="14"/>
    </row>
    <row r="37" spans="1:13" ht="16.5" thickBot="1" x14ac:dyDescent="0.3">
      <c r="A37" s="75"/>
      <c r="B37" s="16">
        <f t="shared" si="24"/>
        <v>89.686690970571135</v>
      </c>
      <c r="C37" s="31">
        <v>339.5</v>
      </c>
      <c r="D37" s="16">
        <f t="shared" si="17"/>
        <v>94.547471865588832</v>
      </c>
      <c r="E37" s="31">
        <v>357.9</v>
      </c>
      <c r="F37" s="37">
        <v>41465</v>
      </c>
      <c r="G37" s="33"/>
      <c r="H37" s="16">
        <f t="shared" si="20"/>
        <v>91.37739736883816</v>
      </c>
      <c r="I37" s="31">
        <v>345.9</v>
      </c>
      <c r="J37" s="37">
        <v>41465.9</v>
      </c>
      <c r="K37" s="82"/>
      <c r="L37" s="82"/>
      <c r="M37" s="82"/>
    </row>
    <row r="38" spans="1:13" ht="15.75" x14ac:dyDescent="0.25">
      <c r="A38" s="76"/>
      <c r="B38" s="7"/>
      <c r="C38" s="60"/>
      <c r="D38" s="7"/>
      <c r="E38" s="60"/>
      <c r="F38" s="61"/>
      <c r="G38" s="62"/>
      <c r="H38" s="7"/>
      <c r="I38" s="60"/>
      <c r="J38" s="61"/>
      <c r="K38" s="86">
        <f>AVERAGE(K10:K37)</f>
        <v>3.750000000000008</v>
      </c>
      <c r="L38" s="86">
        <f>AVERAGE(L10:L37)</f>
        <v>3.8671428571428641</v>
      </c>
      <c r="M38" s="86">
        <f>AVERAGE(M10:M37)</f>
        <v>0.43666666666666742</v>
      </c>
    </row>
    <row r="39" spans="1:13" ht="15" x14ac:dyDescent="0.25">
      <c r="A39" s="9" t="s">
        <v>23</v>
      </c>
      <c r="B39" s="14"/>
      <c r="D39" s="14"/>
      <c r="F39" s="14"/>
      <c r="H39" s="14"/>
      <c r="I39" s="14"/>
      <c r="J39" s="14"/>
      <c r="L39" s="14"/>
    </row>
    <row r="40" spans="1:13" ht="15" x14ac:dyDescent="0.25">
      <c r="A40" s="9" t="s">
        <v>24</v>
      </c>
      <c r="B40" s="14"/>
      <c r="C40" s="14"/>
      <c r="D40" s="14"/>
      <c r="F40" s="14"/>
      <c r="G40" s="14"/>
      <c r="H40" s="14"/>
      <c r="I40" s="14"/>
      <c r="J40" s="14"/>
      <c r="K40" s="82"/>
      <c r="L40" s="14"/>
    </row>
    <row r="41" spans="1:13" ht="15" x14ac:dyDescent="0.25">
      <c r="B41" s="14"/>
      <c r="C41" s="14"/>
      <c r="D41" s="14"/>
      <c r="E41" s="14"/>
      <c r="F41" s="14"/>
      <c r="G41" s="14"/>
      <c r="H41" s="14"/>
      <c r="I41" s="14"/>
      <c r="J41" s="14"/>
      <c r="K41" s="14"/>
      <c r="M41" s="14"/>
    </row>
    <row r="42" spans="1:13" ht="15" x14ac:dyDescent="0.25">
      <c r="A42" s="14"/>
      <c r="B42" s="14"/>
      <c r="E42" s="14"/>
      <c r="F42" s="14"/>
      <c r="H42" s="14"/>
      <c r="I42" s="14"/>
      <c r="J42" s="14"/>
      <c r="K42" s="14"/>
    </row>
    <row r="43" spans="1:13" ht="15" x14ac:dyDescent="0.25">
      <c r="B43" s="82"/>
      <c r="E43" s="14"/>
      <c r="F43" s="14"/>
      <c r="G43" s="14"/>
      <c r="H43" s="14"/>
      <c r="I43" s="14"/>
      <c r="J43" s="14"/>
      <c r="K43" s="14"/>
    </row>
    <row r="44" spans="1:13" ht="15" x14ac:dyDescent="0.25">
      <c r="E44" s="14"/>
      <c r="F44" s="14"/>
      <c r="H44" s="14"/>
      <c r="I44" s="14"/>
      <c r="J44" s="14"/>
      <c r="K44" s="14"/>
    </row>
    <row r="45" spans="1:13" x14ac:dyDescent="0.3">
      <c r="A45" s="14"/>
      <c r="F45" s="14"/>
      <c r="H45" s="14"/>
      <c r="J45" s="14"/>
    </row>
    <row r="46" spans="1:13" x14ac:dyDescent="0.3">
      <c r="A46" s="14"/>
      <c r="B46" s="14"/>
      <c r="F46" s="14"/>
      <c r="H46" s="14"/>
      <c r="J46" s="14"/>
    </row>
    <row r="47" spans="1:13" x14ac:dyDescent="0.3">
      <c r="B47" s="14"/>
      <c r="F47" s="14"/>
      <c r="H47" s="14"/>
    </row>
    <row r="48" spans="1:13" x14ac:dyDescent="0.3">
      <c r="F48" s="14"/>
      <c r="I48" s="14"/>
    </row>
    <row r="49" spans="6:13" x14ac:dyDescent="0.3">
      <c r="F49" s="14"/>
      <c r="H49" s="14"/>
      <c r="I49" s="14"/>
    </row>
    <row r="51" spans="6:13" x14ac:dyDescent="0.3">
      <c r="G51" s="14"/>
      <c r="J51" s="14"/>
      <c r="M51" s="14"/>
    </row>
    <row r="67" spans="5:5" x14ac:dyDescent="0.3">
      <c r="E67" s="14"/>
    </row>
    <row r="85" spans="10:10" x14ac:dyDescent="0.3">
      <c r="J85" s="14"/>
    </row>
    <row r="108" spans="8:8" x14ac:dyDescent="0.3">
      <c r="H108" s="14"/>
    </row>
    <row r="124" spans="6:6" x14ac:dyDescent="0.3">
      <c r="F124" s="14"/>
    </row>
    <row r="161" spans="10:10" x14ac:dyDescent="0.3">
      <c r="J161" s="14"/>
    </row>
    <row r="164" spans="10:10" x14ac:dyDescent="0.3">
      <c r="J164" s="14"/>
    </row>
    <row r="213" spans="5:6" x14ac:dyDescent="0.3">
      <c r="F213" s="14"/>
    </row>
    <row r="223" spans="5:6" x14ac:dyDescent="0.3">
      <c r="E223" s="14"/>
    </row>
    <row r="225" spans="6:10" x14ac:dyDescent="0.3">
      <c r="F225" s="14"/>
    </row>
    <row r="228" spans="6:10" x14ac:dyDescent="0.3">
      <c r="H228" s="14"/>
    </row>
    <row r="232" spans="6:10" x14ac:dyDescent="0.3">
      <c r="F232" s="14"/>
    </row>
    <row r="235" spans="6:10" x14ac:dyDescent="0.3">
      <c r="I235" s="14"/>
    </row>
    <row r="237" spans="6:10" x14ac:dyDescent="0.3">
      <c r="J237" s="14"/>
    </row>
  </sheetData>
  <mergeCells count="4">
    <mergeCell ref="A1:J1"/>
    <mergeCell ref="A2:J2"/>
    <mergeCell ref="A3:J3"/>
    <mergeCell ref="A4:J4"/>
  </mergeCells>
  <pageMargins left="0.25" right="0" top="0" bottom="0" header="0.3" footer="0.3"/>
  <pageSetup scale="9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9"/>
  <sheetViews>
    <sheetView topLeftCell="B1" zoomScale="80" zoomScaleNormal="80" workbookViewId="0">
      <selection activeCell="G28" sqref="G28"/>
    </sheetView>
  </sheetViews>
  <sheetFormatPr defaultColWidth="9.109375" defaultRowHeight="14.4" x14ac:dyDescent="0.3"/>
  <cols>
    <col min="1" max="1" width="24.33203125" style="9" customWidth="1"/>
    <col min="2" max="2" width="10.5546875" style="9" customWidth="1"/>
    <col min="3" max="3" width="9.44140625" style="9" customWidth="1"/>
    <col min="4" max="4" width="11.5546875" style="9" customWidth="1"/>
    <col min="5" max="5" width="12" style="9" customWidth="1"/>
    <col min="6" max="6" width="10.109375" style="9" customWidth="1"/>
    <col min="7" max="7" width="10" style="9" customWidth="1"/>
    <col min="8" max="8" width="10.109375" style="9" customWidth="1"/>
    <col min="9" max="9" width="11.88671875" style="9" customWidth="1"/>
    <col min="10" max="10" width="21.6640625" style="9" customWidth="1"/>
    <col min="11" max="11" width="3.5546875" style="9" customWidth="1"/>
    <col min="12" max="12" width="7.44140625" style="9" customWidth="1"/>
    <col min="13" max="13" width="7.88671875" style="9" customWidth="1"/>
    <col min="14" max="14" width="10.33203125" style="9" customWidth="1"/>
    <col min="15" max="15" width="19.5546875" style="9" customWidth="1"/>
    <col min="16" max="16384" width="9.109375" style="9"/>
  </cols>
  <sheetData>
    <row r="1" spans="1:15" ht="15.75" x14ac:dyDescent="0.25">
      <c r="A1" s="8"/>
      <c r="B1" s="10"/>
      <c r="C1" s="10"/>
      <c r="D1" s="8"/>
      <c r="E1" s="8"/>
      <c r="F1" s="8"/>
      <c r="G1" s="8"/>
      <c r="H1" s="8"/>
      <c r="I1" s="8"/>
      <c r="J1" s="8"/>
    </row>
    <row r="2" spans="1:15" ht="16.5" x14ac:dyDescent="0.25">
      <c r="A2" s="103" t="s">
        <v>1</v>
      </c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</row>
    <row r="3" spans="1:15" ht="16.5" x14ac:dyDescent="0.25">
      <c r="A3" s="103" t="str">
        <f>Precio!A2</f>
        <v>10 de julio de 2013</v>
      </c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</row>
    <row r="4" spans="1:15" ht="16.5" x14ac:dyDescent="0.25">
      <c r="A4" s="103" t="s">
        <v>2</v>
      </c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</row>
    <row r="5" spans="1:15" ht="16.8" x14ac:dyDescent="0.3">
      <c r="A5" s="103" t="s">
        <v>3</v>
      </c>
      <c r="B5" s="103"/>
      <c r="C5" s="103"/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</row>
    <row r="6" spans="1:15" ht="17.25" thickBot="1" x14ac:dyDescent="0.3">
      <c r="A6" s="34"/>
      <c r="B6" s="34"/>
      <c r="C6" s="34"/>
      <c r="D6" s="34"/>
      <c r="E6" s="34"/>
      <c r="F6" s="34"/>
      <c r="G6" s="34"/>
      <c r="H6" s="34"/>
      <c r="I6" s="34"/>
      <c r="J6" s="34"/>
    </row>
    <row r="7" spans="1:15" ht="15.75" x14ac:dyDescent="0.25">
      <c r="A7" s="3"/>
      <c r="B7" s="104" t="s">
        <v>4</v>
      </c>
      <c r="C7" s="105"/>
      <c r="D7" s="17" t="s">
        <v>15</v>
      </c>
      <c r="E7" s="17" t="s">
        <v>16</v>
      </c>
      <c r="F7" s="106" t="s">
        <v>5</v>
      </c>
      <c r="G7" s="105"/>
      <c r="H7" s="17" t="s">
        <v>15</v>
      </c>
      <c r="I7" s="17" t="s">
        <v>16</v>
      </c>
      <c r="J7" s="18" t="s">
        <v>6</v>
      </c>
      <c r="L7" s="101" t="s">
        <v>19</v>
      </c>
      <c r="M7" s="102"/>
      <c r="N7" s="46" t="s">
        <v>15</v>
      </c>
      <c r="O7" s="47" t="s">
        <v>6</v>
      </c>
    </row>
    <row r="8" spans="1:15" ht="16.2" thickBot="1" x14ac:dyDescent="0.35">
      <c r="A8" s="5" t="s">
        <v>8</v>
      </c>
      <c r="B8" s="19" t="s">
        <v>9</v>
      </c>
      <c r="C8" s="20" t="s">
        <v>10</v>
      </c>
      <c r="D8" s="21" t="s">
        <v>16</v>
      </c>
      <c r="E8" s="21" t="s">
        <v>17</v>
      </c>
      <c r="F8" s="19" t="s">
        <v>9</v>
      </c>
      <c r="G8" s="19" t="s">
        <v>10</v>
      </c>
      <c r="H8" s="21" t="s">
        <v>16</v>
      </c>
      <c r="I8" s="21" t="s">
        <v>17</v>
      </c>
      <c r="J8" s="22" t="s">
        <v>11</v>
      </c>
      <c r="K8" s="45"/>
      <c r="L8" s="48" t="s">
        <v>9</v>
      </c>
      <c r="M8" s="49" t="s">
        <v>10</v>
      </c>
      <c r="N8" s="50" t="s">
        <v>20</v>
      </c>
      <c r="O8" s="51" t="s">
        <v>11</v>
      </c>
    </row>
    <row r="9" spans="1:15" ht="15.75" x14ac:dyDescent="0.25">
      <c r="A9" s="41" t="s">
        <v>12</v>
      </c>
      <c r="B9" s="23">
        <f>C9/3.7854</f>
        <v>90.101442383896014</v>
      </c>
      <c r="C9" s="7">
        <f>Precio!C8</f>
        <v>341.07</v>
      </c>
      <c r="D9" s="24">
        <f>(C9+15)/3.7854</f>
        <v>94.064035504834365</v>
      </c>
      <c r="E9" s="24">
        <f>(C9+21)/3.7854</f>
        <v>95.649072753209694</v>
      </c>
      <c r="F9" s="25">
        <f t="shared" ref="F9:F32" si="0">G9/3.7854</f>
        <v>101.29973054366776</v>
      </c>
      <c r="G9" s="7">
        <f>Precio!E8</f>
        <v>383.46</v>
      </c>
      <c r="H9" s="24">
        <f>(G9+15)/3.7854</f>
        <v>105.26232366460611</v>
      </c>
      <c r="I9" s="24">
        <f>(G9+21)/3.7854</f>
        <v>106.84736091298144</v>
      </c>
      <c r="J9" s="26">
        <f>Precio!F8</f>
        <v>41460</v>
      </c>
      <c r="K9" s="45"/>
      <c r="L9" s="52">
        <f t="shared" ref="L9:L17" si="1">M9/3.7854</f>
        <v>94.700692132931792</v>
      </c>
      <c r="M9" s="53">
        <f>Precio!I8</f>
        <v>358.48</v>
      </c>
      <c r="N9" s="54">
        <f t="shared" ref="N9:N32" si="2">(M9+31)/3.7854</f>
        <v>102.89005124953771</v>
      </c>
      <c r="O9" s="55">
        <f>Precio!J8</f>
        <v>41460</v>
      </c>
    </row>
    <row r="10" spans="1:15" ht="15.75" x14ac:dyDescent="0.25">
      <c r="A10" s="41" t="s">
        <v>25</v>
      </c>
      <c r="B10" s="23">
        <f>C10/3.7854</f>
        <v>89.950863845300361</v>
      </c>
      <c r="C10" s="7">
        <f>Precio!C9</f>
        <v>340.5</v>
      </c>
      <c r="D10" s="24">
        <f>(C10+15)/3.7854</f>
        <v>93.913456966238698</v>
      </c>
      <c r="E10" s="24">
        <f>(C10+21)/3.7854</f>
        <v>95.498494214614041</v>
      </c>
      <c r="F10" s="25">
        <f t="shared" si="0"/>
        <v>101.29973054366776</v>
      </c>
      <c r="G10" s="7">
        <f>Precio!E9</f>
        <v>383.46</v>
      </c>
      <c r="H10" s="24">
        <f>(G10+15)/3.7854</f>
        <v>105.26232366460611</v>
      </c>
      <c r="I10" s="24">
        <f>(G10+21)/3.7854</f>
        <v>106.84736091298144</v>
      </c>
      <c r="J10" s="26">
        <f>Precio!F9</f>
        <v>41464</v>
      </c>
      <c r="K10" s="45"/>
      <c r="L10" s="52">
        <f t="shared" si="1"/>
        <v>94.700692132931792</v>
      </c>
      <c r="M10" s="53">
        <f>Precio!I9</f>
        <v>358.48</v>
      </c>
      <c r="N10" s="54">
        <f t="shared" si="2"/>
        <v>102.89005124953771</v>
      </c>
      <c r="O10" s="55">
        <f>Precio!J9</f>
        <v>41464</v>
      </c>
    </row>
    <row r="11" spans="1:15" ht="16.5" thickBot="1" x14ac:dyDescent="0.3">
      <c r="A11" s="41"/>
      <c r="B11" s="27">
        <f t="shared" ref="B11:B17" si="3">C11/3.7854</f>
        <v>90.801500501928473</v>
      </c>
      <c r="C11" s="31">
        <f>Precio!C10</f>
        <v>343.72</v>
      </c>
      <c r="D11" s="77">
        <f>(C11+15)/3.7854</f>
        <v>94.76409362286681</v>
      </c>
      <c r="E11" s="77">
        <f>(C11+21)/3.7854</f>
        <v>96.349130871242139</v>
      </c>
      <c r="F11" s="29">
        <f t="shared" si="0"/>
        <v>101.71976541448724</v>
      </c>
      <c r="G11" s="31">
        <f>Precio!E10</f>
        <v>385.05</v>
      </c>
      <c r="H11" s="77">
        <f>(G11+15)/3.7854</f>
        <v>105.68235853542558</v>
      </c>
      <c r="I11" s="77">
        <f t="shared" ref="I11:I32" si="4">(G11+21)/3.7854</f>
        <v>107.26739578380092</v>
      </c>
      <c r="J11" s="32">
        <f>Precio!F10</f>
        <v>41465</v>
      </c>
      <c r="K11" s="45"/>
      <c r="L11" s="56">
        <f t="shared" si="1"/>
        <v>94.700692132931792</v>
      </c>
      <c r="M11" s="57">
        <f>Precio!I10</f>
        <v>358.48</v>
      </c>
      <c r="N11" s="84">
        <f t="shared" si="2"/>
        <v>102.89005124953771</v>
      </c>
      <c r="O11" s="59">
        <f>Precio!J10</f>
        <v>41465</v>
      </c>
    </row>
    <row r="12" spans="1:15" ht="15.75" x14ac:dyDescent="0.25">
      <c r="A12" s="42" t="s">
        <v>26</v>
      </c>
      <c r="B12" s="23">
        <f>C12/3.7854</f>
        <v>90.532044169704648</v>
      </c>
      <c r="C12" s="7">
        <f>Precio!C11</f>
        <v>342.7</v>
      </c>
      <c r="D12" s="24">
        <f t="shared" ref="D12:D29" si="5">(C12+15)/3.7854</f>
        <v>94.494637290642984</v>
      </c>
      <c r="E12" s="24">
        <f t="shared" ref="E12:E29" si="6">(C12+21)/3.7854</f>
        <v>96.079674539018328</v>
      </c>
      <c r="F12" s="25">
        <f t="shared" si="0"/>
        <v>101.54805304591324</v>
      </c>
      <c r="G12" s="7">
        <f>Precio!E11</f>
        <v>384.4</v>
      </c>
      <c r="H12" s="24">
        <f t="shared" ref="H12:H29" si="7">(G12+15)/3.7854</f>
        <v>105.51064616685157</v>
      </c>
      <c r="I12" s="24">
        <f t="shared" si="4"/>
        <v>107.09568341522692</v>
      </c>
      <c r="J12" s="26">
        <f>Precio!F11</f>
        <v>41461</v>
      </c>
      <c r="K12" s="45"/>
      <c r="L12" s="52">
        <f t="shared" si="1"/>
        <v>94.705975590426377</v>
      </c>
      <c r="M12" s="53">
        <f>Precio!I11</f>
        <v>358.5</v>
      </c>
      <c r="N12" s="54">
        <f t="shared" si="2"/>
        <v>102.89533470703228</v>
      </c>
      <c r="O12" s="55">
        <f>Precio!J11</f>
        <v>41461</v>
      </c>
    </row>
    <row r="13" spans="1:15" ht="15.75" x14ac:dyDescent="0.25">
      <c r="A13" s="41"/>
      <c r="B13" s="23">
        <f>C13/3.7854</f>
        <v>90.135784857610815</v>
      </c>
      <c r="C13" s="7">
        <f>Precio!C12</f>
        <v>341.2</v>
      </c>
      <c r="D13" s="24">
        <f t="shared" si="5"/>
        <v>94.098377978549152</v>
      </c>
      <c r="E13" s="24">
        <f t="shared" si="6"/>
        <v>95.683415226924495</v>
      </c>
      <c r="F13" s="25">
        <f t="shared" si="0"/>
        <v>101.1517937338194</v>
      </c>
      <c r="G13" s="7">
        <f>Precio!E12</f>
        <v>382.9</v>
      </c>
      <c r="H13" s="24">
        <f t="shared" si="7"/>
        <v>105.11438685475774</v>
      </c>
      <c r="I13" s="24">
        <f t="shared" si="4"/>
        <v>106.69942410313308</v>
      </c>
      <c r="J13" s="26">
        <f>Precio!F12</f>
        <v>41464</v>
      </c>
      <c r="K13" s="45"/>
      <c r="L13" s="52">
        <f t="shared" si="1"/>
        <v>94.705975590426377</v>
      </c>
      <c r="M13" s="53">
        <f>Precio!I12</f>
        <v>358.5</v>
      </c>
      <c r="N13" s="54">
        <f t="shared" si="2"/>
        <v>102.89533470703228</v>
      </c>
      <c r="O13" s="55">
        <f>Precio!J12</f>
        <v>41464</v>
      </c>
    </row>
    <row r="14" spans="1:15" ht="16.5" thickBot="1" x14ac:dyDescent="0.3">
      <c r="A14" s="43"/>
      <c r="B14" s="27">
        <f t="shared" si="3"/>
        <v>91.192476356527706</v>
      </c>
      <c r="C14" s="31">
        <f>Precio!C13</f>
        <v>345.2</v>
      </c>
      <c r="D14" s="78">
        <f t="shared" si="5"/>
        <v>95.155069477466043</v>
      </c>
      <c r="E14" s="78">
        <f t="shared" si="6"/>
        <v>96.740106725841386</v>
      </c>
      <c r="F14" s="29">
        <f t="shared" si="0"/>
        <v>102.15565065779045</v>
      </c>
      <c r="G14" s="31">
        <f>Precio!E13</f>
        <v>386.7</v>
      </c>
      <c r="H14" s="78">
        <f t="shared" si="7"/>
        <v>106.1182437787288</v>
      </c>
      <c r="I14" s="78">
        <f t="shared" si="4"/>
        <v>107.70328102710413</v>
      </c>
      <c r="J14" s="32">
        <f>Precio!F13</f>
        <v>41465</v>
      </c>
      <c r="K14" s="45"/>
      <c r="L14" s="56">
        <f t="shared" si="1"/>
        <v>94.705975590426377</v>
      </c>
      <c r="M14" s="57">
        <f>Precio!I13</f>
        <v>358.5</v>
      </c>
      <c r="N14" s="84">
        <f t="shared" si="2"/>
        <v>102.89533470703228</v>
      </c>
      <c r="O14" s="59">
        <f>Precio!J13</f>
        <v>41465</v>
      </c>
    </row>
    <row r="15" spans="1:15" ht="15.75" x14ac:dyDescent="0.25">
      <c r="A15" s="42" t="s">
        <v>27</v>
      </c>
      <c r="B15" s="23">
        <f t="shared" si="3"/>
        <v>88.701326147831139</v>
      </c>
      <c r="C15" s="7">
        <f>Precio!C14</f>
        <v>335.77</v>
      </c>
      <c r="D15" s="24">
        <f t="shared" si="5"/>
        <v>92.663919268769476</v>
      </c>
      <c r="E15" s="24">
        <f t="shared" si="6"/>
        <v>94.248956517144819</v>
      </c>
      <c r="F15" s="25">
        <f t="shared" si="0"/>
        <v>98.700269456332222</v>
      </c>
      <c r="G15" s="7">
        <f>Precio!E14</f>
        <v>373.62</v>
      </c>
      <c r="H15" s="24">
        <f t="shared" si="7"/>
        <v>102.66286257727056</v>
      </c>
      <c r="I15" s="24">
        <f t="shared" si="4"/>
        <v>104.2478998256459</v>
      </c>
      <c r="J15" s="26">
        <f>Precio!F14</f>
        <v>41459</v>
      </c>
      <c r="K15" s="45"/>
      <c r="L15" s="52">
        <f t="shared" si="1"/>
        <v>92.700903471231584</v>
      </c>
      <c r="M15" s="53">
        <f>Precio!I14</f>
        <v>350.91</v>
      </c>
      <c r="N15" s="54">
        <f t="shared" si="2"/>
        <v>100.89026258783748</v>
      </c>
      <c r="O15" s="55">
        <f>Precio!J14</f>
        <v>41459</v>
      </c>
    </row>
    <row r="16" spans="1:15" ht="15.75" x14ac:dyDescent="0.25">
      <c r="A16" s="41"/>
      <c r="B16" s="23">
        <f>C16/3.7854</f>
        <v>89.699899614307597</v>
      </c>
      <c r="C16" s="7">
        <f>Precio!C15</f>
        <v>339.55</v>
      </c>
      <c r="D16" s="24">
        <f t="shared" si="5"/>
        <v>93.662492735245948</v>
      </c>
      <c r="E16" s="24">
        <f t="shared" si="6"/>
        <v>95.247529983621277</v>
      </c>
      <c r="F16" s="25">
        <f t="shared" si="0"/>
        <v>99.701484651555987</v>
      </c>
      <c r="G16" s="7">
        <f>Precio!E15</f>
        <v>377.41</v>
      </c>
      <c r="H16" s="24">
        <f t="shared" si="7"/>
        <v>103.66407777249432</v>
      </c>
      <c r="I16" s="24">
        <f t="shared" si="4"/>
        <v>105.24911502086967</v>
      </c>
      <c r="J16" s="26">
        <f>Precio!F15</f>
        <v>41461</v>
      </c>
      <c r="K16" s="45"/>
      <c r="L16" s="52">
        <f t="shared" si="1"/>
        <v>93.70211866645532</v>
      </c>
      <c r="M16" s="53">
        <f>Precio!I15</f>
        <v>354.7</v>
      </c>
      <c r="N16" s="54">
        <f t="shared" si="2"/>
        <v>101.89147778306123</v>
      </c>
      <c r="O16" s="55">
        <f>Precio!J15</f>
        <v>41461</v>
      </c>
    </row>
    <row r="17" spans="1:15" ht="16.5" thickBot="1" x14ac:dyDescent="0.3">
      <c r="A17" s="43"/>
      <c r="B17" s="27">
        <f t="shared" si="3"/>
        <v>90.701114809531347</v>
      </c>
      <c r="C17" s="31">
        <f>Precio!C16</f>
        <v>343.34</v>
      </c>
      <c r="D17" s="77">
        <f t="shared" si="5"/>
        <v>94.663707930469684</v>
      </c>
      <c r="E17" s="77">
        <f>(C17+21)/3.7854</f>
        <v>96.248745178845027</v>
      </c>
      <c r="F17" s="29">
        <f t="shared" si="0"/>
        <v>99.701484651555987</v>
      </c>
      <c r="G17" s="31">
        <f>Precio!E16</f>
        <v>377.41</v>
      </c>
      <c r="H17" s="77">
        <f t="shared" si="7"/>
        <v>103.66407777249432</v>
      </c>
      <c r="I17" s="77">
        <f t="shared" si="4"/>
        <v>105.24911502086967</v>
      </c>
      <c r="J17" s="32">
        <f>Precio!F16</f>
        <v>41464</v>
      </c>
      <c r="K17" s="45"/>
      <c r="L17" s="56">
        <f t="shared" si="1"/>
        <v>93.70211866645532</v>
      </c>
      <c r="M17" s="57">
        <f>Precio!I16</f>
        <v>354.7</v>
      </c>
      <c r="N17" s="84">
        <f t="shared" si="2"/>
        <v>101.89147778306123</v>
      </c>
      <c r="O17" s="59">
        <f>Precio!J16</f>
        <v>41464</v>
      </c>
    </row>
    <row r="18" spans="1:15" ht="15.75" x14ac:dyDescent="0.25">
      <c r="A18" s="42" t="s">
        <v>28</v>
      </c>
      <c r="B18" s="23">
        <f t="shared" ref="B18:B25" si="8">C18/3.7854</f>
        <v>88.999841496275153</v>
      </c>
      <c r="C18" s="7">
        <f>Precio!C17</f>
        <v>336.9</v>
      </c>
      <c r="D18" s="24">
        <f>(C18+15)/3.7854</f>
        <v>92.962434617213489</v>
      </c>
      <c r="E18" s="24">
        <f>(C18+21)/3.7854</f>
        <v>94.547471865588832</v>
      </c>
      <c r="F18" s="25">
        <f>G18/3.7854</f>
        <v>98.047762455751041</v>
      </c>
      <c r="G18" s="7">
        <f>Precio!E17</f>
        <v>371.15</v>
      </c>
      <c r="H18" s="24">
        <f>(G18+15)/3.7854</f>
        <v>102.01035557668938</v>
      </c>
      <c r="I18" s="24">
        <f>(G18+21)/3.7854</f>
        <v>103.59539282506471</v>
      </c>
      <c r="J18" s="26">
        <f>Precio!F17</f>
        <v>41461</v>
      </c>
      <c r="K18" s="45"/>
      <c r="L18" s="52">
        <f>M18/3.7854</f>
        <v>91.813282612141393</v>
      </c>
      <c r="M18" s="53">
        <f>Precio!I17</f>
        <v>347.55</v>
      </c>
      <c r="N18" s="54">
        <f t="shared" si="2"/>
        <v>100.00264172874729</v>
      </c>
      <c r="O18" s="55">
        <f>Precio!J17</f>
        <v>41461</v>
      </c>
    </row>
    <row r="19" spans="1:15" ht="15.75" x14ac:dyDescent="0.25">
      <c r="A19" s="41"/>
      <c r="B19" s="23">
        <f t="shared" si="8"/>
        <v>88.629999471654244</v>
      </c>
      <c r="C19" s="7">
        <f>Precio!C18</f>
        <v>335.5</v>
      </c>
      <c r="D19" s="24">
        <f>(C19+15)/3.7854</f>
        <v>92.592592592592595</v>
      </c>
      <c r="E19" s="24">
        <f>(C19+21)/3.7854</f>
        <v>94.177629840967924</v>
      </c>
      <c r="F19" s="25">
        <f>G19/3.7854</f>
        <v>97.677920431130133</v>
      </c>
      <c r="G19" s="7">
        <f>Precio!E18</f>
        <v>369.75</v>
      </c>
      <c r="H19" s="24">
        <f>(G19+15)/3.7854</f>
        <v>101.64051355206847</v>
      </c>
      <c r="I19" s="24">
        <f>(G19+21)/3.7854</f>
        <v>103.22555080044381</v>
      </c>
      <c r="J19" s="26">
        <f>Precio!F18</f>
        <v>41464</v>
      </c>
      <c r="K19" s="45"/>
      <c r="L19" s="52">
        <f>M19/3.7854</f>
        <v>91.681196174776773</v>
      </c>
      <c r="M19" s="53">
        <f>Precio!I18</f>
        <v>347.05</v>
      </c>
      <c r="N19" s="54">
        <f t="shared" si="2"/>
        <v>99.870555291382686</v>
      </c>
      <c r="O19" s="55">
        <f>Precio!J18</f>
        <v>41464</v>
      </c>
    </row>
    <row r="20" spans="1:15" ht="16.5" thickBot="1" x14ac:dyDescent="0.3">
      <c r="A20" s="41"/>
      <c r="B20" s="27">
        <f t="shared" si="8"/>
        <v>89.739525545516983</v>
      </c>
      <c r="C20" s="31">
        <f>Precio!C19</f>
        <v>339.7</v>
      </c>
      <c r="D20" s="28">
        <f>(C20+15)/3.7854</f>
        <v>93.70211866645532</v>
      </c>
      <c r="E20" s="28">
        <f>(C20+21)/3.7854</f>
        <v>95.287155914830663</v>
      </c>
      <c r="F20" s="29">
        <f>G20/3.7854</f>
        <v>98.787446504992857</v>
      </c>
      <c r="G20" s="31">
        <f>Precio!E19</f>
        <v>373.95</v>
      </c>
      <c r="H20" s="28">
        <f>(G20+15)/3.7854</f>
        <v>102.75003962593121</v>
      </c>
      <c r="I20" s="28">
        <f>(G20+21)/3.7854</f>
        <v>104.33507687430654</v>
      </c>
      <c r="J20" s="32">
        <f>Precio!F19</f>
        <v>41465</v>
      </c>
      <c r="K20" s="45"/>
      <c r="L20" s="56">
        <f>M20/3.7854</f>
        <v>91.813282612141393</v>
      </c>
      <c r="M20" s="57">
        <f>Precio!I19</f>
        <v>347.55</v>
      </c>
      <c r="N20" s="58">
        <f t="shared" si="2"/>
        <v>100.00264172874729</v>
      </c>
      <c r="O20" s="59">
        <f>Precio!J19</f>
        <v>41465</v>
      </c>
    </row>
    <row r="21" spans="1:15" ht="15.75" x14ac:dyDescent="0.25">
      <c r="A21" s="42" t="s">
        <v>13</v>
      </c>
      <c r="B21" s="23">
        <f t="shared" si="8"/>
        <v>84.701748824430709</v>
      </c>
      <c r="C21" s="7">
        <f>Precio!C20</f>
        <v>320.63</v>
      </c>
      <c r="D21" s="24">
        <f t="shared" si="5"/>
        <v>88.664341945369046</v>
      </c>
      <c r="E21" s="24">
        <f t="shared" si="6"/>
        <v>90.249379193744389</v>
      </c>
      <c r="F21" s="25">
        <f t="shared" si="0"/>
        <v>91.691763089765928</v>
      </c>
      <c r="G21" s="7">
        <f>Precio!E20</f>
        <v>347.09</v>
      </c>
      <c r="H21" s="24">
        <f t="shared" si="7"/>
        <v>95.654356210704279</v>
      </c>
      <c r="I21" s="24">
        <f t="shared" si="4"/>
        <v>97.239393459079608</v>
      </c>
      <c r="J21" s="26">
        <f>Precio!F20</f>
        <v>41456</v>
      </c>
      <c r="K21" s="45"/>
      <c r="L21" s="52">
        <f t="shared" ref="L21:L32" si="9">M21/3.7854</f>
        <v>92.740529402440956</v>
      </c>
      <c r="M21" s="53">
        <f>Precio!I20</f>
        <v>351.06</v>
      </c>
      <c r="N21" s="54">
        <f t="shared" si="2"/>
        <v>100.92988851904686</v>
      </c>
      <c r="O21" s="55">
        <f>Precio!J20</f>
        <v>41456</v>
      </c>
    </row>
    <row r="22" spans="1:15" ht="15.75" x14ac:dyDescent="0.25">
      <c r="A22" s="41" t="s">
        <v>29</v>
      </c>
      <c r="B22" s="23">
        <f t="shared" si="8"/>
        <v>86.738521688593011</v>
      </c>
      <c r="C22" s="7">
        <f>Precio!C21</f>
        <v>328.34</v>
      </c>
      <c r="D22" s="24">
        <f t="shared" si="5"/>
        <v>90.701114809531347</v>
      </c>
      <c r="E22" s="24">
        <f t="shared" si="6"/>
        <v>92.286152057906691</v>
      </c>
      <c r="F22" s="25">
        <f t="shared" si="0"/>
        <v>93.739102868917414</v>
      </c>
      <c r="G22" s="7">
        <f>Precio!E21</f>
        <v>354.84</v>
      </c>
      <c r="H22" s="24">
        <f t="shared" si="7"/>
        <v>97.70169598985575</v>
      </c>
      <c r="I22" s="24">
        <f t="shared" si="4"/>
        <v>99.286733238231093</v>
      </c>
      <c r="J22" s="26">
        <f>Precio!F21</f>
        <v>41459</v>
      </c>
      <c r="K22" s="45"/>
      <c r="L22" s="52">
        <f t="shared" si="9"/>
        <v>94.737676335393886</v>
      </c>
      <c r="M22" s="53">
        <f>Precio!I21</f>
        <v>358.62</v>
      </c>
      <c r="N22" s="54">
        <f t="shared" si="2"/>
        <v>102.92703545199979</v>
      </c>
      <c r="O22" s="55">
        <f>Precio!J21</f>
        <v>41459</v>
      </c>
    </row>
    <row r="23" spans="1:15" ht="16.5" thickBot="1" x14ac:dyDescent="0.3">
      <c r="A23" s="43"/>
      <c r="B23" s="27">
        <f t="shared" si="8"/>
        <v>88.740952079040525</v>
      </c>
      <c r="C23" s="31">
        <f>Precio!C22</f>
        <v>335.92</v>
      </c>
      <c r="D23" s="77">
        <f t="shared" si="5"/>
        <v>92.703545199978862</v>
      </c>
      <c r="E23" s="77">
        <f t="shared" si="6"/>
        <v>94.288582448354205</v>
      </c>
      <c r="F23" s="29">
        <f t="shared" si="0"/>
        <v>95.738891530617636</v>
      </c>
      <c r="G23" s="31">
        <f>Precio!E22</f>
        <v>362.41</v>
      </c>
      <c r="H23" s="77">
        <f t="shared" si="7"/>
        <v>99.701484651555987</v>
      </c>
      <c r="I23" s="77">
        <f t="shared" si="4"/>
        <v>101.28652189993132</v>
      </c>
      <c r="J23" s="32">
        <f>Precio!F22</f>
        <v>41461</v>
      </c>
      <c r="K23" s="45"/>
      <c r="L23" s="56">
        <f t="shared" si="9"/>
        <v>96.740106725841386</v>
      </c>
      <c r="M23" s="57">
        <f>Precio!I22</f>
        <v>366.2</v>
      </c>
      <c r="N23" s="83">
        <f t="shared" si="2"/>
        <v>104.92946584244729</v>
      </c>
      <c r="O23" s="59">
        <f>Precio!J22</f>
        <v>41461</v>
      </c>
    </row>
    <row r="24" spans="1:15" ht="15.75" x14ac:dyDescent="0.25">
      <c r="A24" s="42" t="s">
        <v>30</v>
      </c>
      <c r="B24" s="23">
        <f t="shared" si="8"/>
        <v>87.943149997358262</v>
      </c>
      <c r="C24" s="7">
        <f>Precio!C23</f>
        <v>332.9</v>
      </c>
      <c r="D24" s="24">
        <f>(C24+15)/3.7854</f>
        <v>91.905743118296598</v>
      </c>
      <c r="E24" s="24">
        <f>(C24+21)/3.7854</f>
        <v>93.490780366671942</v>
      </c>
      <c r="F24" s="25">
        <f t="shared" si="0"/>
        <v>94.019126116130394</v>
      </c>
      <c r="G24" s="7">
        <f>Precio!E23</f>
        <v>355.9</v>
      </c>
      <c r="H24" s="24">
        <f>(G24+15)/3.7854</f>
        <v>97.981719237068731</v>
      </c>
      <c r="I24" s="24">
        <f>(G24+21)/3.7854</f>
        <v>99.56675648544406</v>
      </c>
      <c r="J24" s="26">
        <f>Precio!F23</f>
        <v>41463</v>
      </c>
      <c r="K24" s="45"/>
      <c r="L24" s="52">
        <f t="shared" si="9"/>
        <v>91.37739736883816</v>
      </c>
      <c r="M24" s="53">
        <f>Precio!I23</f>
        <v>345.9</v>
      </c>
      <c r="N24" s="54">
        <f t="shared" si="2"/>
        <v>99.56675648544406</v>
      </c>
      <c r="O24" s="55">
        <f>Precio!J23</f>
        <v>41463</v>
      </c>
    </row>
    <row r="25" spans="1:15" ht="15.75" x14ac:dyDescent="0.25">
      <c r="A25" s="41"/>
      <c r="B25" s="23">
        <f t="shared" si="8"/>
        <v>87.678977122629036</v>
      </c>
      <c r="C25" s="7">
        <f>Precio!C24</f>
        <v>331.9</v>
      </c>
      <c r="D25" s="24">
        <f>(C25+15)/3.7854</f>
        <v>91.641570243567386</v>
      </c>
      <c r="E25" s="24">
        <f>(C25+21)/3.7854</f>
        <v>93.226607491942715</v>
      </c>
      <c r="F25" s="25">
        <f t="shared" si="0"/>
        <v>93.754953241401168</v>
      </c>
      <c r="G25" s="7">
        <f>Precio!E24</f>
        <v>354.9</v>
      </c>
      <c r="H25" s="24">
        <f>(G25+15)/3.7854</f>
        <v>97.717546362339505</v>
      </c>
      <c r="I25" s="24">
        <f>(G25+21)/3.7854</f>
        <v>99.302583610714848</v>
      </c>
      <c r="J25" s="26">
        <f>Precio!F24</f>
        <v>41464</v>
      </c>
      <c r="K25" s="45"/>
      <c r="L25" s="52">
        <f t="shared" si="9"/>
        <v>91.37739736883816</v>
      </c>
      <c r="M25" s="53">
        <f>Precio!I24</f>
        <v>345.9</v>
      </c>
      <c r="N25" s="54">
        <f t="shared" si="2"/>
        <v>99.56675648544406</v>
      </c>
      <c r="O25" s="55">
        <f>Precio!J24</f>
        <v>41464</v>
      </c>
    </row>
    <row r="26" spans="1:15" ht="16.5" thickBot="1" x14ac:dyDescent="0.3">
      <c r="A26" s="43" t="s">
        <v>0</v>
      </c>
      <c r="B26" s="27">
        <f t="shared" ref="B26:B32" si="10">C26/3.7854</f>
        <v>88.796428382733652</v>
      </c>
      <c r="C26" s="31">
        <f>Precio!C25</f>
        <v>336.13</v>
      </c>
      <c r="D26" s="77">
        <f t="shared" si="5"/>
        <v>92.759021503672002</v>
      </c>
      <c r="E26" s="77">
        <f t="shared" si="6"/>
        <v>94.344058752047331</v>
      </c>
      <c r="F26" s="29">
        <f t="shared" si="0"/>
        <v>94.872404501505784</v>
      </c>
      <c r="G26" s="31">
        <f>Precio!E25</f>
        <v>359.13</v>
      </c>
      <c r="H26" s="77">
        <f>(G26+15)/3.7854</f>
        <v>98.834997622444121</v>
      </c>
      <c r="I26" s="77">
        <f t="shared" si="4"/>
        <v>100.42003487081946</v>
      </c>
      <c r="J26" s="32">
        <f>Precio!F25</f>
        <v>41465</v>
      </c>
      <c r="K26" s="45"/>
      <c r="L26" s="56">
        <f t="shared" si="9"/>
        <v>91.525334178686521</v>
      </c>
      <c r="M26" s="57">
        <f>Precio!I25</f>
        <v>346.46</v>
      </c>
      <c r="N26" s="84">
        <f t="shared" si="2"/>
        <v>99.714693295292435</v>
      </c>
      <c r="O26" s="59">
        <f>Precio!J25</f>
        <v>41465</v>
      </c>
    </row>
    <row r="27" spans="1:15" ht="15.6" x14ac:dyDescent="0.3">
      <c r="A27" s="42" t="s">
        <v>14</v>
      </c>
      <c r="B27" s="23">
        <f>C27/3.7854</f>
        <v>87.943149997358262</v>
      </c>
      <c r="C27" s="7">
        <f>Precio!C26</f>
        <v>332.9</v>
      </c>
      <c r="D27" s="24">
        <f>(C27+15)/3.7854</f>
        <v>91.905743118296598</v>
      </c>
      <c r="E27" s="24">
        <f>(C27+21)/3.7854</f>
        <v>93.490780366671942</v>
      </c>
      <c r="F27" s="25">
        <f t="shared" si="0"/>
        <v>95.868336239234949</v>
      </c>
      <c r="G27" s="7">
        <f>Precio!E26</f>
        <v>362.9</v>
      </c>
      <c r="H27" s="24">
        <f>(G27+15)/3.7854</f>
        <v>99.830929360173286</v>
      </c>
      <c r="I27" s="24">
        <f>(G27+21)/3.7854</f>
        <v>101.41596660854863</v>
      </c>
      <c r="J27" s="26">
        <f>Precio!F26</f>
        <v>41463</v>
      </c>
      <c r="K27" s="45"/>
      <c r="L27" s="52">
        <f t="shared" si="9"/>
        <v>90.320705869921269</v>
      </c>
      <c r="M27" s="53">
        <f>Precio!I26</f>
        <v>341.9</v>
      </c>
      <c r="N27" s="54">
        <f t="shared" si="2"/>
        <v>98.510064986527169</v>
      </c>
      <c r="O27" s="55">
        <f>Precio!J26</f>
        <v>41463</v>
      </c>
    </row>
    <row r="28" spans="1:15" ht="15.6" x14ac:dyDescent="0.3">
      <c r="A28" s="41" t="s">
        <v>31</v>
      </c>
      <c r="B28" s="23">
        <f>C28/3.7854</f>
        <v>87.678977122629036</v>
      </c>
      <c r="C28" s="7">
        <f>Precio!C27</f>
        <v>331.9</v>
      </c>
      <c r="D28" s="24">
        <f>(C28+15)/3.7854</f>
        <v>91.641570243567386</v>
      </c>
      <c r="E28" s="24">
        <f>(C28+21)/3.7854</f>
        <v>93.226607491942715</v>
      </c>
      <c r="F28" s="25">
        <f t="shared" si="0"/>
        <v>95.339990489776497</v>
      </c>
      <c r="G28" s="7">
        <f>Precio!E27</f>
        <v>360.9</v>
      </c>
      <c r="H28" s="24">
        <f>(G28+15)/3.7854</f>
        <v>99.302583610714848</v>
      </c>
      <c r="I28" s="24">
        <f>(G28+21)/3.7854</f>
        <v>100.88762085909018</v>
      </c>
      <c r="J28" s="26">
        <f>Precio!F27</f>
        <v>41464</v>
      </c>
      <c r="K28" s="45"/>
      <c r="L28" s="52">
        <f t="shared" si="9"/>
        <v>90.320705869921269</v>
      </c>
      <c r="M28" s="53">
        <f>Precio!I27</f>
        <v>341.9</v>
      </c>
      <c r="N28" s="54">
        <f t="shared" si="2"/>
        <v>98.510064986527169</v>
      </c>
      <c r="O28" s="55">
        <f>Precio!J27</f>
        <v>41464</v>
      </c>
    </row>
    <row r="29" spans="1:15" ht="16.2" thickBot="1" x14ac:dyDescent="0.35">
      <c r="A29" s="43" t="s">
        <v>0</v>
      </c>
      <c r="B29" s="27">
        <f t="shared" si="10"/>
        <v>88.735668621545926</v>
      </c>
      <c r="C29" s="31">
        <f>Precio!C28</f>
        <v>335.9</v>
      </c>
      <c r="D29" s="77">
        <f t="shared" si="5"/>
        <v>92.698261742484277</v>
      </c>
      <c r="E29" s="77">
        <f t="shared" si="6"/>
        <v>94.283298990859606</v>
      </c>
      <c r="F29" s="29">
        <f t="shared" si="0"/>
        <v>96.660854863422614</v>
      </c>
      <c r="G29" s="31">
        <f>Precio!E28</f>
        <v>365.9</v>
      </c>
      <c r="H29" s="77">
        <f t="shared" si="7"/>
        <v>100.62344798436095</v>
      </c>
      <c r="I29" s="77">
        <f t="shared" si="4"/>
        <v>102.20848523273629</v>
      </c>
      <c r="J29" s="32">
        <f>Precio!F28</f>
        <v>41465</v>
      </c>
      <c r="K29" s="45"/>
      <c r="L29" s="56">
        <f t="shared" si="9"/>
        <v>90.320705869921269</v>
      </c>
      <c r="M29" s="57">
        <f>Precio!I28</f>
        <v>341.9</v>
      </c>
      <c r="N29" s="84">
        <f t="shared" si="2"/>
        <v>98.510064986527169</v>
      </c>
      <c r="O29" s="59">
        <f>Precio!J28</f>
        <v>41465</v>
      </c>
    </row>
    <row r="30" spans="1:15" ht="15.6" x14ac:dyDescent="0.3">
      <c r="A30" s="42"/>
      <c r="B30" s="23">
        <f>C30/3.7854</f>
        <v>88.035610503513496</v>
      </c>
      <c r="C30" s="7">
        <f>Precio!C29</f>
        <v>333.25</v>
      </c>
      <c r="D30" s="24">
        <f t="shared" ref="D30:D38" si="11">(C30+15)/3.7854</f>
        <v>91.998203624451833</v>
      </c>
      <c r="E30" s="24">
        <f t="shared" ref="E30" si="12">(C30+21)/3.7854</f>
        <v>93.583240872827176</v>
      </c>
      <c r="F30" s="25">
        <f t="shared" si="0"/>
        <v>94.37575949701484</v>
      </c>
      <c r="G30" s="7">
        <f>Precio!E29</f>
        <v>357.25</v>
      </c>
      <c r="H30" s="24">
        <f t="shared" ref="H30:H38" si="13">(G30+15)/3.7854</f>
        <v>98.338352617953191</v>
      </c>
      <c r="I30" s="90">
        <f>(G30+21)/3.7854</f>
        <v>99.92338986632852</v>
      </c>
      <c r="J30" s="26">
        <f>Precio!F29</f>
        <v>41463</v>
      </c>
      <c r="K30" s="45"/>
      <c r="L30" s="52">
        <f t="shared" si="9"/>
        <v>90.479209594758814</v>
      </c>
      <c r="M30" s="53">
        <f>Precio!I29</f>
        <v>342.5</v>
      </c>
      <c r="N30" s="54">
        <f t="shared" si="2"/>
        <v>98.668568711364713</v>
      </c>
      <c r="O30" s="55">
        <f>Precio!J29</f>
        <v>41463.9</v>
      </c>
    </row>
    <row r="31" spans="1:15" ht="15.6" x14ac:dyDescent="0.3">
      <c r="A31" s="41" t="s">
        <v>32</v>
      </c>
      <c r="B31" s="23">
        <f>C31/3.7854</f>
        <v>88.035610503513496</v>
      </c>
      <c r="C31" s="7">
        <f>Precio!C30</f>
        <v>333.25</v>
      </c>
      <c r="D31" s="24">
        <f t="shared" si="11"/>
        <v>91.998203624451833</v>
      </c>
      <c r="E31" s="24">
        <f t="shared" ref="E31:E38" si="14">(C31+21)/3.7854</f>
        <v>93.583240872827176</v>
      </c>
      <c r="F31" s="25">
        <f t="shared" si="0"/>
        <v>94.37575949701484</v>
      </c>
      <c r="G31" s="7">
        <f>Precio!E30</f>
        <v>357.25</v>
      </c>
      <c r="H31" s="24">
        <f t="shared" si="13"/>
        <v>98.338352617953191</v>
      </c>
      <c r="I31" s="24">
        <f>(G31+21)/3.7854</f>
        <v>99.92338986632852</v>
      </c>
      <c r="J31" s="26">
        <f>Precio!F30</f>
        <v>41464</v>
      </c>
      <c r="K31" s="45"/>
      <c r="L31" s="52">
        <f t="shared" si="9"/>
        <v>90.479209594758814</v>
      </c>
      <c r="M31" s="53">
        <f>Precio!I30</f>
        <v>342.5</v>
      </c>
      <c r="N31" s="54">
        <f t="shared" si="2"/>
        <v>98.668568711364713</v>
      </c>
      <c r="O31" s="55">
        <f>Precio!J30</f>
        <v>41464.9</v>
      </c>
    </row>
    <row r="32" spans="1:15" ht="16.2" thickBot="1" x14ac:dyDescent="0.35">
      <c r="A32" s="44"/>
      <c r="B32" s="27">
        <f t="shared" si="10"/>
        <v>89.092302002430387</v>
      </c>
      <c r="C32" s="31">
        <f>Precio!C31</f>
        <v>337.25</v>
      </c>
      <c r="D32" s="77">
        <f t="shared" si="11"/>
        <v>93.054895123368723</v>
      </c>
      <c r="E32" s="77">
        <f t="shared" si="14"/>
        <v>94.639932371744067</v>
      </c>
      <c r="F32" s="29">
        <f t="shared" si="0"/>
        <v>95.432450995931731</v>
      </c>
      <c r="G32" s="31">
        <f>Precio!E31</f>
        <v>361.25</v>
      </c>
      <c r="H32" s="80">
        <f t="shared" si="13"/>
        <v>99.395044116870082</v>
      </c>
      <c r="I32" s="80">
        <f t="shared" si="4"/>
        <v>100.98008136524541</v>
      </c>
      <c r="J32" s="32">
        <f>Precio!F31</f>
        <v>41465</v>
      </c>
      <c r="K32" s="45"/>
      <c r="L32" s="56">
        <f t="shared" si="9"/>
        <v>90.479209594758814</v>
      </c>
      <c r="M32" s="57">
        <f>Precio!I31</f>
        <v>342.5</v>
      </c>
      <c r="N32" s="85">
        <f t="shared" si="2"/>
        <v>98.668568711364713</v>
      </c>
      <c r="O32" s="59">
        <f>Precio!J31</f>
        <v>41465.9</v>
      </c>
    </row>
    <row r="33" spans="1:15" ht="15.6" x14ac:dyDescent="0.3">
      <c r="A33" s="42"/>
      <c r="B33" s="23">
        <f>C33/3.7854</f>
        <v>87.77143762878427</v>
      </c>
      <c r="C33" s="7">
        <f>Precio!C32</f>
        <v>332.25</v>
      </c>
      <c r="D33" s="24">
        <f t="shared" si="11"/>
        <v>91.734030749722621</v>
      </c>
      <c r="E33" s="24">
        <f t="shared" si="14"/>
        <v>93.31906799809795</v>
      </c>
      <c r="F33" s="88">
        <f t="shared" ref="F33:F37" si="15">G33/3.7854</f>
        <v>94.111586622285628</v>
      </c>
      <c r="G33" s="7">
        <f>Precio!E32</f>
        <v>356.25</v>
      </c>
      <c r="H33" s="24">
        <f t="shared" si="13"/>
        <v>98.074179743223965</v>
      </c>
      <c r="I33" s="24">
        <f>(G33+21)/3.7854</f>
        <v>99.659216991599294</v>
      </c>
      <c r="J33" s="26">
        <f>Precio!F32</f>
        <v>41463.9</v>
      </c>
      <c r="K33" s="45"/>
      <c r="L33" s="52">
        <f t="shared" ref="L33:L37" si="16">M33/3.7854</f>
        <v>90.413166376076504</v>
      </c>
      <c r="M33" s="53">
        <f>Precio!I32</f>
        <v>342.25</v>
      </c>
      <c r="N33" s="54">
        <f t="shared" ref="N33:N37" si="17">(M33+31)/3.7854</f>
        <v>98.602525492682403</v>
      </c>
      <c r="O33" s="55">
        <f>Precio!J32</f>
        <v>41463.9</v>
      </c>
    </row>
    <row r="34" spans="1:15" ht="15.6" x14ac:dyDescent="0.3">
      <c r="A34" s="41" t="s">
        <v>35</v>
      </c>
      <c r="B34" s="23">
        <f>C34/3.7854</f>
        <v>87.480847466582119</v>
      </c>
      <c r="C34" s="7">
        <f>Precio!C33</f>
        <v>331.15</v>
      </c>
      <c r="D34" s="24">
        <f t="shared" si="11"/>
        <v>91.44344058752047</v>
      </c>
      <c r="E34" s="24">
        <f t="shared" si="14"/>
        <v>93.028477835895799</v>
      </c>
      <c r="F34" s="25">
        <f t="shared" si="15"/>
        <v>93.649284091509486</v>
      </c>
      <c r="G34" s="7">
        <f>Precio!E33</f>
        <v>354.5</v>
      </c>
      <c r="H34" s="24">
        <f t="shared" si="13"/>
        <v>97.611877212447823</v>
      </c>
      <c r="I34" s="24">
        <f>(G34+21)/3.7854</f>
        <v>99.196914460823166</v>
      </c>
      <c r="J34" s="26">
        <f>Precio!F33</f>
        <v>41464.9</v>
      </c>
      <c r="K34" s="45"/>
      <c r="L34" s="52">
        <f t="shared" si="16"/>
        <v>90.215036720029588</v>
      </c>
      <c r="M34" s="53">
        <f>Precio!I33</f>
        <v>341.5</v>
      </c>
      <c r="N34" s="54">
        <f t="shared" si="17"/>
        <v>98.404395836635487</v>
      </c>
      <c r="O34" s="55">
        <f>Precio!J33</f>
        <v>41464.9</v>
      </c>
    </row>
    <row r="35" spans="1:15" ht="16.2" thickBot="1" x14ac:dyDescent="0.35">
      <c r="A35" s="44"/>
      <c r="B35" s="27">
        <f t="shared" ref="B35" si="18">C35/3.7854</f>
        <v>88.167696940878102</v>
      </c>
      <c r="C35" s="31">
        <f>Precio!C34</f>
        <v>333.75</v>
      </c>
      <c r="D35" s="78">
        <f t="shared" si="11"/>
        <v>92.130290061816453</v>
      </c>
      <c r="E35" s="78">
        <f t="shared" si="14"/>
        <v>93.715327310191782</v>
      </c>
      <c r="F35" s="29">
        <f t="shared" si="15"/>
        <v>94.772018809108673</v>
      </c>
      <c r="G35" s="31">
        <f>Precio!E34</f>
        <v>358.75</v>
      </c>
      <c r="H35" s="80">
        <f t="shared" si="13"/>
        <v>98.734611930047024</v>
      </c>
      <c r="I35" s="77">
        <f t="shared" ref="I35" si="19">(G35+21)/3.7854</f>
        <v>100.31964917842235</v>
      </c>
      <c r="J35" s="32">
        <f>Precio!F34</f>
        <v>41465.9</v>
      </c>
      <c r="K35" s="45"/>
      <c r="L35" s="56">
        <f t="shared" si="16"/>
        <v>90.281079938711898</v>
      </c>
      <c r="M35" s="57">
        <f>Precio!I34</f>
        <v>341.75</v>
      </c>
      <c r="N35" s="98">
        <f t="shared" si="17"/>
        <v>98.470439055317797</v>
      </c>
      <c r="O35" s="59">
        <f>Precio!J34</f>
        <v>41465.9</v>
      </c>
    </row>
    <row r="36" spans="1:15" ht="15.6" x14ac:dyDescent="0.3">
      <c r="A36" s="42"/>
      <c r="B36" s="23">
        <f>C36/3.7854</f>
        <v>89.686690970571135</v>
      </c>
      <c r="C36" s="7">
        <f>Precio!C35</f>
        <v>339.5</v>
      </c>
      <c r="D36" s="24">
        <f t="shared" ref="D36:D37" si="20">(C36+15)/3.7854</f>
        <v>93.649284091509486</v>
      </c>
      <c r="E36" s="24">
        <f t="shared" ref="E36:E37" si="21">(C36+21)/3.7854</f>
        <v>95.234321339884815</v>
      </c>
      <c r="F36" s="25">
        <f t="shared" si="15"/>
        <v>94.547471865588832</v>
      </c>
      <c r="G36" s="7">
        <f>Precio!E35</f>
        <v>357.9</v>
      </c>
      <c r="H36" s="24">
        <f t="shared" ref="H36:H37" si="22">(G36+15)/3.7854</f>
        <v>98.510064986527169</v>
      </c>
      <c r="I36" s="24">
        <f>(G36+21)/3.7854</f>
        <v>100.09510223490251</v>
      </c>
      <c r="J36" s="26">
        <f>Precio!F35</f>
        <v>41463</v>
      </c>
      <c r="K36" s="45"/>
      <c r="L36" s="52">
        <f t="shared" si="16"/>
        <v>91.37739736883816</v>
      </c>
      <c r="M36" s="53">
        <f>Precio!I35</f>
        <v>345.9</v>
      </c>
      <c r="N36" s="54">
        <f t="shared" si="17"/>
        <v>99.56675648544406</v>
      </c>
      <c r="O36" s="55">
        <f>Precio!J35</f>
        <v>41463.9</v>
      </c>
    </row>
    <row r="37" spans="1:15" ht="15.6" x14ac:dyDescent="0.3">
      <c r="A37" s="41" t="s">
        <v>36</v>
      </c>
      <c r="B37" s="23">
        <f t="shared" ref="B37" si="23">C37/3.7854</f>
        <v>89.686690970571135</v>
      </c>
      <c r="C37" s="36">
        <f>Precio!C36</f>
        <v>339.5</v>
      </c>
      <c r="D37" s="92">
        <f t="shared" si="20"/>
        <v>93.649284091509486</v>
      </c>
      <c r="E37" s="92">
        <f t="shared" si="21"/>
        <v>95.234321339884815</v>
      </c>
      <c r="F37" s="25">
        <f t="shared" si="15"/>
        <v>94.547471865588832</v>
      </c>
      <c r="G37" s="36">
        <f>Precio!E36</f>
        <v>357.9</v>
      </c>
      <c r="H37" s="92">
        <f t="shared" si="22"/>
        <v>98.510064986527169</v>
      </c>
      <c r="I37" s="92">
        <f t="shared" ref="I37" si="24">(G37+21)/3.7854</f>
        <v>100.09510223490251</v>
      </c>
      <c r="J37" s="94">
        <f>Precio!F36</f>
        <v>41464</v>
      </c>
      <c r="K37" s="45"/>
      <c r="L37" s="52">
        <f t="shared" si="16"/>
        <v>91.37739736883816</v>
      </c>
      <c r="M37" s="53">
        <f>Precio!I36</f>
        <v>345.9</v>
      </c>
      <c r="N37" s="97">
        <f t="shared" si="17"/>
        <v>99.56675648544406</v>
      </c>
      <c r="O37" s="96">
        <f>Precio!J36</f>
        <v>41464.9</v>
      </c>
    </row>
    <row r="38" spans="1:15" ht="16.2" thickBot="1" x14ac:dyDescent="0.35">
      <c r="A38" s="44"/>
      <c r="B38" s="27">
        <f t="shared" ref="B38" si="25">C38/3.7854</f>
        <v>89.686690970571135</v>
      </c>
      <c r="C38" s="31">
        <f>Precio!C37</f>
        <v>339.5</v>
      </c>
      <c r="D38" s="77">
        <f t="shared" si="11"/>
        <v>93.649284091509486</v>
      </c>
      <c r="E38" s="77">
        <f t="shared" si="14"/>
        <v>95.234321339884815</v>
      </c>
      <c r="F38" s="93">
        <f t="shared" ref="F38" si="26">G38/3.7854</f>
        <v>94.547471865588832</v>
      </c>
      <c r="G38" s="31">
        <f>Precio!E37</f>
        <v>357.9</v>
      </c>
      <c r="H38" s="91">
        <f t="shared" si="13"/>
        <v>98.510064986527169</v>
      </c>
      <c r="I38" s="78">
        <f t="shared" ref="I38" si="27">(G38+21)/3.7854</f>
        <v>100.09510223490251</v>
      </c>
      <c r="J38" s="32">
        <f>Precio!F37</f>
        <v>41465</v>
      </c>
      <c r="K38" s="45"/>
      <c r="L38" s="95">
        <f t="shared" ref="L38" si="28">M38/3.7854</f>
        <v>91.37739736883816</v>
      </c>
      <c r="M38" s="57">
        <f>Precio!I37</f>
        <v>345.9</v>
      </c>
      <c r="N38" s="85">
        <f t="shared" ref="N38" si="29">(M38+31)/3.7854</f>
        <v>99.56675648544406</v>
      </c>
      <c r="O38" s="59">
        <f>Precio!J37</f>
        <v>41465.9</v>
      </c>
    </row>
    <row r="39" spans="1:15" x14ac:dyDescent="0.3">
      <c r="A39" s="30" t="s">
        <v>18</v>
      </c>
      <c r="B39" s="14"/>
      <c r="C39" s="14"/>
      <c r="D39" s="14"/>
      <c r="E39" s="14"/>
      <c r="F39" s="14"/>
      <c r="G39" s="14"/>
      <c r="H39" s="14"/>
      <c r="I39" s="14"/>
      <c r="J39" s="14"/>
    </row>
    <row r="40" spans="1:15" x14ac:dyDescent="0.3">
      <c r="A40" s="14" t="s">
        <v>39</v>
      </c>
      <c r="B40" s="14"/>
      <c r="C40" s="14"/>
      <c r="D40" s="14"/>
      <c r="E40" s="14"/>
      <c r="F40" s="14"/>
      <c r="G40" s="14"/>
      <c r="H40" s="14"/>
      <c r="I40" s="14"/>
      <c r="J40" s="14"/>
    </row>
    <row r="41" spans="1:15" x14ac:dyDescent="0.3">
      <c r="A41" s="9" t="s">
        <v>40</v>
      </c>
      <c r="B41" s="14"/>
      <c r="C41" s="14"/>
      <c r="D41" s="14"/>
      <c r="E41" s="14"/>
      <c r="F41" s="14"/>
      <c r="G41" s="14"/>
      <c r="H41" s="14"/>
      <c r="I41" s="14"/>
      <c r="J41" s="14"/>
    </row>
    <row r="42" spans="1:15" x14ac:dyDescent="0.3">
      <c r="A42" s="30" t="s">
        <v>37</v>
      </c>
      <c r="B42" s="14"/>
      <c r="C42" s="14"/>
      <c r="D42" s="14"/>
      <c r="E42" s="14"/>
      <c r="F42" s="14"/>
      <c r="G42" s="14"/>
      <c r="H42" s="14"/>
      <c r="I42" s="14"/>
      <c r="J42" s="14"/>
      <c r="O42" s="14"/>
    </row>
    <row r="43" spans="1:15" x14ac:dyDescent="0.3">
      <c r="A43" s="30" t="s">
        <v>38</v>
      </c>
      <c r="B43" s="14"/>
      <c r="C43" s="14"/>
      <c r="D43" s="14"/>
      <c r="E43" s="14"/>
      <c r="F43" s="14"/>
      <c r="G43" s="14"/>
      <c r="H43" s="14"/>
      <c r="I43" s="14"/>
      <c r="J43" s="14"/>
    </row>
    <row r="44" spans="1:15" x14ac:dyDescent="0.3">
      <c r="B44" s="14"/>
      <c r="C44" s="14"/>
      <c r="D44" s="14"/>
      <c r="E44" s="14"/>
      <c r="F44" s="14"/>
      <c r="G44" s="14"/>
      <c r="H44" s="14"/>
      <c r="I44" s="14"/>
      <c r="J44" s="14"/>
    </row>
    <row r="45" spans="1:15" x14ac:dyDescent="0.3">
      <c r="B45" s="14"/>
      <c r="C45" s="14"/>
      <c r="D45" s="14"/>
      <c r="E45" s="14"/>
      <c r="F45" s="14"/>
      <c r="J45" s="14"/>
    </row>
    <row r="46" spans="1:15" x14ac:dyDescent="0.3">
      <c r="C46" s="14"/>
      <c r="D46" s="14"/>
      <c r="E46" s="14"/>
      <c r="F46" s="14"/>
      <c r="H46" s="14"/>
      <c r="J46" s="14"/>
    </row>
    <row r="47" spans="1:15" x14ac:dyDescent="0.3">
      <c r="G47" s="14"/>
      <c r="H47" s="14"/>
      <c r="I47" s="14"/>
    </row>
    <row r="49" spans="6:6" x14ac:dyDescent="0.3">
      <c r="F49" s="14"/>
    </row>
  </sheetData>
  <mergeCells count="7">
    <mergeCell ref="L7:M7"/>
    <mergeCell ref="A4:O4"/>
    <mergeCell ref="A3:O3"/>
    <mergeCell ref="A2:O2"/>
    <mergeCell ref="A5:O5"/>
    <mergeCell ref="B7:C7"/>
    <mergeCell ref="F7:G7"/>
  </mergeCells>
  <pageMargins left="0" right="0" top="0.51181102362204722" bottom="0" header="0.31496062992125984" footer="0.31496062992125984"/>
  <pageSetup scale="7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G16" sqref="G16"/>
    </sheetView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Precio</vt:lpstr>
      <vt:lpstr>precio y margen</vt:lpstr>
      <vt:lpstr>Sheet1</vt:lpstr>
      <vt:lpstr>Precio!Print_Area</vt:lpstr>
      <vt:lpstr>'precio y margen'!Print_Area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cigarcia</dc:creator>
  <cp:lastModifiedBy>Francisco Pesante</cp:lastModifiedBy>
  <cp:lastPrinted>2013-07-10T19:13:39Z</cp:lastPrinted>
  <dcterms:created xsi:type="dcterms:W3CDTF">2009-06-22T12:34:53Z</dcterms:created>
  <dcterms:modified xsi:type="dcterms:W3CDTF">2013-07-11T15:03:53Z</dcterms:modified>
</cp:coreProperties>
</file>