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monthly\"/>
    </mc:Choice>
  </mc:AlternateContent>
  <bookViews>
    <workbookView xWindow="0" yWindow="0" windowWidth="23040" windowHeight="9108"/>
  </bookViews>
  <sheets>
    <sheet name="SUMMARY DASHBOARD" sheetId="12" r:id="rId1"/>
    <sheet name="REG+OCC BY CLASS JUNE 2016" sheetId="1" r:id="rId2"/>
    <sheet name="REG+OCC BY CLASS FY 2015-2016" sheetId="2" r:id="rId3"/>
    <sheet name="REG+OCC BY CLASS CY 2016" sheetId="3" r:id="rId4"/>
    <sheet name="REG+OCC BY REGION JUNE 2016" sheetId="4" r:id="rId5"/>
    <sheet name="REG+OCC BY REGION FY 2015-2016" sheetId="5" r:id="rId6"/>
    <sheet name="REG+OCC BY REGION CY 2016" sheetId="6" r:id="rId7"/>
    <sheet name="ARR$ JUNE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JUNE 2016'!$A$1:$W$30</definedName>
    <definedName name="_xlnm.Print_Area" localSheetId="0">'SUMMARY DASHBOARD'!$A$1:$L$63</definedName>
  </definedNames>
  <calcPr calcId="152511"/>
</workbook>
</file>

<file path=xl/calcChain.xml><?xml version="1.0" encoding="utf-8"?>
<calcChain xmlns="http://schemas.openxmlformats.org/spreadsheetml/2006/main">
  <c r="G32" i="12" l="1"/>
  <c r="F32" i="12"/>
  <c r="E32" i="12"/>
  <c r="G31" i="12"/>
  <c r="F31" i="12"/>
  <c r="E31" i="12"/>
  <c r="G30" i="12"/>
  <c r="F30" i="12"/>
  <c r="E30" i="12"/>
  <c r="G26" i="12"/>
  <c r="F26" i="12"/>
  <c r="E26" i="12"/>
  <c r="G25" i="12"/>
  <c r="F25" i="12"/>
  <c r="E25" i="12"/>
  <c r="G21" i="12"/>
  <c r="F21" i="12"/>
  <c r="E21" i="12"/>
  <c r="G16" i="12"/>
  <c r="F16" i="12"/>
  <c r="E16" i="12"/>
  <c r="G13" i="12"/>
  <c r="F13" i="12"/>
  <c r="E13" i="12"/>
  <c r="G12" i="12"/>
  <c r="F12" i="12"/>
  <c r="E12" i="12"/>
  <c r="G11" i="12"/>
  <c r="F11" i="12"/>
  <c r="E11" i="12"/>
  <c r="G8" i="12"/>
  <c r="F8" i="12"/>
  <c r="F17" i="12" s="1"/>
  <c r="E8" i="12"/>
  <c r="E17" i="12" l="1"/>
  <c r="G17" i="12" s="1"/>
  <c r="T47" i="6" l="1"/>
  <c r="J47" i="6"/>
  <c r="G47" i="6"/>
  <c r="T46" i="6"/>
  <c r="J46" i="6"/>
  <c r="G46" i="6"/>
  <c r="D46" i="6"/>
  <c r="T45" i="6"/>
  <c r="J45" i="6"/>
  <c r="G45" i="6"/>
  <c r="V35" i="6"/>
  <c r="T35" i="6"/>
  <c r="S35" i="6"/>
  <c r="Q35" i="6"/>
  <c r="P35" i="6"/>
  <c r="J35" i="6"/>
  <c r="I35" i="6"/>
  <c r="G35" i="6"/>
  <c r="F35" i="6"/>
  <c r="W34" i="6"/>
  <c r="T34" i="6"/>
  <c r="S34" i="6"/>
  <c r="P34" i="6"/>
  <c r="J34" i="6"/>
  <c r="I34" i="6"/>
  <c r="G34" i="6"/>
  <c r="F34" i="6"/>
  <c r="W33" i="6"/>
  <c r="V33" i="6"/>
  <c r="S33" i="6"/>
  <c r="J33" i="6"/>
  <c r="I33" i="6"/>
  <c r="F33" i="6"/>
  <c r="T47" i="5"/>
  <c r="J47" i="5"/>
  <c r="G47" i="5"/>
  <c r="T46" i="5"/>
  <c r="G46" i="5"/>
  <c r="D46" i="5"/>
  <c r="T45" i="5"/>
  <c r="J45" i="5"/>
  <c r="G45" i="5"/>
  <c r="W35" i="5"/>
  <c r="V35" i="5"/>
  <c r="T35" i="5"/>
  <c r="S35" i="5"/>
  <c r="Q35" i="5"/>
  <c r="P35" i="5"/>
  <c r="J35" i="5"/>
  <c r="I35" i="5"/>
  <c r="G35" i="5"/>
  <c r="F35" i="5"/>
  <c r="W34" i="5"/>
  <c r="T34" i="5"/>
  <c r="S34" i="5"/>
  <c r="U34" i="5" s="1"/>
  <c r="Q34" i="5"/>
  <c r="P34" i="5"/>
  <c r="J34" i="5"/>
  <c r="I34" i="5"/>
  <c r="K34" i="5" s="1"/>
  <c r="G34" i="5"/>
  <c r="F34" i="5"/>
  <c r="W33" i="5"/>
  <c r="V33" i="5"/>
  <c r="S33" i="5"/>
  <c r="J33" i="5"/>
  <c r="I33" i="5"/>
  <c r="F33" i="5"/>
  <c r="T47" i="4"/>
  <c r="G47" i="4"/>
  <c r="J47" i="4"/>
  <c r="T46" i="4"/>
  <c r="J46" i="4"/>
  <c r="G46" i="4"/>
  <c r="J45" i="4"/>
  <c r="G45" i="4"/>
  <c r="J44" i="4"/>
  <c r="F44" i="4"/>
  <c r="V35" i="4"/>
  <c r="T35" i="4"/>
  <c r="S35" i="4"/>
  <c r="Q35" i="4"/>
  <c r="P35" i="4"/>
  <c r="I35" i="4"/>
  <c r="G35" i="4"/>
  <c r="W34" i="4"/>
  <c r="T34" i="4"/>
  <c r="S34" i="4"/>
  <c r="Q34" i="4"/>
  <c r="P34" i="4"/>
  <c r="J34" i="4"/>
  <c r="G34" i="4"/>
  <c r="F34" i="4"/>
  <c r="W33" i="4"/>
  <c r="V33" i="4"/>
  <c r="T33" i="4"/>
  <c r="S33" i="4"/>
  <c r="Q33" i="4"/>
  <c r="P33" i="4"/>
  <c r="J33" i="4"/>
  <c r="I33" i="4"/>
  <c r="G33" i="4"/>
  <c r="F33" i="4"/>
  <c r="J37" i="6" l="1"/>
  <c r="T37" i="4"/>
  <c r="N34" i="4"/>
  <c r="N35" i="4"/>
  <c r="N34" i="5"/>
  <c r="H34" i="5"/>
  <c r="K34" i="6"/>
  <c r="K35" i="6"/>
  <c r="N35" i="6"/>
  <c r="F37" i="6"/>
  <c r="S37" i="6"/>
  <c r="Q45" i="6"/>
  <c r="N45" i="6" s="1"/>
  <c r="I45" i="6"/>
  <c r="K45" i="6" s="1"/>
  <c r="V45" i="6"/>
  <c r="P47" i="6"/>
  <c r="W37" i="6"/>
  <c r="W44" i="6"/>
  <c r="P45" i="6"/>
  <c r="S46" i="6"/>
  <c r="U46" i="6" s="1"/>
  <c r="W46" i="6"/>
  <c r="Z46" i="6" s="1"/>
  <c r="F47" i="6"/>
  <c r="H47" i="6" s="1"/>
  <c r="Q47" i="6"/>
  <c r="N47" i="6" s="1"/>
  <c r="H34" i="6"/>
  <c r="H35" i="6"/>
  <c r="D45" i="6"/>
  <c r="U34" i="6"/>
  <c r="U35" i="6"/>
  <c r="I37" i="6"/>
  <c r="K37" i="6" s="1"/>
  <c r="K33" i="6"/>
  <c r="Q43" i="6"/>
  <c r="X33" i="6"/>
  <c r="Q44" i="6"/>
  <c r="V44" i="6"/>
  <c r="F46" i="6"/>
  <c r="H46" i="6" s="1"/>
  <c r="Q46" i="6"/>
  <c r="N46" i="6" s="1"/>
  <c r="C47" i="6"/>
  <c r="S47" i="6"/>
  <c r="U47" i="6" s="1"/>
  <c r="G43" i="6"/>
  <c r="P43" i="6"/>
  <c r="T43" i="6"/>
  <c r="M34" i="6"/>
  <c r="M35" i="6"/>
  <c r="R35" i="6"/>
  <c r="X35" i="6"/>
  <c r="I44" i="6"/>
  <c r="P44" i="6"/>
  <c r="F45" i="6"/>
  <c r="H45" i="6" s="1"/>
  <c r="S45" i="6"/>
  <c r="U45" i="6" s="1"/>
  <c r="W45" i="6"/>
  <c r="Z45" i="6" s="1"/>
  <c r="P46" i="6"/>
  <c r="I47" i="6"/>
  <c r="K47" i="6" s="1"/>
  <c r="V47" i="6"/>
  <c r="D35" i="6"/>
  <c r="D47" i="6"/>
  <c r="Q33" i="6"/>
  <c r="V34" i="6"/>
  <c r="W35" i="6"/>
  <c r="G44" i="6"/>
  <c r="T44" i="6"/>
  <c r="G33" i="6"/>
  <c r="G37" i="6" s="1"/>
  <c r="P33" i="6"/>
  <c r="T33" i="6"/>
  <c r="T37" i="6" s="1"/>
  <c r="Q34" i="6"/>
  <c r="N34" i="6" s="1"/>
  <c r="J44" i="6"/>
  <c r="X33" i="5"/>
  <c r="Q46" i="5"/>
  <c r="N46" i="5" s="1"/>
  <c r="I47" i="5"/>
  <c r="K47" i="5" s="1"/>
  <c r="G43" i="5"/>
  <c r="F37" i="5"/>
  <c r="Q43" i="5"/>
  <c r="M34" i="5"/>
  <c r="O34" i="5" s="1"/>
  <c r="R34" i="5"/>
  <c r="F45" i="5"/>
  <c r="H45" i="5" s="1"/>
  <c r="S45" i="5"/>
  <c r="U45" i="5" s="1"/>
  <c r="W45" i="5"/>
  <c r="V45" i="5"/>
  <c r="P46" i="5"/>
  <c r="P47" i="5"/>
  <c r="V47" i="5"/>
  <c r="J37" i="5"/>
  <c r="H35" i="5"/>
  <c r="U35" i="5"/>
  <c r="I37" i="5"/>
  <c r="K33" i="5"/>
  <c r="P43" i="5"/>
  <c r="T43" i="5"/>
  <c r="Q45" i="5"/>
  <c r="N45" i="5" s="1"/>
  <c r="I45" i="5"/>
  <c r="K45" i="5" s="1"/>
  <c r="F47" i="5"/>
  <c r="H47" i="5" s="1"/>
  <c r="Q47" i="5"/>
  <c r="N47" i="5" s="1"/>
  <c r="S37" i="5"/>
  <c r="W37" i="5"/>
  <c r="M35" i="5"/>
  <c r="R35" i="5"/>
  <c r="X35" i="5"/>
  <c r="I44" i="5"/>
  <c r="Q44" i="5"/>
  <c r="V44" i="5"/>
  <c r="W44" i="5"/>
  <c r="P45" i="5"/>
  <c r="F46" i="5"/>
  <c r="H46" i="5" s="1"/>
  <c r="S46" i="5"/>
  <c r="U46" i="5" s="1"/>
  <c r="S47" i="5"/>
  <c r="U47" i="5" s="1"/>
  <c r="C35" i="5"/>
  <c r="N35" i="5"/>
  <c r="K35" i="5"/>
  <c r="D34" i="5"/>
  <c r="Z34" i="5" s="1"/>
  <c r="D47" i="5"/>
  <c r="Q33" i="5"/>
  <c r="V34" i="5"/>
  <c r="V37" i="5" s="1"/>
  <c r="G44" i="5"/>
  <c r="T44" i="5"/>
  <c r="J46" i="5"/>
  <c r="G33" i="5"/>
  <c r="G37" i="5" s="1"/>
  <c r="P33" i="5"/>
  <c r="T33" i="5"/>
  <c r="T37" i="5" s="1"/>
  <c r="D33" i="5"/>
  <c r="J44" i="5"/>
  <c r="S37" i="4"/>
  <c r="U33" i="4"/>
  <c r="M35" i="4"/>
  <c r="R35" i="4"/>
  <c r="I44" i="4"/>
  <c r="K44" i="4" s="1"/>
  <c r="V44" i="4"/>
  <c r="F45" i="4"/>
  <c r="H45" i="4" s="1"/>
  <c r="P45" i="4"/>
  <c r="V45" i="4"/>
  <c r="Q46" i="4"/>
  <c r="N46" i="4" s="1"/>
  <c r="S47" i="4"/>
  <c r="U47" i="4" s="1"/>
  <c r="W47" i="4"/>
  <c r="H33" i="4"/>
  <c r="Q37" i="4"/>
  <c r="N37" i="4" s="1"/>
  <c r="N33" i="4"/>
  <c r="X33" i="4"/>
  <c r="I43" i="4"/>
  <c r="M34" i="4"/>
  <c r="R34" i="4"/>
  <c r="S44" i="4"/>
  <c r="I46" i="4"/>
  <c r="K46" i="4" s="1"/>
  <c r="V46" i="4"/>
  <c r="F47" i="4"/>
  <c r="H47" i="4" s="1"/>
  <c r="K33" i="4"/>
  <c r="R33" i="4"/>
  <c r="P37" i="4"/>
  <c r="M33" i="4"/>
  <c r="J43" i="4"/>
  <c r="J49" i="4" s="1"/>
  <c r="W43" i="4"/>
  <c r="W44" i="4"/>
  <c r="I45" i="4"/>
  <c r="K45" i="4" s="1"/>
  <c r="S45" i="4"/>
  <c r="P46" i="4"/>
  <c r="I47" i="4"/>
  <c r="K47" i="4" s="1"/>
  <c r="G37" i="4"/>
  <c r="H34" i="4"/>
  <c r="U35" i="4"/>
  <c r="U34" i="4"/>
  <c r="S46" i="4"/>
  <c r="U46" i="4" s="1"/>
  <c r="G44" i="4"/>
  <c r="H44" i="4" s="1"/>
  <c r="T44" i="4"/>
  <c r="T45" i="4"/>
  <c r="D46" i="4"/>
  <c r="C33" i="4"/>
  <c r="D34" i="4"/>
  <c r="Z34" i="4" s="1"/>
  <c r="I34" i="4"/>
  <c r="K34" i="4" s="1"/>
  <c r="V34" i="4"/>
  <c r="F35" i="4"/>
  <c r="H35" i="4" s="1"/>
  <c r="J35" i="4"/>
  <c r="K35" i="4" s="1"/>
  <c r="W35" i="4"/>
  <c r="W37" i="4" s="1"/>
  <c r="D44" i="4"/>
  <c r="T49" i="5" l="1"/>
  <c r="U37" i="5"/>
  <c r="K37" i="5"/>
  <c r="I37" i="4"/>
  <c r="U37" i="4"/>
  <c r="O33" i="4"/>
  <c r="U44" i="4"/>
  <c r="F37" i="4"/>
  <c r="H37" i="4" s="1"/>
  <c r="X35" i="4"/>
  <c r="U45" i="4"/>
  <c r="J37" i="4"/>
  <c r="O34" i="4"/>
  <c r="O35" i="4"/>
  <c r="G49" i="5"/>
  <c r="N44" i="5"/>
  <c r="T49" i="6"/>
  <c r="O34" i="6"/>
  <c r="O35" i="6"/>
  <c r="H33" i="6"/>
  <c r="W43" i="6"/>
  <c r="I43" i="6"/>
  <c r="N43" i="6"/>
  <c r="Q49" i="6"/>
  <c r="F43" i="6"/>
  <c r="I46" i="6"/>
  <c r="K46" i="6" s="1"/>
  <c r="S44" i="6"/>
  <c r="U44" i="6" s="1"/>
  <c r="X34" i="6"/>
  <c r="W47" i="6"/>
  <c r="Z47" i="6" s="1"/>
  <c r="V43" i="6"/>
  <c r="X47" i="6"/>
  <c r="Y47" i="6"/>
  <c r="R44" i="6"/>
  <c r="J43" i="6"/>
  <c r="J49" i="6" s="1"/>
  <c r="V46" i="6"/>
  <c r="D33" i="6"/>
  <c r="M45" i="6"/>
  <c r="O45" i="6" s="1"/>
  <c r="R45" i="6"/>
  <c r="R47" i="6"/>
  <c r="M47" i="6"/>
  <c r="O47" i="6" s="1"/>
  <c r="X45" i="6"/>
  <c r="R34" i="6"/>
  <c r="G49" i="6"/>
  <c r="U33" i="6"/>
  <c r="D34" i="6"/>
  <c r="Z34" i="6" s="1"/>
  <c r="Z35" i="6"/>
  <c r="E47" i="6"/>
  <c r="N44" i="6"/>
  <c r="V37" i="6"/>
  <c r="C35" i="6"/>
  <c r="H37" i="6"/>
  <c r="S43" i="6"/>
  <c r="C33" i="6"/>
  <c r="F44" i="6"/>
  <c r="H44" i="6" s="1"/>
  <c r="R33" i="6"/>
  <c r="P37" i="6"/>
  <c r="M33" i="6"/>
  <c r="M46" i="6"/>
  <c r="O46" i="6" s="1"/>
  <c r="R46" i="6"/>
  <c r="R43" i="6"/>
  <c r="P49" i="6"/>
  <c r="M43" i="6"/>
  <c r="K44" i="6"/>
  <c r="Q37" i="6"/>
  <c r="N37" i="6" s="1"/>
  <c r="N33" i="6"/>
  <c r="C34" i="6"/>
  <c r="X44" i="6"/>
  <c r="U37" i="6"/>
  <c r="Z33" i="5"/>
  <c r="X37" i="5"/>
  <c r="F43" i="5"/>
  <c r="P44" i="5"/>
  <c r="P49" i="5" s="1"/>
  <c r="C47" i="5"/>
  <c r="E47" i="5" s="1"/>
  <c r="R43" i="5"/>
  <c r="M46" i="5"/>
  <c r="O46" i="5" s="1"/>
  <c r="R46" i="5"/>
  <c r="R33" i="5"/>
  <c r="P37" i="5"/>
  <c r="M33" i="5"/>
  <c r="D35" i="5"/>
  <c r="Z35" i="5" s="1"/>
  <c r="S44" i="5"/>
  <c r="U44" i="5" s="1"/>
  <c r="I43" i="5"/>
  <c r="M45" i="5"/>
  <c r="O45" i="5" s="1"/>
  <c r="R45" i="5"/>
  <c r="X44" i="5"/>
  <c r="W43" i="5"/>
  <c r="V46" i="5"/>
  <c r="W46" i="5"/>
  <c r="Z46" i="5" s="1"/>
  <c r="Q37" i="5"/>
  <c r="N37" i="5" s="1"/>
  <c r="N33" i="5"/>
  <c r="W47" i="5"/>
  <c r="Z47" i="5" s="1"/>
  <c r="V43" i="5"/>
  <c r="X45" i="5"/>
  <c r="Y35" i="5"/>
  <c r="K44" i="5"/>
  <c r="U33" i="5"/>
  <c r="H33" i="5"/>
  <c r="F44" i="5"/>
  <c r="H44" i="5" s="1"/>
  <c r="N43" i="5"/>
  <c r="Q49" i="5"/>
  <c r="N49" i="5" s="1"/>
  <c r="O35" i="5"/>
  <c r="C33" i="5"/>
  <c r="X34" i="5"/>
  <c r="J43" i="5"/>
  <c r="J49" i="5" s="1"/>
  <c r="S43" i="5"/>
  <c r="I46" i="5"/>
  <c r="K46" i="5" s="1"/>
  <c r="C34" i="5"/>
  <c r="E34" i="5" s="1"/>
  <c r="R47" i="5"/>
  <c r="M47" i="5"/>
  <c r="O47" i="5" s="1"/>
  <c r="H37" i="5"/>
  <c r="Y33" i="4"/>
  <c r="C44" i="4"/>
  <c r="E44" i="4" s="1"/>
  <c r="W45" i="4"/>
  <c r="X34" i="4"/>
  <c r="W46" i="4"/>
  <c r="Z46" i="4" s="1"/>
  <c r="M45" i="4"/>
  <c r="F43" i="4"/>
  <c r="P47" i="4"/>
  <c r="G43" i="4"/>
  <c r="G49" i="4" s="1"/>
  <c r="D43" i="4"/>
  <c r="Z43" i="4" s="1"/>
  <c r="Q45" i="4"/>
  <c r="N45" i="4" s="1"/>
  <c r="C34" i="4"/>
  <c r="E34" i="4" s="1"/>
  <c r="P43" i="4"/>
  <c r="F46" i="4"/>
  <c r="H46" i="4" s="1"/>
  <c r="Q43" i="4"/>
  <c r="C35" i="4"/>
  <c r="Q44" i="4"/>
  <c r="N44" i="4" s="1"/>
  <c r="V43" i="4"/>
  <c r="D35" i="4"/>
  <c r="Z35" i="4" s="1"/>
  <c r="C46" i="4"/>
  <c r="E46" i="4" s="1"/>
  <c r="M46" i="4"/>
  <c r="O46" i="4" s="1"/>
  <c r="R46" i="4"/>
  <c r="K43" i="4"/>
  <c r="I49" i="4"/>
  <c r="K49" i="4" s="1"/>
  <c r="X44" i="4"/>
  <c r="D33" i="4"/>
  <c r="D45" i="4"/>
  <c r="Z44" i="4"/>
  <c r="V47" i="4"/>
  <c r="M37" i="4"/>
  <c r="O37" i="4" s="1"/>
  <c r="R37" i="4"/>
  <c r="Q47" i="4"/>
  <c r="N47" i="4" s="1"/>
  <c r="T43" i="4"/>
  <c r="T49" i="4" s="1"/>
  <c r="S43" i="4"/>
  <c r="X45" i="4"/>
  <c r="C43" i="4"/>
  <c r="P44" i="4"/>
  <c r="V37" i="4"/>
  <c r="N49" i="6" l="1"/>
  <c r="K37" i="4"/>
  <c r="X47" i="5"/>
  <c r="O43" i="6"/>
  <c r="W49" i="4"/>
  <c r="Y34" i="4"/>
  <c r="Y46" i="4"/>
  <c r="X46" i="4"/>
  <c r="Y44" i="4"/>
  <c r="R45" i="4"/>
  <c r="Y47" i="5"/>
  <c r="M44" i="6"/>
  <c r="E33" i="6"/>
  <c r="C37" i="6"/>
  <c r="Y37" i="6" s="1"/>
  <c r="Y33" i="6"/>
  <c r="S49" i="6"/>
  <c r="U49" i="6" s="1"/>
  <c r="U43" i="6"/>
  <c r="D37" i="6"/>
  <c r="Z37" i="6" s="1"/>
  <c r="Z33" i="6"/>
  <c r="K43" i="6"/>
  <c r="I49" i="6"/>
  <c r="K49" i="6" s="1"/>
  <c r="D44" i="6"/>
  <c r="Z44" i="6" s="1"/>
  <c r="M37" i="6"/>
  <c r="O37" i="6" s="1"/>
  <c r="R37" i="6"/>
  <c r="X37" i="6"/>
  <c r="X46" i="6"/>
  <c r="C44" i="6"/>
  <c r="W49" i="6"/>
  <c r="E34" i="6"/>
  <c r="O44" i="6"/>
  <c r="R49" i="6"/>
  <c r="E35" i="6"/>
  <c r="Y35" i="6"/>
  <c r="D43" i="6"/>
  <c r="X43" i="6"/>
  <c r="V49" i="6"/>
  <c r="O33" i="6"/>
  <c r="C43" i="6"/>
  <c r="Y43" i="6" s="1"/>
  <c r="C46" i="6"/>
  <c r="E46" i="6" s="1"/>
  <c r="C45" i="6"/>
  <c r="F49" i="6"/>
  <c r="H49" i="6" s="1"/>
  <c r="H43" i="6"/>
  <c r="Y34" i="6"/>
  <c r="D44" i="5"/>
  <c r="Z44" i="5" s="1"/>
  <c r="C46" i="5"/>
  <c r="E46" i="5" s="1"/>
  <c r="X46" i="5"/>
  <c r="W49" i="5"/>
  <c r="S49" i="5"/>
  <c r="U49" i="5" s="1"/>
  <c r="U43" i="5"/>
  <c r="K43" i="5"/>
  <c r="I49" i="5"/>
  <c r="K49" i="5" s="1"/>
  <c r="C44" i="5"/>
  <c r="O33" i="5"/>
  <c r="E35" i="5"/>
  <c r="M43" i="5"/>
  <c r="O43" i="5" s="1"/>
  <c r="D37" i="5"/>
  <c r="Z37" i="5" s="1"/>
  <c r="E33" i="5"/>
  <c r="C37" i="5"/>
  <c r="Y33" i="5"/>
  <c r="D43" i="5"/>
  <c r="X43" i="5"/>
  <c r="V49" i="5"/>
  <c r="M37" i="5"/>
  <c r="O37" i="5" s="1"/>
  <c r="R37" i="5"/>
  <c r="M44" i="5"/>
  <c r="O44" i="5" s="1"/>
  <c r="R44" i="5"/>
  <c r="F49" i="5"/>
  <c r="H49" i="5" s="1"/>
  <c r="H43" i="5"/>
  <c r="C43" i="5"/>
  <c r="D45" i="5"/>
  <c r="Z45" i="5" s="1"/>
  <c r="C45" i="5"/>
  <c r="R49" i="5"/>
  <c r="Y34" i="5"/>
  <c r="X43" i="4"/>
  <c r="V49" i="4"/>
  <c r="Y43" i="4"/>
  <c r="E35" i="4"/>
  <c r="Y35" i="4"/>
  <c r="M44" i="4"/>
  <c r="O44" i="4" s="1"/>
  <c r="R44" i="4"/>
  <c r="S49" i="4"/>
  <c r="U49" i="4" s="1"/>
  <c r="U43" i="4"/>
  <c r="C47" i="4"/>
  <c r="D37" i="4"/>
  <c r="Z37" i="4" s="1"/>
  <c r="Z33" i="4"/>
  <c r="N43" i="4"/>
  <c r="Q49" i="4"/>
  <c r="N49" i="4" s="1"/>
  <c r="R47" i="4"/>
  <c r="M47" i="4"/>
  <c r="O47" i="4" s="1"/>
  <c r="D47" i="4"/>
  <c r="Z47" i="4" s="1"/>
  <c r="C37" i="4"/>
  <c r="O45" i="4"/>
  <c r="E33" i="4"/>
  <c r="X47" i="4"/>
  <c r="Y47" i="4"/>
  <c r="C45" i="4"/>
  <c r="F49" i="4"/>
  <c r="H49" i="4" s="1"/>
  <c r="H43" i="4"/>
  <c r="X37" i="4"/>
  <c r="E43" i="4"/>
  <c r="R43" i="4"/>
  <c r="P49" i="4"/>
  <c r="M43" i="4"/>
  <c r="Z45" i="4"/>
  <c r="Y46" i="6" l="1"/>
  <c r="D49" i="5"/>
  <c r="O43" i="4"/>
  <c r="C49" i="4"/>
  <c r="D49" i="4"/>
  <c r="Z49" i="4" s="1"/>
  <c r="E37" i="4"/>
  <c r="D49" i="6"/>
  <c r="Z49" i="6" s="1"/>
  <c r="X49" i="6"/>
  <c r="Y49" i="6"/>
  <c r="E44" i="6"/>
  <c r="Y44" i="6"/>
  <c r="Z43" i="6"/>
  <c r="M49" i="6"/>
  <c r="O49" i="6" s="1"/>
  <c r="E45" i="6"/>
  <c r="Y45" i="6"/>
  <c r="E43" i="6"/>
  <c r="C49" i="6"/>
  <c r="E37" i="6"/>
  <c r="E44" i="5"/>
  <c r="Y44" i="5"/>
  <c r="X49" i="5"/>
  <c r="E45" i="5"/>
  <c r="Y45" i="5"/>
  <c r="E43" i="5"/>
  <c r="C49" i="5"/>
  <c r="E49" i="5" s="1"/>
  <c r="Z43" i="5"/>
  <c r="M49" i="5"/>
  <c r="O49" i="5" s="1"/>
  <c r="Y43" i="5"/>
  <c r="Z49" i="5"/>
  <c r="E37" i="5"/>
  <c r="Y37" i="5"/>
  <c r="Y46" i="5"/>
  <c r="M49" i="4"/>
  <c r="O49" i="4" s="1"/>
  <c r="R49" i="4"/>
  <c r="E45" i="4"/>
  <c r="Y45" i="4"/>
  <c r="E47" i="4"/>
  <c r="X49" i="4"/>
  <c r="Y49" i="4"/>
  <c r="Y37" i="4"/>
  <c r="E49" i="6" l="1"/>
  <c r="E49" i="4"/>
  <c r="Y49" i="5"/>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<sst xmlns="http://schemas.openxmlformats.org/spreadsheetml/2006/main" count="1054" uniqueCount="204">
  <si>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</si>
  <si>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</si>
  <si>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</si>
  <si>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</si>
  <si>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</si>
  <si>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</si>
  <si>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JUNE</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</si>
  <si>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</si>
  <si>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</si>
  <si>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</si>
  <si>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</si>
  <si>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</si>
  <si>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</si>
  <si>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</si>
  <si>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</si>
  <si>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</si>
  <si>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</si>
  <si>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</si>
  <si>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</si>
  <si>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</si>
  <si>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</si>
  <si>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</si>
  <si>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</si>
  <si>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</si>
  <si>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</si>
  <si>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</si>
  <si>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FISCAL-2015-2016</t>
  </si>
  <si>
    <t>ROOMS NIGHT</t>
  </si>
  <si>
    <t>AS OF</t>
  </si>
  <si>
    <t>JUNE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</si>
  <si>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</si>
  <si>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</si>
  <si>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</si>
  <si>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</si>
  <si>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</si>
  <si>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</si>
  <si>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</si>
  <si>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JUNE)</t>
  </si>
  <si>
    <t>REGISTRATIONS AND OCCUPANCY RATE</t>
  </si>
  <si>
    <t>FOR THE MONTH OF JUNE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</si>
  <si>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</si>
  <si>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</si>
  <si>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</si>
  <si>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</si>
  <si>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</si>
  <si>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</si>
  <si>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</si>
  <si>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</si>
  <si>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</si>
  <si>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</si>
  <si>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</si>
  <si>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</si>
  <si>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</si>
  <si>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</si>
  <si>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</si>
  <si>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</si>
  <si>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</si>
  <si>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</si>
  <si>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</si>
  <si>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</si>
  <si>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</si>
  <si>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</si>
  <si>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</si>
  <si>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</si>
  <si>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</si>
  <si>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JUNE 2016</t>
  </si>
  <si>
    <t>BY REGION AS OF JUNE 2016</t>
  </si>
  <si>
    <t>1/ Metropolitan Region includes the following municipalities: Bayamón, Cataño, Guaynabo, San Juan and Carolina.</t>
  </si>
  <si>
    <t>2/ Includes Paradores.</t>
  </si>
  <si>
    <t>FISCAL YEAR 2015-2016</t>
  </si>
  <si>
    <t xml:space="preserve"> AS OF JUNE 2016</t>
  </si>
  <si>
    <t>BY REGION - JUNE 2016</t>
  </si>
  <si>
    <t>Classification by</t>
  </si>
  <si>
    <t>Average Room Rate $</t>
  </si>
  <si>
    <t>CHANGE %</t>
  </si>
  <si>
    <t>Number of Rooms</t>
  </si>
  <si>
    <t>June 2016</t>
  </si>
  <si>
    <t>June 2015</t>
  </si>
  <si>
    <t>Metropolitan</t>
  </si>
  <si>
    <t>Grand Total</t>
  </si>
  <si>
    <t>BY AREA - JUNE 2016</t>
  </si>
  <si>
    <t>Area</t>
  </si>
  <si>
    <t>Metro</t>
  </si>
  <si>
    <t>Non Metro</t>
  </si>
  <si>
    <t>PARADORES - JUNE 2016</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</si>
  <si>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</si>
  <si>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</si>
  <si>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</si>
  <si>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</si>
  <si>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</si>
  <si>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</si>
  <si>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</si>
  <si>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</si>
  <si>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</si>
  <si>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</si>
  <si>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</si>
  <si>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</si>
  <si>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</si>
  <si>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</si>
  <si>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</si>
  <si>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</si>
  <si>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</si>
  <si>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</si>
  <si>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</si>
  <si>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</si>
  <si>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</si>
  <si>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</si>
  <si>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</si>
  <si>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</si>
  <si>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</si>
  <si>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</si>
  <si>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</si>
  <si>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</si>
  <si>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</si>
  <si>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</si>
  <si>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</si>
  <si>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</si>
  <si>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</si>
  <si>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</si>
  <si>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</si>
  <si>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</si>
  <si>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</si>
  <si>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</si>
  <si>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</si>
  <si>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</si>
  <si>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</si>
  <si>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</si>
  <si>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</si>
  <si>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</si>
  <si>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</si>
  <si>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</si>
  <si>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</si>
  <si>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</si>
  <si>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</si>
  <si>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</si>
  <si>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</si>
  <si>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</si>
  <si>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</si>
  <si>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</si>
  <si>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2016 Jul</t>
  </si>
  <si>
    <t>2016 Aug</t>
  </si>
  <si>
    <t>2016 Sep</t>
  </si>
  <si>
    <t>2016 Oct</t>
  </si>
  <si>
    <t>2016 Nov</t>
  </si>
  <si>
    <t>2016 Dec</t>
  </si>
  <si>
    <t>CALENDAR YEAR 2015 R</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</si>
  <si>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</si>
  <si>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</si>
  <si>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</si>
  <si>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</si>
  <si>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</si>
  <si>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</si>
  <si>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</si>
  <si>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</si>
  <si>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</si>
  <si>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</si>
  <si>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</si>
  <si>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FISCAL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</si>
  <si>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</si>
  <si>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</si>
  <si>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</si>
  <si>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</si>
  <si>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</si>
  <si>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</si>
  <si>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</si>
  <si>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</si>
  <si>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</si>
  <si>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</si>
  <si>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</si>
  <si>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</si>
  <si>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</si>
  <si>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</si>
  <si>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</si>
  <si>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</si>
  <si>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</si>
  <si>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</si>
  <si>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</si>
  <si>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</si>
  <si>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</si>
  <si>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</si>
  <si>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</si>
  <si>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</si>
  <si>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</si>
  <si>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</si>
  <si>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</si>
  <si>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</si>
  <si>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</si>
  <si>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</si>
  <si>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</si>
  <si>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</si>
  <si>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</si>
  <si>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</si>
  <si>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</si>
  <si>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</si>
  <si>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</si>
  <si>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</si>
  <si>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</si>
  <si>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</si>
  <si>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</si>
  <si>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</si>
  <si>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</si>
  <si>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26 de agosto de 2016</t>
  </si>
  <si>
    <t>* Sample includes 107 endorsed hotels and paradors representing over 12,500 rooms and over 95% of endorsed universe.</t>
  </si>
  <si>
    <t>For the month of June 2016, the occupancy rate closed -3.4 points behind last year with 73.7%.  Total registrations for this period decreased -2.1% from 260,817 in 2015 to 255,305 in 2016.  Non-residents registrations present a reduction of -4.4% while Residents increased by 1.4%.  Total room demand expose a -4.8% drop or 15,149 less rooms sold.  The Average Room Rate (ARR$) for the month remained almost even with an average selling rate of $143.00 in 2016 vs. $143.08 in 2015.  As for Paradores, the occupancy rate for June 2016 reveal a 0.3 points rise when compared with last year 2015, ending at 53.9%.  Total registrations for Paradores indicate a 6.4% growth or 822 additional guests.  Fiscal Year End 2016 finished off with -0.6 percentage points behind on its occupancy rate closing at 70.4%.  Total registrations ended with a 1.9% climb from 2,596,220 in 2015 to 2,644,808 in 2016.  Non-residents and Residents registrations exceeded by 2.7% and 0.2% respectively.  Room demand ended lower by -0.3%, meanwhile, room supply continues over 2015 by 0.6%.  The (ARR$) for fiscal year end 2016 turned out 3.1% beyond 2015, closing at $156.96 vs. $152.31 for a total gain of $4.65.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</si>
</sst>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8">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13" fillId="17" borderId="0" xfId="3"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45" xfId="4" applyFill="1" applyBorder="1"/>
    <xf numFmtId="0" fontId="49" fillId="17" borderId="145" xfId="4" applyFont="1" applyFill="1" applyBorder="1"/>
    <xf numFmtId="0" fontId="49" fillId="0" borderId="0" xfId="4" applyFont="1" applyFill="1"/>
    <xf numFmtId="0" fontId="13" fillId="0" borderId="0" xfId="4" applyFill="1"/>
    <xf numFmtId="8" fontId="49" fillId="0" borderId="0" xfId="4" applyNumberFormat="1" applyFont="1" applyFill="1"/>
    <xf numFmtId="0" fontId="13" fillId="17" borderId="0" xfId="3" applyFill="1"/>
    <xf numFmtId="0" fontId="13" fillId="17" borderId="148" xfId="3" applyFill="1" applyBorder="1" applyAlignment="1"/>
    <xf numFmtId="0" fontId="49" fillId="17" borderId="154" xfId="4" applyFont="1" applyFill="1" applyBorder="1"/>
    <xf numFmtId="0" fontId="58" fillId="17" borderId="155" xfId="4" applyFont="1" applyFill="1" applyBorder="1" applyAlignment="1">
      <alignment horizontal="center" vertical="center" wrapText="1"/>
    </xf>
    <xf numFmtId="0" fontId="13" fillId="17" borderId="155" xfId="3" applyFill="1" applyBorder="1" applyAlignment="1"/>
    <xf numFmtId="0" fontId="13" fillId="17" borderId="155" xfId="4" applyFill="1" applyBorder="1"/>
    <xf numFmtId="0" fontId="13" fillId="17" borderId="156" xfId="4" applyFill="1" applyBorder="1"/>
    <xf numFmtId="0" fontId="13" fillId="0" borderId="0" xfId="4" applyNumberFormat="1"/>
    <xf numFmtId="0" fontId="49" fillId="0" borderId="143" xfId="4" applyFont="1" applyFill="1" applyBorder="1"/>
    <xf numFmtId="0" fontId="61" fillId="0" borderId="143" xfId="4" applyFont="1" applyFill="1" applyBorder="1"/>
    <xf numFmtId="0" fontId="13" fillId="0" borderId="143" xfId="3" applyFill="1" applyBorder="1"/>
    <xf numFmtId="0" fontId="62" fillId="0" borderId="143"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7"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9"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10" fillId="16" borderId="0" xfId="3" applyNumberFormat="1" applyFont="1" applyFill="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13" fillId="0" borderId="148" xfId="3" applyBorder="1" applyAlignment="1">
      <alignment horizontal="center"/>
    </xf>
    <xf numFmtId="0" fontId="13" fillId="0" borderId="149"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150" xfId="3" applyBorder="1" applyAlignment="1">
      <alignment horizontal="center"/>
    </xf>
    <xf numFmtId="0" fontId="13" fillId="0" borderId="151" xfId="3" applyBorder="1" applyAlignment="1">
      <alignment horizontal="center"/>
    </xf>
    <xf numFmtId="0" fontId="13" fillId="0" borderId="152" xfId="3" applyBorder="1" applyAlignment="1">
      <alignment horizontal="center"/>
    </xf>
    <xf numFmtId="0" fontId="13" fillId="0" borderId="153" xfId="3" applyBorder="1" applyAlignment="1">
      <alignment horizontal="center"/>
    </xf>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39" fillId="2" borderId="138" xfId="3" applyFont="1" applyFill="1" applyBorder="1" applyAlignment="1">
      <alignment horizontal="center"/>
    </xf>
    <xf numFmtId="0" fontId="64" fillId="25" borderId="138" xfId="4" applyFont="1" applyFill="1" applyBorder="1" applyAlignment="1">
      <alignment wrapText="1"/>
    </xf>
    <xf numFmtId="0" fontId="64" fillId="25" borderId="69" xfId="4" applyFont="1" applyFill="1" applyBorder="1" applyAlignment="1">
      <alignmen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8"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JUNE </a:t>
            </a:r>
            <a:r>
              <a:rPr lang="en-US"/>
              <a:t>2016</a:t>
            </a:r>
          </a:p>
        </c:rich>
      </c:tx>
      <c:layout>
        <c:manualLayout>
          <c:xMode val="edge"/>
          <c:yMode val="edge"/>
          <c:x val="0.27508957450467664"/>
          <c:y val="4.5307888672759755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399"/>
          <c:w val="0.73575068100714569"/>
          <c:h val="0.63125609298840146"/>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spPr>
              <a:noFill/>
              <a:ln>
                <a:noFill/>
              </a:ln>
              <a:effectLst/>
            </c:spPr>
            <c:txPr>
              <a:bodyPr/>
              <a:lstStyle/>
              <a:p>
                <a:pPr>
                  <a:defRPr sz="10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'SUMMARY DASHBOARD'!$E$7:$F$7</c:f>
              <c:numCache>
                <c:formatCode>0</c:formatCode>
                <c:ptCount val="2"/>
                <c:pt idx="0">
                  <c:v>2016</c:v>
                </c:pt>
                <c:pt idx="1">
                  <c:v>2015</c:v>
                </c:pt>
              </c:numCache>
            </c:numRef>
          </c:cat>
          <c:val>
            <c:numRef>
              <c:f>'SUMMARY DASHBOARD'!$E$8:$F$8</c:f>
              <c:numCache>
                <c:formatCode>0.0%</c:formatCode>
                <c:ptCount val="2"/>
                <c:pt idx="0">
                  <c:v>0.73661355749963342</c:v>
                </c:pt>
                <c:pt idx="1">
                  <c:v>0.77078108946422741</c:v>
                </c:pt>
              </c:numCache>
            </c:numRef>
          </c:val>
          <c:shape val="cylinder"/>
        </c:ser>
        <c:dLbls>
          <c:showLegendKey val="0"/>
          <c:showVal val="0"/>
          <c:showCatName val="0"/>
          <c:showSerName val="0"/>
          <c:showPercent val="0"/>
          <c:showBubbleSize val="0"/>
        </c:dLbls>
        <c:gapWidth val="150"/>
        <c:shape val="box"/>
        <c:axId val="240352976"/>
        <c:axId val="240346816"/>
        <c:axId val="0"/>
      </c:bar3DChart>
      <c:dateAx>
        <c:axId val="24035297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40346816"/>
        <c:crosses val="autoZero"/>
        <c:auto val="0"/>
        <c:lblOffset val="100"/>
        <c:baseTimeUnit val="days"/>
      </c:dateAx>
      <c:valAx>
        <c:axId val="240346816"/>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40352976"/>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167"/>
          <c:w val="0.70591228776116244"/>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2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2658227848101266E-2"/>
                  <c:y val="-6.23538734520775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037775341374132E-3"/>
                  <c:y val="3.211469970472740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255305</c:v>
                </c:pt>
                <c:pt idx="1">
                  <c:v>149568</c:v>
                </c:pt>
                <c:pt idx="2">
                  <c:v>105737</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6784943021362826E-2"/>
                  <c:y val="-1.24707746904158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15645038041191E-2"/>
                  <c:y val="7.84578659656847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260817</c:v>
                </c:pt>
                <c:pt idx="1">
                  <c:v>156517</c:v>
                </c:pt>
                <c:pt idx="2">
                  <c:v>104300</c:v>
                </c:pt>
              </c:numCache>
            </c:numRef>
          </c:val>
        </c:ser>
        <c:dLbls>
          <c:showLegendKey val="0"/>
          <c:showVal val="0"/>
          <c:showCatName val="0"/>
          <c:showSerName val="0"/>
          <c:showPercent val="0"/>
          <c:showBubbleSize val="0"/>
        </c:dLbls>
        <c:gapWidth val="150"/>
        <c:shape val="box"/>
        <c:axId val="144927344"/>
        <c:axId val="144923984"/>
        <c:axId val="0"/>
      </c:bar3DChart>
      <c:catAx>
        <c:axId val="144927344"/>
        <c:scaling>
          <c:orientation val="minMax"/>
        </c:scaling>
        <c:delete val="0"/>
        <c:axPos val="b"/>
        <c:numFmt formatCode="General" sourceLinked="1"/>
        <c:majorTickMark val="out"/>
        <c:minorTickMark val="none"/>
        <c:tickLblPos val="nextTo"/>
        <c:txPr>
          <a:bodyPr rot="-480000" anchor="b" anchorCtr="1"/>
          <a:lstStyle/>
          <a:p>
            <a:pPr>
              <a:defRPr sz="800" b="1"/>
            </a:pPr>
            <a:endParaRPr lang="es-PR"/>
          </a:p>
        </c:txPr>
        <c:crossAx val="144923984"/>
        <c:crosses val="autoZero"/>
        <c:auto val="1"/>
        <c:lblAlgn val="ctr"/>
        <c:lblOffset val="100"/>
        <c:tickLblSkip val="1"/>
        <c:noMultiLvlLbl val="0"/>
      </c:catAx>
      <c:valAx>
        <c:axId val="144923984"/>
        <c:scaling>
          <c:orientation val="minMax"/>
          <c:max val="30000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s-PR"/>
          </a:p>
        </c:txPr>
        <c:crossAx val="144927344"/>
        <c:crosses val="autoZero"/>
        <c:crossBetween val="between"/>
        <c:majorUnit val="50000"/>
      </c:valAx>
    </c:plotArea>
    <c:legend>
      <c:legendPos val="r"/>
      <c:layout>
        <c:manualLayout>
          <c:xMode val="edge"/>
          <c:yMode val="edge"/>
          <c:x val="0.86473769892688068"/>
          <c:y val="0.38002378284748628"/>
          <c:w val="0.13042483254261991"/>
          <c:h val="0.19523143719185143"/>
        </c:manualLayout>
      </c:layout>
      <c:overlay val="0"/>
      <c:txPr>
        <a:bodyPr/>
        <a:lstStyle/>
        <a:p>
          <a:pPr>
            <a:defRPr sz="800" b="1"/>
          </a:pPr>
          <a:endParaRPr lang="es-PR"/>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277" l="0.70000000000000062" r="0.70000000000000062" t="0.750000000000012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FISCAL YEAR 2016 vs. 2015</a:t>
            </a:r>
          </a:p>
        </c:rich>
      </c:tx>
      <c:layout>
        <c:manualLayout>
          <c:xMode val="edge"/>
          <c:yMode val="edge"/>
          <c:x val="0.14012902023801177"/>
          <c:y val="3.6055916095341811E-2"/>
        </c:manualLayout>
      </c:layout>
      <c:overlay val="0"/>
    </c:title>
    <c:autoTitleDeleted val="0"/>
    <c:view3D>
      <c:rotX val="0"/>
      <c:rotY val="0"/>
      <c:depthPercent val="100"/>
      <c:rAngAx val="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5022"/>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DASHBOARD'!$E$30:$F$30</c:f>
              <c:numCache>
                <c:formatCode>#,##0</c:formatCode>
                <c:ptCount val="2"/>
                <c:pt idx="0">
                  <c:v>2644808</c:v>
                </c:pt>
                <c:pt idx="1">
                  <c:v>2596220</c:v>
                </c:pt>
              </c:numCache>
            </c:numRef>
          </c:val>
        </c:ser>
        <c:ser>
          <c:idx val="1"/>
          <c:order val="1"/>
          <c:tx>
            <c:strRef>
              <c:f>'SUMMARY DASHBOARD'!$D$31</c:f>
              <c:strCache>
                <c:ptCount val="1"/>
                <c:pt idx="0">
                  <c:v>No-Residentes</c:v>
                </c:pt>
              </c:strCache>
            </c:strRef>
          </c:tx>
          <c:invertIfNegative val="0"/>
          <c:dLbls>
            <c:dLbl>
              <c:idx val="0"/>
              <c:layout>
                <c:manualLayout>
                  <c:x val="6.9767441860465991E-3"/>
                  <c:y val="-2.8054685321335016E-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DASHBOARD'!$E$31:$F$31</c:f>
              <c:numCache>
                <c:formatCode>#,##0_);[Red]\(#,##0\)</c:formatCode>
                <c:ptCount val="2"/>
                <c:pt idx="0">
                  <c:v>1792143</c:v>
                </c:pt>
                <c:pt idx="1">
                  <c:v>1744960</c:v>
                </c:pt>
              </c:numCache>
            </c:numRef>
          </c:val>
        </c:ser>
        <c:ser>
          <c:idx val="2"/>
          <c:order val="2"/>
          <c:tx>
            <c:strRef>
              <c:f>'SUMMARY DASHBOARD'!$D$32</c:f>
              <c:strCache>
                <c:ptCount val="1"/>
                <c:pt idx="0">
                  <c:v>Residentes</c:v>
                </c:pt>
              </c:strCache>
            </c:strRef>
          </c:tx>
          <c:invertIfNegative val="0"/>
          <c:dLbls>
            <c:spPr>
              <a:noFill/>
              <a:ln>
                <a:noFill/>
              </a:ln>
              <a:effectLst/>
            </c:spPr>
            <c:txPr>
              <a:bodyPr/>
              <a:lstStyle/>
              <a:p>
                <a:pPr>
                  <a:defRPr sz="8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DASHBOARD'!$E$29:$F$29</c:f>
              <c:numCache>
                <c:formatCode>0</c:formatCode>
                <c:ptCount val="2"/>
                <c:pt idx="0">
                  <c:v>2016</c:v>
                </c:pt>
                <c:pt idx="1">
                  <c:v>2015</c:v>
                </c:pt>
              </c:numCache>
            </c:numRef>
          </c:cat>
          <c:val>
            <c:numRef>
              <c:f>'SUMMARY DASHBOARD'!$E$32:$F$32</c:f>
              <c:numCache>
                <c:formatCode>#,##0_);[Red]\(#,##0\)</c:formatCode>
                <c:ptCount val="2"/>
                <c:pt idx="0">
                  <c:v>852665</c:v>
                </c:pt>
                <c:pt idx="1">
                  <c:v>851260</c:v>
                </c:pt>
              </c:numCache>
            </c:numRef>
          </c:val>
        </c:ser>
        <c:dLbls>
          <c:showLegendKey val="0"/>
          <c:showVal val="0"/>
          <c:showCatName val="0"/>
          <c:showSerName val="0"/>
          <c:showPercent val="0"/>
          <c:showBubbleSize val="0"/>
        </c:dLbls>
        <c:gapWidth val="188"/>
        <c:shape val="cylinder"/>
        <c:axId val="144926784"/>
        <c:axId val="144925664"/>
        <c:axId val="0"/>
      </c:bar3DChart>
      <c:dateAx>
        <c:axId val="144926784"/>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144925664"/>
        <c:crosses val="autoZero"/>
        <c:auto val="0"/>
        <c:lblOffset val="100"/>
        <c:baseTimeUnit val="days"/>
      </c:dateAx>
      <c:valAx>
        <c:axId val="144925664"/>
        <c:scaling>
          <c:orientation val="minMax"/>
          <c:max val="30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144926784"/>
        <c:crosses val="autoZero"/>
        <c:crossBetween val="between"/>
        <c:majorUnit val="500000"/>
      </c:valAx>
      <c:spPr>
        <a:noFill/>
        <a:ln w="25400">
          <a:noFill/>
        </a:ln>
      </c:spPr>
    </c:plotArea>
    <c:legend>
      <c:legendPos val="r"/>
      <c:layout>
        <c:manualLayout>
          <c:xMode val="edge"/>
          <c:yMode val="edge"/>
          <c:x val="0.82209556098779391"/>
          <c:y val="0.1406322989420162"/>
          <c:w val="0.17790443901220865"/>
          <c:h val="0.72002968885214769"/>
        </c:manualLayout>
      </c:layout>
      <c:overlay val="0"/>
      <c:txPr>
        <a:bodyPr/>
        <a:lstStyle/>
        <a:p>
          <a:pPr>
            <a:defRPr sz="700" b="1" i="0" u="none" strike="noStrike" baseline="0">
              <a:solidFill>
                <a:srgbClr val="FFFFFF"/>
              </a:solidFill>
              <a:latin typeface="Calibri"/>
              <a:ea typeface="Calibri"/>
              <a:cs typeface="Calibri"/>
            </a:defRPr>
          </a:pPr>
          <a:endParaRPr lang="es-PR"/>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488" l="0.70000000000000062" r="0.70000000000000062" t="0.7500000000000048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2016 vs. 2015</a:t>
            </a:r>
          </a:p>
        </c:rich>
      </c:tx>
      <c:layout>
        <c:manualLayout>
          <c:xMode val="edge"/>
          <c:yMode val="edge"/>
          <c:x val="0.14844089511682179"/>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3595865210706545E-2"/>
                  <c:y val="-1.184254582340686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b="1" i="0" u="none" strike="noStrike" baseline="0">
                    <a:solidFill>
                      <a:srgbClr val="000000"/>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DASHBOARD'!$E$20:$F$20</c:f>
              <c:numCache>
                <c:formatCode>0</c:formatCode>
                <c:ptCount val="2"/>
                <c:pt idx="0">
                  <c:v>2016</c:v>
                </c:pt>
                <c:pt idx="1">
                  <c:v>2015</c:v>
                </c:pt>
              </c:numCache>
            </c:numRef>
          </c:cat>
          <c:val>
            <c:numRef>
              <c:f>'SUMMARY DASHBOARD'!$E$21:$F$21</c:f>
              <c:numCache>
                <c:formatCode>0.0%</c:formatCode>
                <c:ptCount val="2"/>
                <c:pt idx="0">
                  <c:v>0.70399999999999996</c:v>
                </c:pt>
                <c:pt idx="1">
                  <c:v>0.71</c:v>
                </c:pt>
              </c:numCache>
            </c:numRef>
          </c:val>
          <c:shape val="pyramid"/>
        </c:ser>
        <c:dLbls>
          <c:showLegendKey val="0"/>
          <c:showVal val="0"/>
          <c:showCatName val="0"/>
          <c:showSerName val="0"/>
          <c:showPercent val="0"/>
          <c:showBubbleSize val="0"/>
        </c:dLbls>
        <c:gapWidth val="198"/>
        <c:gapDepth val="39"/>
        <c:shape val="cone"/>
        <c:axId val="240350176"/>
        <c:axId val="240352416"/>
        <c:axId val="0"/>
      </c:bar3DChart>
      <c:dateAx>
        <c:axId val="240350176"/>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PR"/>
          </a:p>
        </c:txPr>
        <c:crossAx val="240352416"/>
        <c:crosses val="autoZero"/>
        <c:auto val="0"/>
        <c:lblOffset val="100"/>
        <c:baseTimeUnit val="days"/>
      </c:dateAx>
      <c:valAx>
        <c:axId val="240352416"/>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s-PR"/>
          </a:p>
        </c:txPr>
        <c:crossAx val="240350176"/>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511" l="0.70000000000000062" r="0.70000000000000062" t="0.750000000000005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FISCAL YEAR 2016 vs. 2015 </a:t>
            </a:r>
            <a:r>
              <a:rPr lang="en-US" sz="1050"/>
              <a:t> </a:t>
            </a:r>
          </a:p>
        </c:rich>
      </c:tx>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912"/>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DASHBOARD'!$E$25:$F$25</c:f>
              <c:numCache>
                <c:formatCode>#,##0</c:formatCode>
                <c:ptCount val="2"/>
                <c:pt idx="0">
                  <c:v>3469868</c:v>
                </c:pt>
                <c:pt idx="1">
                  <c:v>3481740</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spPr>
              <a:noFill/>
              <a:ln>
                <a:noFill/>
              </a:ln>
              <a:effectLst/>
            </c:spPr>
            <c:txPr>
              <a:bodyPr/>
              <a:lstStyle/>
              <a:p>
                <a:pPr>
                  <a:defRPr sz="900" b="1"/>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DASHBOARD'!$E$24:$F$24</c:f>
              <c:numCache>
                <c:formatCode>0</c:formatCode>
                <c:ptCount val="2"/>
                <c:pt idx="0">
                  <c:v>2016</c:v>
                </c:pt>
                <c:pt idx="1">
                  <c:v>2015</c:v>
                </c:pt>
              </c:numCache>
            </c:numRef>
          </c:cat>
          <c:val>
            <c:numRef>
              <c:f>'SUMMARY DASHBOARD'!$E$26:$F$26</c:f>
              <c:numCache>
                <c:formatCode>#,##0_);[Red]\(#,##0\)</c:formatCode>
                <c:ptCount val="2"/>
                <c:pt idx="0">
                  <c:v>4931967</c:v>
                </c:pt>
                <c:pt idx="1">
                  <c:v>4903929</c:v>
                </c:pt>
              </c:numCache>
            </c:numRef>
          </c:val>
        </c:ser>
        <c:dLbls>
          <c:showLegendKey val="0"/>
          <c:showVal val="0"/>
          <c:showCatName val="0"/>
          <c:showSerName val="0"/>
          <c:showPercent val="0"/>
          <c:showBubbleSize val="0"/>
        </c:dLbls>
        <c:gapWidth val="150"/>
        <c:shape val="box"/>
        <c:axId val="143786496"/>
        <c:axId val="143787056"/>
        <c:axId val="0"/>
      </c:bar3DChart>
      <c:dateAx>
        <c:axId val="143786496"/>
        <c:scaling>
          <c:orientation val="minMax"/>
        </c:scaling>
        <c:delete val="0"/>
        <c:axPos val="b"/>
        <c:numFmt formatCode="0" sourceLinked="0"/>
        <c:majorTickMark val="none"/>
        <c:minorTickMark val="none"/>
        <c:tickLblPos val="nextTo"/>
        <c:txPr>
          <a:bodyPr rot="0" vert="horz"/>
          <a:lstStyle/>
          <a:p>
            <a:pPr>
              <a:defRPr sz="1000" b="1"/>
            </a:pPr>
            <a:endParaRPr lang="es-PR"/>
          </a:p>
        </c:txPr>
        <c:crossAx val="143787056"/>
        <c:crosses val="autoZero"/>
        <c:auto val="0"/>
        <c:lblOffset val="100"/>
        <c:baseTimeUnit val="days"/>
      </c:dateAx>
      <c:valAx>
        <c:axId val="143787056"/>
        <c:scaling>
          <c:orientation val="minMax"/>
          <c:max val="5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s-PR"/>
          </a:p>
        </c:txPr>
        <c:crossAx val="143786496"/>
        <c:crosses val="autoZero"/>
        <c:crossBetween val="between"/>
        <c:majorUnit val="1000000.0000000001"/>
      </c:valAx>
      <c:spPr>
        <a:noFill/>
        <a:ln w="25400">
          <a:noFill/>
        </a:ln>
      </c:spPr>
    </c:plotArea>
    <c:legend>
      <c:legendPos val="r"/>
      <c:layout>
        <c:manualLayout>
          <c:xMode val="edge"/>
          <c:yMode val="edge"/>
          <c:x val="0.85227086614173264"/>
          <c:y val="0.32291672631830487"/>
          <c:w val="0.13346010498687674"/>
          <c:h val="0.40769114769744691"/>
        </c:manualLayout>
      </c:layout>
      <c:overlay val="0"/>
      <c:txPr>
        <a:bodyPr/>
        <a:lstStyle/>
        <a:p>
          <a:pPr>
            <a:defRPr sz="700" b="1"/>
          </a:pPr>
          <a:endParaRPr lang="es-PR"/>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JUNE 2016</a:t>
            </a:r>
          </a:p>
        </c:rich>
      </c:tx>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645"/>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DASHBOARD'!$E$16:$F$16</c:f>
              <c:numCache>
                <c:formatCode>"$"#,##0.00</c:formatCode>
                <c:ptCount val="2"/>
                <c:pt idx="0">
                  <c:v>143.00259259259258</c:v>
                </c:pt>
                <c:pt idx="1">
                  <c:v>143.07916666666668</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spPr>
              <a:noFill/>
              <a:ln>
                <a:noFill/>
              </a:ln>
              <a:effectLst/>
            </c:spPr>
            <c:txPr>
              <a:bodyPr/>
              <a:lstStyle/>
              <a:p>
                <a:pPr>
                  <a:defRPr sz="900" b="1" i="0" u="none" strike="noStrike" baseline="0">
                    <a:solidFill>
                      <a:srgbClr val="FFFFFF"/>
                    </a:solidFill>
                    <a:latin typeface="Calibri"/>
                    <a:ea typeface="Calibri"/>
                    <a:cs typeface="Calibri"/>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DASHBOARD'!$E$15:$F$15</c:f>
              <c:numCache>
                <c:formatCode>0</c:formatCode>
                <c:ptCount val="2"/>
                <c:pt idx="0">
                  <c:v>2016</c:v>
                </c:pt>
                <c:pt idx="1">
                  <c:v>2015</c:v>
                </c:pt>
              </c:numCache>
            </c:numRef>
          </c:cat>
          <c:val>
            <c:numRef>
              <c:f>'SUMMARY DASHBOARD'!$E$17:$F$17</c:f>
              <c:numCache>
                <c:formatCode>"$"#,##0.00_);[Red]\("$"#,##0.00\)</c:formatCode>
                <c:ptCount val="2"/>
                <c:pt idx="0">
                  <c:v>105.33764846130035</c:v>
                </c:pt>
                <c:pt idx="1">
                  <c:v>110.28271596296712</c:v>
                </c:pt>
              </c:numCache>
            </c:numRef>
          </c:val>
          <c:shape val="cylinder"/>
        </c:ser>
        <c:dLbls>
          <c:showLegendKey val="0"/>
          <c:showVal val="0"/>
          <c:showCatName val="0"/>
          <c:showSerName val="0"/>
          <c:showPercent val="0"/>
          <c:showBubbleSize val="0"/>
        </c:dLbls>
        <c:gapWidth val="150"/>
        <c:shape val="box"/>
        <c:axId val="244889568"/>
        <c:axId val="244890128"/>
        <c:axId val="0"/>
      </c:bar3DChart>
      <c:dateAx>
        <c:axId val="244889568"/>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s-PR"/>
          </a:p>
        </c:txPr>
        <c:crossAx val="244890128"/>
        <c:crosses val="autoZero"/>
        <c:auto val="0"/>
        <c:lblOffset val="100"/>
        <c:baseTimeUnit val="days"/>
      </c:dateAx>
      <c:valAx>
        <c:axId val="244890128"/>
        <c:scaling>
          <c:orientation val="minMax"/>
          <c:max val="175"/>
          <c:min val="7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s-PR"/>
          </a:p>
        </c:txPr>
        <c:crossAx val="244889568"/>
        <c:crosses val="autoZero"/>
        <c:crossBetween val="between"/>
        <c:majorUnit val="25"/>
        <c:minorUnit val="5"/>
      </c:valAx>
      <c:spPr>
        <a:noFill/>
        <a:ln w="25400">
          <a:noFill/>
        </a:ln>
      </c:spPr>
    </c:plotArea>
    <c:legend>
      <c:legendPos val="r"/>
      <c:layout>
        <c:manualLayout>
          <c:xMode val="edge"/>
          <c:yMode val="edge"/>
          <c:x val="0.84479823519178077"/>
          <c:y val="0.39921566054243324"/>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s-PR"/>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s-PR"/>
    </a:p>
  </c:txPr>
  <c:printSettings>
    <c:headerFooter/>
    <c:pageMargins b="0.750000000000002" l="0.70000000000000062" r="0.70000000000000062" t="0.75000000000000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611186</xdr:colOff>
      <xdr:row>51</xdr:row>
      <xdr:rowOff>142875</xdr:rowOff>
    </xdr:from>
    <xdr:ext cx="416589" cy="233205"/>
    <xdr:sp macro="" textlink="">
      <xdr:nvSpPr>
        <xdr:cNvPr id="6" name="TextBox 5"/>
        <xdr:cNvSpPr txBox="1"/>
      </xdr:nvSpPr>
      <xdr:spPr>
        <a:xfrm>
          <a:off x="6699249" y="14057313"/>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0.2%</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05689" y="6508749"/>
          <a:ext cx="341311"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286626" y="6532562"/>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0.1%</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-3.4</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JUNE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0.30067</cdr:x>
      <cdr:y>0.30276</cdr:y>
    </cdr:from>
    <cdr:to>
      <cdr:x>0.60863</cdr:x>
      <cdr:y>0.32526</cdr:y>
    </cdr:to>
    <cdr:sp macro="" textlink="">
      <cdr:nvSpPr>
        <cdr:cNvPr id="5" name="Straight Arrow Connector 4"/>
        <cdr:cNvSpPr/>
      </cdr:nvSpPr>
      <cdr:spPr>
        <a:xfrm xmlns:a="http://schemas.openxmlformats.org/drawingml/2006/main" flipV="1">
          <a:off x="1071564" y="694507"/>
          <a:ext cx="1097550" cy="51613"/>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0.4106</cdr:x>
      <cdr:y>0.21284</cdr:y>
    </cdr:from>
    <cdr:to>
      <cdr:x>0.49524</cdr:x>
      <cdr:y>0.29191</cdr:y>
    </cdr:to>
    <cdr:sp macro="" textlink="">
      <cdr:nvSpPr>
        <cdr:cNvPr id="6" name="TextBox 5"/>
        <cdr:cNvSpPr txBox="1"/>
      </cdr:nvSpPr>
      <cdr:spPr>
        <a:xfrm xmlns:a="http://schemas.openxmlformats.org/drawingml/2006/main">
          <a:off x="1463343" y="488239"/>
          <a:ext cx="301652"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1.9%</a:t>
          </a:r>
        </a:p>
      </cdr:txBody>
    </cdr:sp>
  </cdr:relSizeAnchor>
  <cdr:relSizeAnchor xmlns:cdr="http://schemas.openxmlformats.org/drawingml/2006/chartDrawing">
    <cdr:from>
      <cdr:x>0.44231</cdr:x>
      <cdr:y>0.38604</cdr:y>
    </cdr:from>
    <cdr:to>
      <cdr:x>0.53921</cdr:x>
      <cdr:y>0.47808</cdr:y>
    </cdr:to>
    <cdr:sp macro="" textlink="">
      <cdr:nvSpPr>
        <cdr:cNvPr id="7" name="TextBox 6"/>
        <cdr:cNvSpPr txBox="1"/>
      </cdr:nvSpPr>
      <cdr:spPr>
        <a:xfrm xmlns:a="http://schemas.openxmlformats.org/drawingml/2006/main">
          <a:off x="1576376" y="885550"/>
          <a:ext cx="345345" cy="21113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2.7%</a:t>
          </a:r>
        </a:p>
      </cdr:txBody>
    </cdr:sp>
  </cdr:relSizeAnchor>
  <cdr:relSizeAnchor xmlns:cdr="http://schemas.openxmlformats.org/drawingml/2006/chartDrawing">
    <cdr:from>
      <cdr:x>0.35212</cdr:x>
      <cdr:y>0.46021</cdr:y>
    </cdr:from>
    <cdr:to>
      <cdr:x>0.66593</cdr:x>
      <cdr:y>0.49326</cdr:y>
    </cdr:to>
    <cdr:sp macro="" textlink="">
      <cdr:nvSpPr>
        <cdr:cNvPr id="8" name="Straight Arrow Connector 7"/>
        <cdr:cNvSpPr/>
      </cdr:nvSpPr>
      <cdr:spPr>
        <a:xfrm xmlns:a="http://schemas.openxmlformats.org/drawingml/2006/main" flipV="1">
          <a:off x="1254933" y="1055690"/>
          <a:ext cx="1118400" cy="75814"/>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0.42094</cdr:x>
      <cdr:y>0.67396</cdr:y>
    </cdr:from>
    <cdr:to>
      <cdr:x>0.73274</cdr:x>
      <cdr:y>0.69389</cdr:y>
    </cdr:to>
    <cdr:sp macro="" textlink="">
      <cdr:nvSpPr>
        <cdr:cNvPr id="9" name="Straight Arrow Connector 8"/>
        <cdr:cNvSpPr/>
      </cdr:nvSpPr>
      <cdr:spPr>
        <a:xfrm xmlns:a="http://schemas.openxmlformats.org/drawingml/2006/main" flipV="1">
          <a:off x="1500188" y="1546019"/>
          <a:ext cx="1111250" cy="4571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0.3623</cdr:x>
      <cdr:y>0.47994</cdr:y>
    </cdr:from>
    <cdr:to>
      <cdr:x>0.71461</cdr:x>
      <cdr:y>0.49974</cdr:y>
    </cdr:to>
    <cdr:sp macro="" textlink="">
      <cdr:nvSpPr>
        <cdr:cNvPr id="3" name="Straight Arrow Connector 2"/>
        <cdr:cNvSpPr/>
      </cdr:nvSpPr>
      <cdr:spPr>
        <a:xfrm xmlns:a="http://schemas.openxmlformats.org/drawingml/2006/main">
          <a:off x="1279701" y="1108578"/>
          <a:ext cx="1244422" cy="45719"/>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0.38577</cdr:y>
    </cdr:from>
    <cdr:to>
      <cdr:x>0.57753</cdr:x>
      <cdr:y>0.4811</cdr:y>
    </cdr:to>
    <cdr:sp macro="" textlink="">
      <cdr:nvSpPr>
        <cdr:cNvPr id="4" name="TextBox 3"/>
        <cdr:cNvSpPr txBox="1"/>
      </cdr:nvSpPr>
      <cdr:spPr>
        <a:xfrm xmlns:a="http://schemas.openxmlformats.org/drawingml/2006/main">
          <a:off x="1741544" y="891051"/>
          <a:ext cx="298391" cy="2201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-0.6</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-4.5%</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C2" sqref="C2:H2"/>
    </sheetView>
  </sheetViews>
  <sheetFormatPr defaultRowHeight="13.2"/>
  <cols>
    <col min="1" max="1" width="1.88671875" style="861" customWidth="1"/>
    <col min="2" max="2" width="2.6640625" style="861" customWidth="1"/>
    <col min="3" max="11" width="12.44140625" style="861" customWidth="1"/>
    <col min="12" max="12" width="15.33203125" style="861" customWidth="1"/>
    <col min="13" max="18" width="12.44140625" style="861" customWidth="1"/>
    <col min="19" max="256" width="9.109375" style="861"/>
    <col min="257" max="257" width="1.88671875" style="861" customWidth="1"/>
    <col min="258" max="258" width="2.6640625" style="861" customWidth="1"/>
    <col min="259" max="274" width="12.44140625" style="861" customWidth="1"/>
    <col min="275" max="512" width="9.109375" style="861"/>
    <col min="513" max="513" width="1.88671875" style="861" customWidth="1"/>
    <col min="514" max="514" width="2.6640625" style="861" customWidth="1"/>
    <col min="515" max="530" width="12.44140625" style="861" customWidth="1"/>
    <col min="531" max="768" width="9.109375" style="861"/>
    <col min="769" max="769" width="1.88671875" style="861" customWidth="1"/>
    <col min="770" max="770" width="2.6640625" style="861" customWidth="1"/>
    <col min="771" max="786" width="12.44140625" style="861" customWidth="1"/>
    <col min="787" max="1024" width="9.109375" style="861"/>
    <col min="1025" max="1025" width="1.88671875" style="861" customWidth="1"/>
    <col min="1026" max="1026" width="2.6640625" style="861" customWidth="1"/>
    <col min="1027" max="1042" width="12.44140625" style="861" customWidth="1"/>
    <col min="1043" max="1280" width="9.109375" style="861"/>
    <col min="1281" max="1281" width="1.88671875" style="861" customWidth="1"/>
    <col min="1282" max="1282" width="2.6640625" style="861" customWidth="1"/>
    <col min="1283" max="1298" width="12.44140625" style="861" customWidth="1"/>
    <col min="1299" max="1536" width="9.109375" style="861"/>
    <col min="1537" max="1537" width="1.88671875" style="861" customWidth="1"/>
    <col min="1538" max="1538" width="2.6640625" style="861" customWidth="1"/>
    <col min="1539" max="1554" width="12.44140625" style="861" customWidth="1"/>
    <col min="1555" max="1792" width="9.109375" style="861"/>
    <col min="1793" max="1793" width="1.88671875" style="861" customWidth="1"/>
    <col min="1794" max="1794" width="2.6640625" style="861" customWidth="1"/>
    <col min="1795" max="1810" width="12.44140625" style="861" customWidth="1"/>
    <col min="1811" max="2048" width="9.109375" style="861"/>
    <col min="2049" max="2049" width="1.88671875" style="861" customWidth="1"/>
    <col min="2050" max="2050" width="2.6640625" style="861" customWidth="1"/>
    <col min="2051" max="2066" width="12.44140625" style="861" customWidth="1"/>
    <col min="2067" max="2304" width="9.109375" style="861"/>
    <col min="2305" max="2305" width="1.88671875" style="861" customWidth="1"/>
    <col min="2306" max="2306" width="2.6640625" style="861" customWidth="1"/>
    <col min="2307" max="2322" width="12.44140625" style="861" customWidth="1"/>
    <col min="2323" max="2560" width="9.109375" style="861"/>
    <col min="2561" max="2561" width="1.88671875" style="861" customWidth="1"/>
    <col min="2562" max="2562" width="2.6640625" style="861" customWidth="1"/>
    <col min="2563" max="2578" width="12.44140625" style="861" customWidth="1"/>
    <col min="2579" max="2816" width="9.109375" style="861"/>
    <col min="2817" max="2817" width="1.88671875" style="861" customWidth="1"/>
    <col min="2818" max="2818" width="2.6640625" style="861" customWidth="1"/>
    <col min="2819" max="2834" width="12.44140625" style="861" customWidth="1"/>
    <col min="2835" max="3072" width="9.109375" style="861"/>
    <col min="3073" max="3073" width="1.88671875" style="861" customWidth="1"/>
    <col min="3074" max="3074" width="2.6640625" style="861" customWidth="1"/>
    <col min="3075" max="3090" width="12.44140625" style="861" customWidth="1"/>
    <col min="3091" max="3328" width="9.109375" style="861"/>
    <col min="3329" max="3329" width="1.88671875" style="861" customWidth="1"/>
    <col min="3330" max="3330" width="2.6640625" style="861" customWidth="1"/>
    <col min="3331" max="3346" width="12.44140625" style="861" customWidth="1"/>
    <col min="3347" max="3584" width="9.109375" style="861"/>
    <col min="3585" max="3585" width="1.88671875" style="861" customWidth="1"/>
    <col min="3586" max="3586" width="2.6640625" style="861" customWidth="1"/>
    <col min="3587" max="3602" width="12.44140625" style="861" customWidth="1"/>
    <col min="3603" max="3840" width="9.109375" style="861"/>
    <col min="3841" max="3841" width="1.88671875" style="861" customWidth="1"/>
    <col min="3842" max="3842" width="2.6640625" style="861" customWidth="1"/>
    <col min="3843" max="3858" width="12.44140625" style="861" customWidth="1"/>
    <col min="3859" max="4096" width="9.109375" style="861"/>
    <col min="4097" max="4097" width="1.88671875" style="861" customWidth="1"/>
    <col min="4098" max="4098" width="2.6640625" style="861" customWidth="1"/>
    <col min="4099" max="4114" width="12.44140625" style="861" customWidth="1"/>
    <col min="4115" max="4352" width="9.109375" style="861"/>
    <col min="4353" max="4353" width="1.88671875" style="861" customWidth="1"/>
    <col min="4354" max="4354" width="2.6640625" style="861" customWidth="1"/>
    <col min="4355" max="4370" width="12.44140625" style="861" customWidth="1"/>
    <col min="4371" max="4608" width="9.109375" style="861"/>
    <col min="4609" max="4609" width="1.88671875" style="861" customWidth="1"/>
    <col min="4610" max="4610" width="2.6640625" style="861" customWidth="1"/>
    <col min="4611" max="4626" width="12.44140625" style="861" customWidth="1"/>
    <col min="4627" max="4864" width="9.109375" style="861"/>
    <col min="4865" max="4865" width="1.88671875" style="861" customWidth="1"/>
    <col min="4866" max="4866" width="2.6640625" style="861" customWidth="1"/>
    <col min="4867" max="4882" width="12.44140625" style="861" customWidth="1"/>
    <col min="4883" max="5120" width="9.109375" style="861"/>
    <col min="5121" max="5121" width="1.88671875" style="861" customWidth="1"/>
    <col min="5122" max="5122" width="2.6640625" style="861" customWidth="1"/>
    <col min="5123" max="5138" width="12.44140625" style="861" customWidth="1"/>
    <col min="5139" max="5376" width="9.109375" style="861"/>
    <col min="5377" max="5377" width="1.88671875" style="861" customWidth="1"/>
    <col min="5378" max="5378" width="2.6640625" style="861" customWidth="1"/>
    <col min="5379" max="5394" width="12.44140625" style="861" customWidth="1"/>
    <col min="5395" max="5632" width="9.109375" style="861"/>
    <col min="5633" max="5633" width="1.88671875" style="861" customWidth="1"/>
    <col min="5634" max="5634" width="2.6640625" style="861" customWidth="1"/>
    <col min="5635" max="5650" width="12.44140625" style="861" customWidth="1"/>
    <col min="5651" max="5888" width="9.109375" style="861"/>
    <col min="5889" max="5889" width="1.88671875" style="861" customWidth="1"/>
    <col min="5890" max="5890" width="2.6640625" style="861" customWidth="1"/>
    <col min="5891" max="5906" width="12.44140625" style="861" customWidth="1"/>
    <col min="5907" max="6144" width="9.109375" style="861"/>
    <col min="6145" max="6145" width="1.88671875" style="861" customWidth="1"/>
    <col min="6146" max="6146" width="2.6640625" style="861" customWidth="1"/>
    <col min="6147" max="6162" width="12.44140625" style="861" customWidth="1"/>
    <col min="6163" max="6400" width="9.109375" style="861"/>
    <col min="6401" max="6401" width="1.88671875" style="861" customWidth="1"/>
    <col min="6402" max="6402" width="2.6640625" style="861" customWidth="1"/>
    <col min="6403" max="6418" width="12.44140625" style="861" customWidth="1"/>
    <col min="6419" max="6656" width="9.109375" style="861"/>
    <col min="6657" max="6657" width="1.88671875" style="861" customWidth="1"/>
    <col min="6658" max="6658" width="2.6640625" style="861" customWidth="1"/>
    <col min="6659" max="6674" width="12.44140625" style="861" customWidth="1"/>
    <col min="6675" max="6912" width="9.109375" style="861"/>
    <col min="6913" max="6913" width="1.88671875" style="861" customWidth="1"/>
    <col min="6914" max="6914" width="2.6640625" style="861" customWidth="1"/>
    <col min="6915" max="6930" width="12.44140625" style="861" customWidth="1"/>
    <col min="6931" max="7168" width="9.109375" style="861"/>
    <col min="7169" max="7169" width="1.88671875" style="861" customWidth="1"/>
    <col min="7170" max="7170" width="2.6640625" style="861" customWidth="1"/>
    <col min="7171" max="7186" width="12.44140625" style="861" customWidth="1"/>
    <col min="7187" max="7424" width="9.109375" style="861"/>
    <col min="7425" max="7425" width="1.88671875" style="861" customWidth="1"/>
    <col min="7426" max="7426" width="2.6640625" style="861" customWidth="1"/>
    <col min="7427" max="7442" width="12.44140625" style="861" customWidth="1"/>
    <col min="7443" max="7680" width="9.109375" style="861"/>
    <col min="7681" max="7681" width="1.88671875" style="861" customWidth="1"/>
    <col min="7682" max="7682" width="2.6640625" style="861" customWidth="1"/>
    <col min="7683" max="7698" width="12.44140625" style="861" customWidth="1"/>
    <col min="7699" max="7936" width="9.109375" style="861"/>
    <col min="7937" max="7937" width="1.88671875" style="861" customWidth="1"/>
    <col min="7938" max="7938" width="2.6640625" style="861" customWidth="1"/>
    <col min="7939" max="7954" width="12.44140625" style="861" customWidth="1"/>
    <col min="7955" max="8192" width="9.109375" style="861"/>
    <col min="8193" max="8193" width="1.88671875" style="861" customWidth="1"/>
    <col min="8194" max="8194" width="2.6640625" style="861" customWidth="1"/>
    <col min="8195" max="8210" width="12.44140625" style="861" customWidth="1"/>
    <col min="8211" max="8448" width="9.109375" style="861"/>
    <col min="8449" max="8449" width="1.88671875" style="861" customWidth="1"/>
    <col min="8450" max="8450" width="2.6640625" style="861" customWidth="1"/>
    <col min="8451" max="8466" width="12.44140625" style="861" customWidth="1"/>
    <col min="8467" max="8704" width="9.109375" style="861"/>
    <col min="8705" max="8705" width="1.88671875" style="861" customWidth="1"/>
    <col min="8706" max="8706" width="2.6640625" style="861" customWidth="1"/>
    <col min="8707" max="8722" width="12.44140625" style="861" customWidth="1"/>
    <col min="8723" max="8960" width="9.109375" style="861"/>
    <col min="8961" max="8961" width="1.88671875" style="861" customWidth="1"/>
    <col min="8962" max="8962" width="2.6640625" style="861" customWidth="1"/>
    <col min="8963" max="8978" width="12.44140625" style="861" customWidth="1"/>
    <col min="8979" max="9216" width="9.109375" style="861"/>
    <col min="9217" max="9217" width="1.88671875" style="861" customWidth="1"/>
    <col min="9218" max="9218" width="2.6640625" style="861" customWidth="1"/>
    <col min="9219" max="9234" width="12.44140625" style="861" customWidth="1"/>
    <col min="9235" max="9472" width="9.109375" style="861"/>
    <col min="9473" max="9473" width="1.88671875" style="861" customWidth="1"/>
    <col min="9474" max="9474" width="2.6640625" style="861" customWidth="1"/>
    <col min="9475" max="9490" width="12.44140625" style="861" customWidth="1"/>
    <col min="9491" max="9728" width="9.109375" style="861"/>
    <col min="9729" max="9729" width="1.88671875" style="861" customWidth="1"/>
    <col min="9730" max="9730" width="2.6640625" style="861" customWidth="1"/>
    <col min="9731" max="9746" width="12.44140625" style="861" customWidth="1"/>
    <col min="9747" max="9984" width="9.109375" style="861"/>
    <col min="9985" max="9985" width="1.88671875" style="861" customWidth="1"/>
    <col min="9986" max="9986" width="2.6640625" style="861" customWidth="1"/>
    <col min="9987" max="10002" width="12.44140625" style="861" customWidth="1"/>
    <col min="10003" max="10240" width="9.109375" style="861"/>
    <col min="10241" max="10241" width="1.88671875" style="861" customWidth="1"/>
    <col min="10242" max="10242" width="2.6640625" style="861" customWidth="1"/>
    <col min="10243" max="10258" width="12.44140625" style="861" customWidth="1"/>
    <col min="10259" max="10496" width="9.109375" style="861"/>
    <col min="10497" max="10497" width="1.88671875" style="861" customWidth="1"/>
    <col min="10498" max="10498" width="2.6640625" style="861" customWidth="1"/>
    <col min="10499" max="10514" width="12.44140625" style="861" customWidth="1"/>
    <col min="10515" max="10752" width="9.109375" style="861"/>
    <col min="10753" max="10753" width="1.88671875" style="861" customWidth="1"/>
    <col min="10754" max="10754" width="2.6640625" style="861" customWidth="1"/>
    <col min="10755" max="10770" width="12.44140625" style="861" customWidth="1"/>
    <col min="10771" max="11008" width="9.109375" style="861"/>
    <col min="11009" max="11009" width="1.88671875" style="861" customWidth="1"/>
    <col min="11010" max="11010" width="2.6640625" style="861" customWidth="1"/>
    <col min="11011" max="11026" width="12.44140625" style="861" customWidth="1"/>
    <col min="11027" max="11264" width="9.109375" style="861"/>
    <col min="11265" max="11265" width="1.88671875" style="861" customWidth="1"/>
    <col min="11266" max="11266" width="2.6640625" style="861" customWidth="1"/>
    <col min="11267" max="11282" width="12.44140625" style="861" customWidth="1"/>
    <col min="11283" max="11520" width="9.109375" style="861"/>
    <col min="11521" max="11521" width="1.88671875" style="861" customWidth="1"/>
    <col min="11522" max="11522" width="2.6640625" style="861" customWidth="1"/>
    <col min="11523" max="11538" width="12.44140625" style="861" customWidth="1"/>
    <col min="11539" max="11776" width="9.109375" style="861"/>
    <col min="11777" max="11777" width="1.88671875" style="861" customWidth="1"/>
    <col min="11778" max="11778" width="2.6640625" style="861" customWidth="1"/>
    <col min="11779" max="11794" width="12.44140625" style="861" customWidth="1"/>
    <col min="11795" max="12032" width="9.109375" style="861"/>
    <col min="12033" max="12033" width="1.88671875" style="861" customWidth="1"/>
    <col min="12034" max="12034" width="2.6640625" style="861" customWidth="1"/>
    <col min="12035" max="12050" width="12.44140625" style="861" customWidth="1"/>
    <col min="12051" max="12288" width="9.109375" style="861"/>
    <col min="12289" max="12289" width="1.88671875" style="861" customWidth="1"/>
    <col min="12290" max="12290" width="2.6640625" style="861" customWidth="1"/>
    <col min="12291" max="12306" width="12.44140625" style="861" customWidth="1"/>
    <col min="12307" max="12544" width="9.109375" style="861"/>
    <col min="12545" max="12545" width="1.88671875" style="861" customWidth="1"/>
    <col min="12546" max="12546" width="2.6640625" style="861" customWidth="1"/>
    <col min="12547" max="12562" width="12.44140625" style="861" customWidth="1"/>
    <col min="12563" max="12800" width="9.109375" style="861"/>
    <col min="12801" max="12801" width="1.88671875" style="861" customWidth="1"/>
    <col min="12802" max="12802" width="2.6640625" style="861" customWidth="1"/>
    <col min="12803" max="12818" width="12.44140625" style="861" customWidth="1"/>
    <col min="12819" max="13056" width="9.109375" style="861"/>
    <col min="13057" max="13057" width="1.88671875" style="861" customWidth="1"/>
    <col min="13058" max="13058" width="2.6640625" style="861" customWidth="1"/>
    <col min="13059" max="13074" width="12.44140625" style="861" customWidth="1"/>
    <col min="13075" max="13312" width="9.109375" style="861"/>
    <col min="13313" max="13313" width="1.88671875" style="861" customWidth="1"/>
    <col min="13314" max="13314" width="2.6640625" style="861" customWidth="1"/>
    <col min="13315" max="13330" width="12.44140625" style="861" customWidth="1"/>
    <col min="13331" max="13568" width="9.109375" style="861"/>
    <col min="13569" max="13569" width="1.88671875" style="861" customWidth="1"/>
    <col min="13570" max="13570" width="2.6640625" style="861" customWidth="1"/>
    <col min="13571" max="13586" width="12.44140625" style="861" customWidth="1"/>
    <col min="13587" max="13824" width="9.109375" style="861"/>
    <col min="13825" max="13825" width="1.88671875" style="861" customWidth="1"/>
    <col min="13826" max="13826" width="2.6640625" style="861" customWidth="1"/>
    <col min="13827" max="13842" width="12.44140625" style="861" customWidth="1"/>
    <col min="13843" max="14080" width="9.109375" style="861"/>
    <col min="14081" max="14081" width="1.88671875" style="861" customWidth="1"/>
    <col min="14082" max="14082" width="2.6640625" style="861" customWidth="1"/>
    <col min="14083" max="14098" width="12.44140625" style="861" customWidth="1"/>
    <col min="14099" max="14336" width="9.109375" style="861"/>
    <col min="14337" max="14337" width="1.88671875" style="861" customWidth="1"/>
    <col min="14338" max="14338" width="2.6640625" style="861" customWidth="1"/>
    <col min="14339" max="14354" width="12.44140625" style="861" customWidth="1"/>
    <col min="14355" max="14592" width="9.109375" style="861"/>
    <col min="14593" max="14593" width="1.88671875" style="861" customWidth="1"/>
    <col min="14594" max="14594" width="2.6640625" style="861" customWidth="1"/>
    <col min="14595" max="14610" width="12.44140625" style="861" customWidth="1"/>
    <col min="14611" max="14848" width="9.109375" style="861"/>
    <col min="14849" max="14849" width="1.88671875" style="861" customWidth="1"/>
    <col min="14850" max="14850" width="2.6640625" style="861" customWidth="1"/>
    <col min="14851" max="14866" width="12.44140625" style="861" customWidth="1"/>
    <col min="14867" max="15104" width="9.109375" style="861"/>
    <col min="15105" max="15105" width="1.88671875" style="861" customWidth="1"/>
    <col min="15106" max="15106" width="2.6640625" style="861" customWidth="1"/>
    <col min="15107" max="15122" width="12.44140625" style="861" customWidth="1"/>
    <col min="15123" max="15360" width="9.109375" style="861"/>
    <col min="15361" max="15361" width="1.88671875" style="861" customWidth="1"/>
    <col min="15362" max="15362" width="2.6640625" style="861" customWidth="1"/>
    <col min="15363" max="15378" width="12.44140625" style="861" customWidth="1"/>
    <col min="15379" max="15616" width="9.109375" style="861"/>
    <col min="15617" max="15617" width="1.88671875" style="861" customWidth="1"/>
    <col min="15618" max="15618" width="2.6640625" style="861" customWidth="1"/>
    <col min="15619" max="15634" width="12.44140625" style="861" customWidth="1"/>
    <col min="15635" max="15872" width="9.109375" style="861"/>
    <col min="15873" max="15873" width="1.88671875" style="861" customWidth="1"/>
    <col min="15874" max="15874" width="2.6640625" style="861" customWidth="1"/>
    <col min="15875" max="15890" width="12.44140625" style="861" customWidth="1"/>
    <col min="15891" max="16128" width="9.109375" style="861"/>
    <col min="16129" max="16129" width="1.88671875" style="861" customWidth="1"/>
    <col min="16130" max="16130" width="2.6640625" style="861" customWidth="1"/>
    <col min="16131" max="16146" width="12.44140625" style="861" customWidth="1"/>
    <col min="16147" max="16384" width="9.109375" style="861"/>
  </cols>
  <sheetData>
    <row r="1" spans="1:29" ht="74.25" customHeight="1">
      <c r="A1" s="987"/>
      <c r="B1" s="858"/>
      <c r="C1" s="858"/>
      <c r="D1" s="858"/>
      <c r="E1" s="858"/>
      <c r="F1" s="858"/>
      <c r="G1" s="859"/>
      <c r="H1" s="858"/>
      <c r="I1" s="858"/>
      <c r="J1" s="858"/>
      <c r="K1" s="858"/>
      <c r="L1" s="860"/>
    </row>
    <row r="2" spans="1:29" ht="28.8">
      <c r="A2" s="988"/>
      <c r="B2" s="862"/>
      <c r="C2" s="989" t="s">
        <v>149</v>
      </c>
      <c r="D2" s="989"/>
      <c r="E2" s="989"/>
      <c r="F2" s="989"/>
      <c r="G2" s="989"/>
      <c r="H2" s="989"/>
      <c r="I2" s="863"/>
      <c r="J2" s="863"/>
      <c r="K2" s="864"/>
      <c r="L2" s="865"/>
      <c r="M2" s="866"/>
      <c r="N2" s="866"/>
      <c r="O2" s="866"/>
      <c r="P2" s="866"/>
      <c r="Q2" s="866"/>
      <c r="R2" s="866"/>
      <c r="S2" s="866"/>
      <c r="T2" s="866"/>
      <c r="U2" s="866"/>
      <c r="V2" s="866"/>
      <c r="W2" s="866"/>
      <c r="X2" s="866"/>
      <c r="Y2" s="866"/>
      <c r="Z2" s="866"/>
      <c r="AA2" s="866"/>
      <c r="AB2" s="866"/>
      <c r="AC2" s="866"/>
    </row>
    <row r="3" spans="1:29" ht="18">
      <c r="A3" s="988"/>
      <c r="B3" s="864"/>
      <c r="C3" s="864"/>
      <c r="D3" s="990" t="s">
        <v>29</v>
      </c>
      <c r="E3" s="990"/>
      <c r="F3" s="990"/>
      <c r="G3" s="990"/>
      <c r="H3" s="864"/>
      <c r="I3" s="864"/>
      <c r="J3" s="864"/>
      <c r="K3" s="864"/>
      <c r="L3" s="865"/>
      <c r="M3" s="866"/>
      <c r="N3" s="866"/>
      <c r="O3" s="866"/>
      <c r="P3" s="866"/>
      <c r="Q3" s="866"/>
      <c r="R3" s="866"/>
      <c r="S3" s="866"/>
      <c r="T3" s="866"/>
      <c r="U3" s="866"/>
      <c r="V3" s="866"/>
      <c r="W3" s="866"/>
      <c r="X3" s="866"/>
      <c r="Y3" s="866"/>
      <c r="Z3" s="866"/>
      <c r="AA3" s="866"/>
      <c r="AB3" s="866"/>
      <c r="AC3" s="866"/>
    </row>
    <row r="4" spans="1:29">
      <c r="A4" s="988"/>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6">
      <c r="A5" s="988"/>
      <c r="B5" s="867"/>
      <c r="C5" s="991" t="s">
        <v>150</v>
      </c>
      <c r="D5" s="991"/>
      <c r="E5" s="991"/>
      <c r="F5" s="991"/>
      <c r="G5" s="991"/>
      <c r="H5" s="991"/>
      <c r="I5" s="864"/>
      <c r="J5" s="864"/>
      <c r="K5" s="864"/>
      <c r="L5" s="865"/>
      <c r="M5" s="866"/>
      <c r="N5" s="866"/>
      <c r="O5" s="866"/>
      <c r="P5" s="866"/>
      <c r="Q5" s="866"/>
      <c r="R5" s="866"/>
      <c r="S5" s="866"/>
      <c r="T5" s="866"/>
      <c r="U5" s="866"/>
      <c r="V5" s="866"/>
      <c r="W5" s="866"/>
      <c r="X5" s="866"/>
      <c r="Y5" s="866"/>
      <c r="Z5" s="866"/>
      <c r="AA5" s="866"/>
      <c r="AB5" s="866"/>
      <c r="AC5" s="866"/>
    </row>
    <row r="6" spans="1:29" ht="13.8" thickBot="1">
      <c r="A6" s="988"/>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8"/>
      <c r="B7" s="868"/>
      <c r="C7" s="869"/>
      <c r="D7" s="868"/>
      <c r="E7" s="870">
        <v>2016</v>
      </c>
      <c r="F7" s="871">
        <v>2015</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8"/>
      <c r="B8" s="876"/>
      <c r="C8" s="877"/>
      <c r="D8" s="878" t="s">
        <v>151</v>
      </c>
      <c r="E8" s="879">
        <f>'REG+OCC BY CLASS JUNE 2016'!K6</f>
        <v>0.73661355749963342</v>
      </c>
      <c r="F8" s="880">
        <f>'REG+OCC BY CLASS JUNE 2016'!L6</f>
        <v>0.77078108946422741</v>
      </c>
      <c r="G8" s="881">
        <f>'REG+OCC BY CLASS JUNE 2016'!M6</f>
        <v>-3.4000000000000004</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8"/>
      <c r="B9" s="876"/>
      <c r="C9" s="877"/>
      <c r="D9" s="885"/>
      <c r="E9" s="886"/>
      <c r="F9" s="887"/>
      <c r="G9" s="888"/>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8"/>
      <c r="B10" s="876"/>
      <c r="C10" s="877"/>
      <c r="D10" s="889"/>
      <c r="E10" s="870">
        <v>2016</v>
      </c>
      <c r="F10" s="871">
        <v>2015</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30" customHeight="1" thickBot="1">
      <c r="A11" s="988"/>
      <c r="B11" s="876"/>
      <c r="C11" s="890"/>
      <c r="D11" s="891" t="s">
        <v>152</v>
      </c>
      <c r="E11" s="892">
        <f>'REG+OCC BY CLASS JUNE 2016'!B6</f>
        <v>255305</v>
      </c>
      <c r="F11" s="893">
        <f>'REG+OCC BY CLASS JUNE 2016'!C6</f>
        <v>260817</v>
      </c>
      <c r="G11" s="894">
        <f>'REG+OCC BY CLASS JUNE 2016'!D6</f>
        <v>-2.1133591752071374E-2</v>
      </c>
      <c r="H11" s="864"/>
      <c r="I11" s="864"/>
      <c r="J11" s="864"/>
      <c r="K11" s="876"/>
      <c r="L11" s="895"/>
      <c r="M11" s="896"/>
      <c r="N11" s="884"/>
      <c r="O11" s="866"/>
      <c r="P11" s="866"/>
      <c r="Q11" s="866"/>
      <c r="R11" s="866"/>
      <c r="S11" s="866"/>
      <c r="T11" s="866"/>
      <c r="U11" s="866"/>
      <c r="V11" s="866"/>
      <c r="W11" s="866"/>
      <c r="X11" s="866"/>
      <c r="Y11" s="866"/>
      <c r="Z11" s="866"/>
      <c r="AA11" s="866"/>
      <c r="AB11" s="866"/>
      <c r="AC11" s="866"/>
    </row>
    <row r="12" spans="1:29" ht="28.5" customHeight="1" thickBot="1">
      <c r="A12" s="988"/>
      <c r="B12" s="876"/>
      <c r="C12" s="890"/>
      <c r="D12" s="897" t="s">
        <v>153</v>
      </c>
      <c r="E12" s="898">
        <f>'REG+OCC BY CLASS JUNE 2016'!E6</f>
        <v>149568</v>
      </c>
      <c r="F12" s="898">
        <f>'REG+OCC BY CLASS JUNE 2016'!F6</f>
        <v>156517</v>
      </c>
      <c r="G12" s="899">
        <f>'REG+OCC BY CLASS JUNE 2016'!G6</f>
        <v>-4.4397733153587152E-2</v>
      </c>
      <c r="H12" s="864"/>
      <c r="I12" s="864"/>
      <c r="J12" s="864"/>
      <c r="K12" s="876"/>
      <c r="L12" s="895"/>
      <c r="M12" s="896"/>
      <c r="N12" s="884"/>
      <c r="O12" s="866"/>
      <c r="P12" s="866"/>
      <c r="Q12" s="866"/>
      <c r="R12" s="866"/>
      <c r="S12" s="866"/>
      <c r="T12" s="866"/>
      <c r="U12" s="866"/>
      <c r="V12" s="866"/>
      <c r="W12" s="866"/>
      <c r="X12" s="866"/>
      <c r="Y12" s="866"/>
      <c r="Z12" s="866"/>
      <c r="AA12" s="866"/>
      <c r="AB12" s="866"/>
      <c r="AC12" s="866"/>
    </row>
    <row r="13" spans="1:29" ht="25.5" customHeight="1" thickBot="1">
      <c r="A13" s="988"/>
      <c r="B13" s="876"/>
      <c r="C13" s="890"/>
      <c r="D13" s="897" t="s">
        <v>154</v>
      </c>
      <c r="E13" s="898">
        <f>'REG+OCC BY CLASS JUNE 2016'!H6</f>
        <v>105737</v>
      </c>
      <c r="F13" s="898">
        <f>'REG+OCC BY CLASS JUNE 2016'!I6</f>
        <v>104300</v>
      </c>
      <c r="G13" s="899">
        <f>'REG+OCC BY CLASS JUNE 2016'!J6</f>
        <v>1.3777564717162032E-2</v>
      </c>
      <c r="H13" s="864"/>
      <c r="I13" s="864"/>
      <c r="J13" s="864"/>
      <c r="K13" s="876"/>
      <c r="L13" s="895"/>
      <c r="M13" s="896"/>
      <c r="N13" s="884"/>
      <c r="O13" s="866"/>
      <c r="P13" s="866"/>
      <c r="Q13" s="866"/>
      <c r="R13" s="866"/>
      <c r="S13" s="866"/>
      <c r="T13" s="866"/>
      <c r="U13" s="866"/>
      <c r="V13" s="866"/>
      <c r="W13" s="866"/>
      <c r="X13" s="866"/>
      <c r="Y13" s="866"/>
      <c r="Z13" s="866"/>
      <c r="AA13" s="866"/>
      <c r="AB13" s="866"/>
      <c r="AC13" s="866"/>
    </row>
    <row r="14" spans="1:29" ht="21" customHeight="1" thickBot="1">
      <c r="A14" s="988"/>
      <c r="B14" s="876"/>
      <c r="C14" s="890"/>
      <c r="D14" s="876"/>
      <c r="E14" s="900"/>
      <c r="F14" s="900"/>
      <c r="G14" s="901"/>
      <c r="H14" s="864"/>
      <c r="I14" s="864"/>
      <c r="J14" s="864"/>
      <c r="K14" s="876"/>
      <c r="L14" s="895"/>
      <c r="M14" s="896"/>
      <c r="N14" s="884"/>
      <c r="O14" s="866"/>
      <c r="P14" s="866"/>
      <c r="Q14" s="866"/>
      <c r="R14" s="866"/>
      <c r="S14" s="866"/>
      <c r="T14" s="866"/>
      <c r="U14" s="866"/>
      <c r="V14" s="866"/>
      <c r="W14" s="866"/>
      <c r="X14" s="866"/>
      <c r="Y14" s="866"/>
      <c r="Z14" s="866"/>
      <c r="AA14" s="866"/>
      <c r="AB14" s="866"/>
      <c r="AC14" s="866"/>
    </row>
    <row r="15" spans="1:29" ht="25.5" customHeight="1" thickBot="1">
      <c r="A15" s="988"/>
      <c r="B15" s="876"/>
      <c r="C15" s="890"/>
      <c r="D15" s="889"/>
      <c r="E15" s="870">
        <v>2016</v>
      </c>
      <c r="F15" s="871">
        <v>2015</v>
      </c>
      <c r="G15" s="872" t="s">
        <v>8</v>
      </c>
      <c r="H15" s="864"/>
      <c r="I15" s="864"/>
      <c r="J15" s="864"/>
      <c r="K15" s="876"/>
      <c r="L15" s="895"/>
      <c r="M15" s="896"/>
      <c r="N15" s="884"/>
      <c r="O15" s="866"/>
      <c r="P15" s="866"/>
      <c r="Q15" s="866"/>
      <c r="R15" s="866"/>
      <c r="S15" s="866"/>
      <c r="T15" s="866"/>
      <c r="U15" s="866"/>
      <c r="V15" s="866"/>
      <c r="W15" s="866"/>
      <c r="X15" s="866"/>
      <c r="Y15" s="866"/>
      <c r="Z15" s="866"/>
      <c r="AA15" s="866"/>
      <c r="AB15" s="866"/>
      <c r="AC15" s="866"/>
    </row>
    <row r="16" spans="1:29" ht="25.5" customHeight="1" thickBot="1">
      <c r="A16" s="988"/>
      <c r="B16" s="876"/>
      <c r="C16" s="890"/>
      <c r="D16" s="891" t="s">
        <v>155</v>
      </c>
      <c r="E16" s="902">
        <f>'ARR$ JUNE 2016'!C21</f>
        <v>143.00259259259258</v>
      </c>
      <c r="F16" s="903">
        <f>'ARR$ JUNE 2016'!D21</f>
        <v>143.07916666666668</v>
      </c>
      <c r="G16" s="894">
        <f>'ARR$ JUNE 2016'!E21</f>
        <v>-5.3518674911280347E-4</v>
      </c>
      <c r="H16" s="864"/>
      <c r="I16" s="864"/>
      <c r="J16" s="864"/>
      <c r="K16" s="876"/>
      <c r="L16" s="895"/>
      <c r="M16" s="896"/>
      <c r="N16" s="884"/>
      <c r="O16" s="866"/>
      <c r="P16" s="866"/>
      <c r="Q16" s="866"/>
      <c r="R16" s="866"/>
      <c r="S16" s="866"/>
      <c r="T16" s="866"/>
      <c r="U16" s="866"/>
      <c r="V16" s="866"/>
      <c r="W16" s="866"/>
      <c r="X16" s="866"/>
      <c r="Y16" s="866"/>
      <c r="Z16" s="866"/>
      <c r="AA16" s="866"/>
      <c r="AB16" s="866"/>
      <c r="AC16" s="866"/>
    </row>
    <row r="17" spans="1:32" ht="25.5" customHeight="1" thickBot="1">
      <c r="A17" s="988"/>
      <c r="B17" s="876"/>
      <c r="C17" s="890"/>
      <c r="D17" s="897" t="s">
        <v>156</v>
      </c>
      <c r="E17" s="904">
        <f>E8*E16</f>
        <v>105.33764846130035</v>
      </c>
      <c r="F17" s="904">
        <f>F8*F16</f>
        <v>110.28271596296712</v>
      </c>
      <c r="G17" s="899">
        <f t="shared" ref="G17" si="0">(E17-F17)/F17</f>
        <v>-4.4839914019956864E-2</v>
      </c>
      <c r="H17" s="864"/>
      <c r="I17" s="864"/>
      <c r="J17" s="864"/>
      <c r="K17" s="876"/>
      <c r="L17" s="895"/>
      <c r="M17" s="896"/>
      <c r="N17" s="884"/>
      <c r="O17" s="866"/>
      <c r="P17" s="866"/>
      <c r="Q17" s="866"/>
      <c r="R17" s="866"/>
      <c r="S17" s="866"/>
      <c r="T17" s="866"/>
      <c r="U17" s="866"/>
      <c r="V17" s="866"/>
      <c r="W17" s="866"/>
      <c r="X17" s="866"/>
      <c r="Y17" s="866"/>
      <c r="Z17" s="866"/>
      <c r="AA17" s="866"/>
      <c r="AB17" s="866"/>
      <c r="AC17" s="866"/>
    </row>
    <row r="18" spans="1:32" ht="25.5" customHeight="1">
      <c r="A18" s="988"/>
      <c r="B18" s="876"/>
      <c r="C18" s="890"/>
      <c r="D18" s="876"/>
      <c r="E18" s="900"/>
      <c r="F18" s="900"/>
      <c r="G18" s="901"/>
      <c r="H18" s="864"/>
      <c r="I18" s="864"/>
      <c r="J18" s="864"/>
      <c r="K18" s="876"/>
      <c r="L18" s="895"/>
      <c r="M18" s="896"/>
      <c r="N18" s="884"/>
      <c r="O18" s="866"/>
      <c r="P18" s="866"/>
      <c r="Q18" s="866"/>
      <c r="R18" s="866"/>
      <c r="S18" s="866"/>
      <c r="T18" s="866"/>
      <c r="U18" s="866"/>
      <c r="V18" s="866"/>
      <c r="W18" s="866"/>
      <c r="X18" s="866"/>
      <c r="Y18" s="866"/>
      <c r="Z18" s="866"/>
      <c r="AA18" s="866"/>
      <c r="AB18" s="866"/>
      <c r="AC18" s="866"/>
    </row>
    <row r="19" spans="1:32" ht="25.5" customHeight="1" thickBot="1">
      <c r="A19" s="988"/>
      <c r="B19" s="876"/>
      <c r="C19" s="890"/>
      <c r="D19" s="876"/>
      <c r="E19" s="992" t="s">
        <v>157</v>
      </c>
      <c r="F19" s="993"/>
      <c r="G19" s="993"/>
      <c r="H19" s="864"/>
      <c r="I19" s="864"/>
      <c r="J19" s="864"/>
      <c r="K19" s="876"/>
      <c r="L19" s="895"/>
      <c r="M19" s="896"/>
      <c r="N19" s="884"/>
      <c r="O19" s="866"/>
      <c r="P19" s="866"/>
      <c r="Q19" s="866"/>
      <c r="R19" s="866"/>
      <c r="S19" s="866"/>
      <c r="T19" s="866"/>
      <c r="U19" s="866"/>
      <c r="V19" s="866"/>
      <c r="W19" s="866"/>
      <c r="X19" s="866"/>
      <c r="Y19" s="866"/>
      <c r="Z19" s="866"/>
      <c r="AA19" s="866"/>
      <c r="AB19" s="866"/>
      <c r="AC19" s="866"/>
    </row>
    <row r="20" spans="1:32" ht="31.5" customHeight="1" thickBot="1">
      <c r="A20" s="988"/>
      <c r="B20" s="876"/>
      <c r="C20" s="890"/>
      <c r="D20" s="889"/>
      <c r="E20" s="870">
        <v>2016</v>
      </c>
      <c r="F20" s="871">
        <v>2015</v>
      </c>
      <c r="G20" s="872" t="s">
        <v>8</v>
      </c>
      <c r="H20" s="864"/>
      <c r="I20" s="864"/>
      <c r="J20" s="864"/>
      <c r="K20" s="876"/>
      <c r="L20" s="895"/>
      <c r="M20" s="896"/>
      <c r="N20" s="884"/>
      <c r="O20" s="866"/>
      <c r="P20" s="866"/>
      <c r="Q20" s="866"/>
      <c r="R20" s="866"/>
      <c r="S20" s="866"/>
      <c r="T20" s="866"/>
      <c r="U20" s="866"/>
      <c r="V20" s="866"/>
      <c r="W20" s="866"/>
      <c r="X20" s="866"/>
      <c r="Y20" s="866"/>
      <c r="Z20" s="866"/>
      <c r="AA20" s="866"/>
      <c r="AB20" s="866"/>
      <c r="AC20" s="866"/>
    </row>
    <row r="21" spans="1:32" ht="30.75" customHeight="1" thickBot="1">
      <c r="A21" s="988"/>
      <c r="B21" s="905"/>
      <c r="C21" s="905"/>
      <c r="D21" s="878" t="s">
        <v>151</v>
      </c>
      <c r="E21" s="906">
        <f>'REG+OCC BY CLASS FY 2015-2016'!K6</f>
        <v>0.70399999999999996</v>
      </c>
      <c r="F21" s="907">
        <f>'REG+OCC BY CLASS FY 2015-2016'!L6</f>
        <v>0.71</v>
      </c>
      <c r="G21" s="908">
        <f>'REG+OCC BY CLASS FY 2015-2016'!M6</f>
        <v>-0.6</v>
      </c>
      <c r="H21" s="905"/>
      <c r="I21" s="864"/>
      <c r="J21" s="864"/>
      <c r="K21" s="864"/>
      <c r="L21" s="865"/>
      <c r="M21" s="866"/>
      <c r="N21" s="909"/>
      <c r="O21" s="866"/>
      <c r="P21" s="866"/>
      <c r="Q21" s="866"/>
      <c r="R21" s="866"/>
      <c r="S21" s="866"/>
      <c r="T21" s="866"/>
      <c r="U21" s="866"/>
      <c r="V21" s="866"/>
      <c r="W21" s="866"/>
      <c r="X21" s="866"/>
      <c r="Y21" s="866"/>
      <c r="Z21" s="866"/>
      <c r="AA21" s="866"/>
      <c r="AB21" s="866"/>
      <c r="AC21" s="866"/>
    </row>
    <row r="22" spans="1:32" ht="20.25" customHeight="1">
      <c r="A22" s="988"/>
      <c r="B22" s="905"/>
      <c r="C22" s="905"/>
      <c r="D22" s="885"/>
      <c r="E22" s="910"/>
      <c r="F22" s="910"/>
      <c r="G22" s="911"/>
      <c r="H22" s="905"/>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5.5" customHeight="1" thickBot="1">
      <c r="A23" s="988"/>
      <c r="B23" s="905"/>
      <c r="C23" s="912"/>
      <c r="D23" s="905"/>
      <c r="E23" s="994" t="s">
        <v>157</v>
      </c>
      <c r="F23" s="995"/>
      <c r="G23" s="995"/>
      <c r="H23" s="905"/>
      <c r="I23" s="864"/>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31.5" customHeight="1" thickBot="1">
      <c r="A24" s="988"/>
      <c r="B24" s="905"/>
      <c r="C24" s="913"/>
      <c r="D24" s="889"/>
      <c r="E24" s="870">
        <v>2016</v>
      </c>
      <c r="F24" s="871">
        <v>2015</v>
      </c>
      <c r="G24" s="872" t="s">
        <v>8</v>
      </c>
      <c r="H24" s="914"/>
      <c r="I24" s="915"/>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30" customHeight="1" thickBot="1">
      <c r="A25" s="988"/>
      <c r="B25" s="905"/>
      <c r="C25" s="916"/>
      <c r="D25" s="891" t="s">
        <v>158</v>
      </c>
      <c r="E25" s="892">
        <f>'REG+OCC BY CLASS FY 2015-2016'!N6</f>
        <v>3469868</v>
      </c>
      <c r="F25" s="893">
        <f>'REG+OCC BY CLASS FY 2015-2016'!O6</f>
        <v>3481740</v>
      </c>
      <c r="G25" s="894">
        <f>'REG+OCC BY CLASS FY 2015-2016'!P6</f>
        <v>-3.4097893581944662E-3</v>
      </c>
      <c r="H25" s="905"/>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29.4" thickBot="1">
      <c r="A26" s="988"/>
      <c r="B26" s="917"/>
      <c r="C26" s="918"/>
      <c r="D26" s="897" t="s">
        <v>159</v>
      </c>
      <c r="E26" s="898">
        <f>'REG+OCC BY CLASS FY 2015-2016'!Q6</f>
        <v>4931967</v>
      </c>
      <c r="F26" s="898">
        <f>'REG+OCC BY CLASS FY 2015-2016'!R6</f>
        <v>4903929</v>
      </c>
      <c r="G26" s="899">
        <f>'REG+OCC BY CLASS FY 2015-2016'!S6</f>
        <v>5.7174563497962554E-3</v>
      </c>
      <c r="H26" s="912"/>
      <c r="I26" s="864"/>
      <c r="J26" s="864"/>
      <c r="K26" s="864"/>
      <c r="L26" s="865"/>
      <c r="M26" s="866"/>
      <c r="N26" s="866"/>
      <c r="O26" s="866"/>
      <c r="P26" s="866"/>
      <c r="Q26" s="866"/>
      <c r="R26" s="866"/>
      <c r="S26" s="866"/>
      <c r="T26" s="866"/>
      <c r="U26" s="866"/>
      <c r="V26" s="866"/>
      <c r="W26" s="866"/>
      <c r="X26" s="866"/>
      <c r="Y26" s="866"/>
      <c r="Z26" s="866"/>
      <c r="AA26" s="866"/>
      <c r="AB26" s="866"/>
      <c r="AC26" s="866"/>
      <c r="AD26" s="866"/>
      <c r="AE26" s="866"/>
      <c r="AF26" s="866"/>
    </row>
    <row r="27" spans="1:32" ht="24" customHeight="1">
      <c r="A27" s="988"/>
      <c r="B27" s="864"/>
      <c r="C27" s="919"/>
      <c r="D27" s="905"/>
      <c r="E27" s="905"/>
      <c r="F27" s="905"/>
      <c r="G27" s="905"/>
      <c r="H27" s="913"/>
      <c r="I27" s="913"/>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13.5" customHeight="1" thickBot="1">
      <c r="A28" s="988"/>
      <c r="B28" s="864"/>
      <c r="C28" s="919"/>
      <c r="D28" s="905"/>
      <c r="E28" s="994" t="s">
        <v>157</v>
      </c>
      <c r="F28" s="995"/>
      <c r="G28" s="995"/>
      <c r="H28" s="905"/>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30" customHeight="1" thickBot="1">
      <c r="A29" s="988"/>
      <c r="B29" s="920"/>
      <c r="C29" s="919"/>
      <c r="D29" s="889"/>
      <c r="E29" s="870">
        <v>2016</v>
      </c>
      <c r="F29" s="871">
        <v>2015</v>
      </c>
      <c r="G29" s="872" t="s">
        <v>8</v>
      </c>
      <c r="H29" s="918"/>
      <c r="I29" s="864"/>
      <c r="J29" s="864"/>
      <c r="K29" s="864"/>
      <c r="L29" s="865"/>
      <c r="M29" s="866"/>
      <c r="N29" s="866"/>
      <c r="O29" s="866"/>
      <c r="P29" s="866"/>
      <c r="Q29" s="866"/>
      <c r="R29" s="866"/>
      <c r="S29" s="866"/>
      <c r="T29" s="866"/>
      <c r="U29" s="866"/>
      <c r="V29" s="866"/>
      <c r="W29" s="866"/>
      <c r="X29" s="866"/>
      <c r="Y29" s="866"/>
      <c r="Z29" s="866"/>
      <c r="AA29" s="866"/>
      <c r="AB29" s="866"/>
      <c r="AC29" s="866"/>
      <c r="AD29" s="866"/>
      <c r="AE29" s="866"/>
      <c r="AF29" s="866"/>
    </row>
    <row r="30" spans="1:32" ht="30" customHeight="1" thickBot="1">
      <c r="A30" s="988"/>
      <c r="B30" s="920"/>
      <c r="C30" s="919"/>
      <c r="D30" s="891" t="s">
        <v>152</v>
      </c>
      <c r="E30" s="892">
        <f>'REG+OCC BY CLASS FY 2015-2016'!B6</f>
        <v>2644808</v>
      </c>
      <c r="F30" s="893">
        <f>'REG+OCC BY CLASS FY 2015-2016'!C6</f>
        <v>2596220</v>
      </c>
      <c r="G30" s="894">
        <f>'REG+OCC BY CLASS FY 2015-2016'!D6</f>
        <v>1.8714900894377211E-2</v>
      </c>
      <c r="H30" s="918"/>
      <c r="I30" s="864"/>
      <c r="J30" s="864"/>
      <c r="K30" s="864"/>
      <c r="L30" s="865"/>
      <c r="M30" s="866"/>
      <c r="N30" s="866"/>
      <c r="O30" s="909"/>
      <c r="P30" s="866"/>
      <c r="Q30" s="866"/>
      <c r="R30" s="866"/>
      <c r="S30" s="866"/>
      <c r="T30" s="866"/>
      <c r="U30" s="866"/>
      <c r="V30" s="866"/>
      <c r="W30" s="866"/>
      <c r="X30" s="866"/>
      <c r="Y30" s="866"/>
      <c r="Z30" s="866"/>
      <c r="AA30" s="866"/>
      <c r="AB30" s="866"/>
      <c r="AC30" s="866"/>
      <c r="AD30" s="866"/>
      <c r="AE30" s="866"/>
      <c r="AF30" s="866"/>
    </row>
    <row r="31" spans="1:32" ht="30" customHeight="1" thickBot="1">
      <c r="A31" s="988"/>
      <c r="B31" s="920"/>
      <c r="C31" s="919"/>
      <c r="D31" s="897" t="s">
        <v>153</v>
      </c>
      <c r="E31" s="898">
        <f>'REG+OCC BY CLASS FY 2015-2016'!E6</f>
        <v>1792143</v>
      </c>
      <c r="F31" s="898">
        <f>'REG+OCC BY CLASS FY 2015-2016'!F6</f>
        <v>1744960</v>
      </c>
      <c r="G31" s="899">
        <f>'REG+OCC BY CLASS FY 2015-2016'!G6</f>
        <v>2.703958830001834E-2</v>
      </c>
      <c r="H31" s="918"/>
      <c r="I31" s="864"/>
      <c r="J31" s="864"/>
      <c r="K31" s="864"/>
      <c r="L31" s="865"/>
      <c r="M31" s="866"/>
      <c r="N31" s="866"/>
      <c r="O31" s="866"/>
      <c r="P31" s="866"/>
      <c r="Q31" s="866"/>
      <c r="R31" s="866"/>
      <c r="S31" s="866"/>
      <c r="T31" s="866"/>
      <c r="U31" s="866"/>
      <c r="V31" s="866"/>
      <c r="W31" s="866"/>
      <c r="X31" s="866"/>
      <c r="Y31" s="866"/>
      <c r="Z31" s="866"/>
      <c r="AA31" s="866"/>
      <c r="AB31" s="866"/>
      <c r="AC31" s="866"/>
      <c r="AD31" s="866"/>
      <c r="AE31" s="866"/>
      <c r="AF31" s="866"/>
    </row>
    <row r="32" spans="1:32" ht="30" customHeight="1" thickBot="1">
      <c r="A32" s="988"/>
      <c r="B32" s="920"/>
      <c r="C32" s="919"/>
      <c r="D32" s="897" t="s">
        <v>154</v>
      </c>
      <c r="E32" s="898">
        <f>'REG+OCC BY CLASS FY 2015-2016'!H6</f>
        <v>852665</v>
      </c>
      <c r="F32" s="898">
        <f>'REG+OCC BY CLASS FY 2015-2016'!I6</f>
        <v>851260</v>
      </c>
      <c r="G32" s="899">
        <f>'REG+OCC BY CLASS FY 2015-2016'!J6</f>
        <v>1.6504945610036886E-3</v>
      </c>
      <c r="H32" s="918"/>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ht="15" customHeight="1">
      <c r="A33" s="988"/>
      <c r="B33" s="920"/>
      <c r="C33" s="919"/>
      <c r="D33" s="919"/>
      <c r="E33" s="919"/>
      <c r="F33" s="919"/>
      <c r="G33" s="919"/>
      <c r="H33" s="918"/>
      <c r="I33" s="864"/>
      <c r="J33" s="864"/>
      <c r="K33" s="864"/>
      <c r="L33" s="865"/>
      <c r="M33" s="866"/>
      <c r="N33" s="921"/>
      <c r="O33" s="866"/>
      <c r="P33" s="866"/>
      <c r="Q33" s="866"/>
      <c r="R33" s="866"/>
      <c r="S33" s="866"/>
      <c r="T33" s="866"/>
      <c r="U33" s="866"/>
      <c r="V33" s="866"/>
      <c r="W33" s="866"/>
      <c r="X33" s="866"/>
      <c r="Y33" s="866"/>
      <c r="Z33" s="866"/>
      <c r="AA33" s="866"/>
      <c r="AB33" s="866"/>
      <c r="AC33" s="866"/>
      <c r="AD33" s="866"/>
      <c r="AE33" s="866"/>
      <c r="AF33" s="866"/>
    </row>
    <row r="34" spans="1:32" ht="15" customHeight="1">
      <c r="A34" s="988"/>
      <c r="B34" s="920"/>
      <c r="C34" s="996" t="s">
        <v>202</v>
      </c>
      <c r="D34" s="996"/>
      <c r="E34" s="996"/>
      <c r="F34" s="996"/>
      <c r="G34" s="996"/>
      <c r="H34" s="918"/>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ht="15" customHeight="1">
      <c r="A35" s="988"/>
      <c r="B35" s="920"/>
      <c r="C35" s="996"/>
      <c r="D35" s="996"/>
      <c r="E35" s="996"/>
      <c r="F35" s="996"/>
      <c r="G35" s="996"/>
      <c r="H35" s="918"/>
      <c r="I35" s="864"/>
      <c r="J35" s="864"/>
      <c r="K35" s="864"/>
      <c r="L35" s="865"/>
      <c r="M35" s="866"/>
      <c r="N35" s="909"/>
      <c r="O35" s="866"/>
      <c r="P35" s="866"/>
      <c r="Q35" s="866"/>
      <c r="R35" s="866"/>
      <c r="S35" s="866"/>
      <c r="T35" s="866"/>
      <c r="U35" s="866"/>
      <c r="V35" s="866"/>
      <c r="W35" s="866"/>
      <c r="X35" s="866"/>
      <c r="Y35" s="866"/>
      <c r="Z35" s="866"/>
      <c r="AA35" s="866"/>
      <c r="AB35" s="866"/>
      <c r="AC35" s="866"/>
      <c r="AD35" s="866"/>
      <c r="AE35" s="866"/>
      <c r="AF35" s="866"/>
    </row>
    <row r="36" spans="1:32" ht="14.25" customHeight="1">
      <c r="A36" s="988"/>
      <c r="B36" s="920"/>
      <c r="C36" s="996" t="s">
        <v>160</v>
      </c>
      <c r="D36" s="996"/>
      <c r="E36" s="996"/>
      <c r="F36" s="996"/>
      <c r="G36" s="996"/>
      <c r="H36" s="918"/>
      <c r="I36" s="864"/>
      <c r="J36" s="864"/>
      <c r="K36" s="864"/>
      <c r="L36" s="865"/>
      <c r="M36" s="866"/>
      <c r="N36" s="866"/>
      <c r="O36" s="866"/>
      <c r="P36" s="866"/>
      <c r="Q36" s="866"/>
      <c r="R36" s="866"/>
      <c r="S36" s="866"/>
      <c r="T36" s="866"/>
      <c r="U36" s="866"/>
      <c r="V36" s="866"/>
      <c r="W36" s="866"/>
      <c r="X36" s="866"/>
      <c r="Y36" s="866"/>
      <c r="Z36" s="866"/>
      <c r="AA36" s="866"/>
      <c r="AB36" s="866"/>
      <c r="AC36" s="866"/>
      <c r="AD36" s="866"/>
      <c r="AE36" s="866"/>
      <c r="AF36" s="866"/>
    </row>
    <row r="37" spans="1:32" ht="12.75" customHeight="1" thickBot="1">
      <c r="A37" s="922"/>
      <c r="B37" s="920"/>
      <c r="C37" s="977" t="s">
        <v>161</v>
      </c>
      <c r="D37" s="977"/>
      <c r="E37" s="977"/>
      <c r="F37" s="977"/>
      <c r="G37" s="977"/>
      <c r="H37" s="918"/>
      <c r="I37" s="864"/>
      <c r="J37" s="864"/>
      <c r="K37" s="864"/>
      <c r="L37" s="865"/>
      <c r="M37" s="866"/>
      <c r="N37" s="909"/>
      <c r="O37" s="866"/>
      <c r="P37" s="866"/>
      <c r="Q37" s="866"/>
      <c r="R37" s="866"/>
      <c r="S37" s="866"/>
      <c r="T37" s="866"/>
      <c r="U37" s="866"/>
      <c r="V37" s="866"/>
      <c r="W37" s="866"/>
      <c r="X37" s="866"/>
      <c r="Y37" s="866"/>
      <c r="Z37" s="866"/>
      <c r="AA37" s="866"/>
      <c r="AB37" s="866"/>
      <c r="AC37" s="866"/>
      <c r="AD37" s="866"/>
      <c r="AE37" s="866"/>
      <c r="AF37" s="866"/>
    </row>
    <row r="38" spans="1:32" ht="12.75" customHeight="1" thickTop="1">
      <c r="A38" s="922"/>
      <c r="B38" s="920"/>
      <c r="C38" s="978" t="s">
        <v>203</v>
      </c>
      <c r="D38" s="979"/>
      <c r="E38" s="979"/>
      <c r="F38" s="979"/>
      <c r="G38" s="980"/>
      <c r="H38" s="918"/>
      <c r="I38" s="864"/>
      <c r="J38" s="864"/>
      <c r="K38" s="864"/>
      <c r="L38" s="865"/>
      <c r="M38" s="866"/>
      <c r="N38" s="866"/>
      <c r="O38" s="866"/>
      <c r="P38" s="866"/>
      <c r="Q38" s="866"/>
      <c r="R38" s="866"/>
      <c r="S38" s="866"/>
      <c r="T38" s="866"/>
      <c r="U38" s="866"/>
      <c r="V38" s="866"/>
      <c r="W38" s="866"/>
      <c r="X38" s="866"/>
      <c r="Y38" s="866"/>
      <c r="Z38" s="866"/>
      <c r="AA38" s="866"/>
      <c r="AB38" s="866"/>
      <c r="AC38" s="866"/>
      <c r="AD38" s="866"/>
      <c r="AE38" s="866"/>
      <c r="AF38" s="866"/>
    </row>
    <row r="39" spans="1:32" ht="12.75" customHeight="1">
      <c r="A39" s="922"/>
      <c r="B39" s="920"/>
      <c r="C39" s="981"/>
      <c r="D39" s="982"/>
      <c r="E39" s="982"/>
      <c r="F39" s="982"/>
      <c r="G39" s="983"/>
      <c r="H39" s="918"/>
      <c r="I39" s="864"/>
      <c r="J39" s="864"/>
      <c r="K39" s="864"/>
      <c r="L39" s="865"/>
      <c r="M39" s="866"/>
      <c r="N39" s="866"/>
      <c r="O39" s="866"/>
      <c r="P39" s="866"/>
      <c r="Q39" s="866"/>
      <c r="R39" s="866"/>
      <c r="S39" s="866"/>
      <c r="T39" s="866"/>
      <c r="U39" s="866"/>
      <c r="V39" s="866"/>
      <c r="W39" s="866"/>
      <c r="X39" s="866"/>
      <c r="Y39" s="866"/>
      <c r="Z39" s="866"/>
      <c r="AA39" s="866"/>
      <c r="AB39" s="866"/>
      <c r="AC39" s="866"/>
      <c r="AD39" s="866"/>
      <c r="AE39" s="866"/>
      <c r="AF39" s="866"/>
    </row>
    <row r="40" spans="1:32" ht="12.75" customHeight="1">
      <c r="A40" s="923"/>
      <c r="B40" s="920"/>
      <c r="C40" s="981"/>
      <c r="D40" s="982"/>
      <c r="E40" s="982"/>
      <c r="F40" s="982"/>
      <c r="G40" s="983"/>
      <c r="H40" s="918"/>
      <c r="I40" s="864"/>
      <c r="J40" s="864"/>
      <c r="K40" s="864"/>
      <c r="L40" s="865"/>
      <c r="M40" s="866"/>
      <c r="N40" s="866"/>
      <c r="O40" s="866"/>
      <c r="P40" s="866"/>
      <c r="Q40" s="866"/>
      <c r="R40" s="866"/>
      <c r="S40" s="866"/>
      <c r="T40" s="866"/>
      <c r="U40" s="866"/>
      <c r="V40" s="866"/>
      <c r="W40" s="866"/>
      <c r="X40" s="866"/>
      <c r="Y40" s="866"/>
      <c r="Z40" s="866"/>
      <c r="AA40" s="866"/>
      <c r="AB40" s="866"/>
      <c r="AC40" s="866"/>
      <c r="AD40" s="866"/>
      <c r="AE40" s="866"/>
      <c r="AF40" s="866"/>
    </row>
    <row r="41" spans="1:32" s="925" customFormat="1" ht="12.75" customHeight="1">
      <c r="A41" s="923"/>
      <c r="B41" s="920"/>
      <c r="C41" s="981"/>
      <c r="D41" s="982"/>
      <c r="E41" s="982"/>
      <c r="F41" s="982"/>
      <c r="G41" s="983"/>
      <c r="H41" s="918"/>
      <c r="I41" s="864"/>
      <c r="J41" s="864"/>
      <c r="K41" s="864"/>
      <c r="L41" s="865"/>
      <c r="M41" s="924"/>
      <c r="N41" s="924"/>
      <c r="O41" s="924"/>
      <c r="P41" s="924"/>
      <c r="Q41" s="924"/>
      <c r="R41" s="924"/>
      <c r="S41" s="924"/>
      <c r="T41" s="924"/>
      <c r="U41" s="924"/>
      <c r="V41" s="924"/>
      <c r="W41" s="924"/>
      <c r="X41" s="924"/>
      <c r="Y41" s="924"/>
      <c r="Z41" s="924"/>
      <c r="AA41" s="924"/>
      <c r="AB41" s="924"/>
      <c r="AC41" s="924"/>
      <c r="AD41" s="924"/>
      <c r="AE41" s="924"/>
      <c r="AF41" s="924"/>
    </row>
    <row r="42" spans="1:32" s="925" customFormat="1" ht="12.75" customHeight="1">
      <c r="A42" s="923"/>
      <c r="B42" s="920"/>
      <c r="C42" s="981"/>
      <c r="D42" s="982"/>
      <c r="E42" s="982"/>
      <c r="F42" s="982"/>
      <c r="G42" s="983"/>
      <c r="H42" s="918"/>
      <c r="I42" s="864"/>
      <c r="J42" s="864"/>
      <c r="K42" s="864"/>
      <c r="L42" s="865"/>
      <c r="M42" s="924"/>
      <c r="N42" s="924"/>
      <c r="O42" s="924"/>
      <c r="P42" s="924"/>
      <c r="Q42" s="924"/>
      <c r="R42" s="924"/>
      <c r="S42" s="924"/>
      <c r="T42" s="924"/>
      <c r="U42" s="924"/>
      <c r="V42" s="924"/>
      <c r="W42" s="924"/>
      <c r="X42" s="924"/>
      <c r="Y42" s="924"/>
      <c r="Z42" s="924"/>
      <c r="AA42" s="924"/>
      <c r="AB42" s="924"/>
      <c r="AC42" s="924"/>
      <c r="AD42" s="924"/>
      <c r="AE42" s="924"/>
      <c r="AF42" s="924"/>
    </row>
    <row r="43" spans="1:32" s="925" customFormat="1" ht="12.75" customHeight="1">
      <c r="A43" s="923"/>
      <c r="B43" s="920"/>
      <c r="C43" s="981"/>
      <c r="D43" s="982"/>
      <c r="E43" s="982"/>
      <c r="F43" s="982"/>
      <c r="G43" s="983"/>
      <c r="H43" s="918"/>
      <c r="I43" s="864"/>
      <c r="J43" s="864"/>
      <c r="K43" s="864"/>
      <c r="L43" s="865"/>
      <c r="M43" s="924"/>
      <c r="N43" s="926"/>
      <c r="O43" s="924"/>
      <c r="P43" s="924"/>
      <c r="Q43" s="924"/>
      <c r="R43" s="924"/>
      <c r="S43" s="924"/>
      <c r="T43" s="924"/>
      <c r="U43" s="924"/>
      <c r="V43" s="924"/>
      <c r="W43" s="924"/>
      <c r="X43" s="924"/>
      <c r="Y43" s="924"/>
      <c r="Z43" s="924"/>
      <c r="AA43" s="924"/>
      <c r="AB43" s="924"/>
      <c r="AC43" s="924"/>
      <c r="AD43" s="924"/>
      <c r="AE43" s="924"/>
      <c r="AF43" s="924"/>
    </row>
    <row r="44" spans="1:32" s="925" customFormat="1" ht="12.75" customHeight="1">
      <c r="A44" s="923"/>
      <c r="B44" s="920"/>
      <c r="C44" s="981"/>
      <c r="D44" s="982"/>
      <c r="E44" s="982"/>
      <c r="F44" s="982"/>
      <c r="G44" s="983"/>
      <c r="H44" s="918"/>
      <c r="I44" s="864"/>
      <c r="J44" s="864"/>
      <c r="K44" s="864"/>
      <c r="L44" s="865"/>
      <c r="M44" s="924"/>
      <c r="N44" s="924"/>
      <c r="O44" s="924"/>
      <c r="P44" s="924"/>
      <c r="Q44" s="924"/>
      <c r="R44" s="924"/>
      <c r="S44" s="924"/>
      <c r="T44" s="924"/>
      <c r="U44" s="924"/>
      <c r="V44" s="924"/>
      <c r="W44" s="924"/>
      <c r="X44" s="924"/>
      <c r="Y44" s="924"/>
      <c r="Z44" s="924"/>
      <c r="AA44" s="924"/>
      <c r="AB44" s="924"/>
      <c r="AC44" s="924"/>
      <c r="AD44" s="924"/>
      <c r="AE44" s="924"/>
      <c r="AF44" s="924"/>
    </row>
    <row r="45" spans="1:32" s="925" customFormat="1" ht="12.75" customHeight="1">
      <c r="A45" s="923"/>
      <c r="B45" s="920"/>
      <c r="C45" s="981"/>
      <c r="D45" s="982"/>
      <c r="E45" s="982"/>
      <c r="F45" s="982"/>
      <c r="G45" s="983"/>
      <c r="H45" s="918"/>
      <c r="I45" s="864"/>
      <c r="J45" s="864"/>
      <c r="K45" s="864"/>
      <c r="L45" s="865"/>
      <c r="M45" s="924"/>
      <c r="N45" s="924"/>
      <c r="O45" s="924"/>
      <c r="P45" s="924"/>
      <c r="Q45" s="924"/>
      <c r="R45" s="924"/>
      <c r="S45" s="924"/>
      <c r="T45" s="924"/>
      <c r="U45" s="924"/>
      <c r="V45" s="924"/>
      <c r="W45" s="924"/>
      <c r="X45" s="924"/>
      <c r="Y45" s="924"/>
      <c r="Z45" s="924"/>
      <c r="AA45" s="924"/>
      <c r="AB45" s="924"/>
      <c r="AC45" s="924"/>
      <c r="AD45" s="924"/>
      <c r="AE45" s="924"/>
      <c r="AF45" s="924"/>
    </row>
    <row r="46" spans="1:32" ht="12.75" customHeight="1">
      <c r="A46" s="923"/>
      <c r="B46" s="920"/>
      <c r="C46" s="981"/>
      <c r="D46" s="982"/>
      <c r="E46" s="982"/>
      <c r="F46" s="982"/>
      <c r="G46" s="983"/>
      <c r="H46" s="918"/>
      <c r="I46" s="864"/>
      <c r="J46" s="864"/>
      <c r="K46" s="864"/>
      <c r="L46" s="865"/>
      <c r="M46" s="866"/>
      <c r="N46" s="866"/>
      <c r="O46" s="866"/>
      <c r="P46" s="866"/>
      <c r="Q46" s="866"/>
      <c r="R46" s="866"/>
      <c r="S46" s="866"/>
      <c r="T46" s="866"/>
      <c r="U46" s="866"/>
      <c r="V46" s="866"/>
      <c r="W46" s="866"/>
      <c r="X46" s="866"/>
      <c r="Y46" s="866"/>
      <c r="Z46" s="866"/>
      <c r="AA46" s="866"/>
      <c r="AB46" s="866"/>
      <c r="AC46" s="866"/>
      <c r="AD46" s="866"/>
      <c r="AE46" s="866"/>
      <c r="AF46" s="866"/>
    </row>
    <row r="47" spans="1:32" ht="12.75" customHeight="1">
      <c r="A47" s="923"/>
      <c r="B47" s="920"/>
      <c r="C47" s="981"/>
      <c r="D47" s="982"/>
      <c r="E47" s="982"/>
      <c r="F47" s="982"/>
      <c r="G47" s="983"/>
      <c r="H47" s="918"/>
      <c r="I47" s="864"/>
      <c r="J47" s="864"/>
      <c r="K47" s="864"/>
      <c r="L47" s="865"/>
      <c r="M47" s="866"/>
      <c r="N47" s="909"/>
      <c r="O47" s="866"/>
      <c r="P47" s="866"/>
      <c r="Q47" s="866"/>
      <c r="R47" s="866"/>
      <c r="S47" s="866"/>
      <c r="T47" s="866"/>
      <c r="U47" s="866"/>
      <c r="V47" s="866"/>
      <c r="W47" s="866"/>
      <c r="X47" s="866"/>
      <c r="Y47" s="866"/>
      <c r="Z47" s="866"/>
      <c r="AA47" s="866"/>
      <c r="AB47" s="866"/>
      <c r="AC47" s="866"/>
      <c r="AD47" s="866"/>
      <c r="AE47" s="866"/>
      <c r="AF47" s="866"/>
    </row>
    <row r="48" spans="1:32" ht="12.75" customHeight="1">
      <c r="A48" s="923"/>
      <c r="B48" s="920"/>
      <c r="C48" s="981"/>
      <c r="D48" s="982"/>
      <c r="E48" s="982"/>
      <c r="F48" s="982"/>
      <c r="G48" s="983"/>
      <c r="H48" s="918"/>
      <c r="I48" s="864"/>
      <c r="J48" s="864"/>
      <c r="K48" s="864"/>
      <c r="L48" s="865"/>
      <c r="M48" s="866"/>
      <c r="N48" s="866"/>
      <c r="O48" s="866"/>
      <c r="P48" s="866"/>
      <c r="Q48" s="866"/>
      <c r="R48" s="866"/>
      <c r="S48" s="866"/>
      <c r="T48" s="866"/>
      <c r="U48" s="866"/>
      <c r="V48" s="866"/>
      <c r="W48" s="866"/>
      <c r="X48" s="866"/>
      <c r="Y48" s="866"/>
      <c r="Z48" s="866"/>
      <c r="AA48" s="866"/>
      <c r="AB48" s="866"/>
      <c r="AC48" s="866"/>
      <c r="AD48" s="866"/>
      <c r="AE48" s="866"/>
      <c r="AF48" s="866"/>
    </row>
    <row r="49" spans="1:32" ht="12.75" customHeight="1">
      <c r="A49" s="923"/>
      <c r="B49" s="920"/>
      <c r="C49" s="981"/>
      <c r="D49" s="982"/>
      <c r="E49" s="982"/>
      <c r="F49" s="982"/>
      <c r="G49" s="983"/>
      <c r="H49" s="918"/>
      <c r="I49" s="864"/>
      <c r="J49" s="864"/>
      <c r="K49" s="864"/>
      <c r="L49" s="865"/>
      <c r="M49" s="866"/>
      <c r="N49" s="866"/>
      <c r="O49" s="866"/>
      <c r="P49" s="866"/>
      <c r="Q49" s="866"/>
      <c r="R49" s="866"/>
      <c r="S49" s="866"/>
      <c r="T49" s="866"/>
      <c r="U49" s="866"/>
      <c r="V49" s="866"/>
      <c r="W49" s="866"/>
      <c r="X49" s="866"/>
      <c r="Y49" s="866"/>
      <c r="Z49" s="866"/>
      <c r="AA49" s="866"/>
      <c r="AB49" s="866"/>
      <c r="AC49" s="866"/>
      <c r="AD49" s="866"/>
      <c r="AE49" s="866"/>
      <c r="AF49" s="866"/>
    </row>
    <row r="50" spans="1:32" ht="12.75" customHeight="1">
      <c r="A50" s="923"/>
      <c r="B50" s="920"/>
      <c r="C50" s="981"/>
      <c r="D50" s="982"/>
      <c r="E50" s="982"/>
      <c r="F50" s="982"/>
      <c r="G50" s="983"/>
      <c r="H50" s="918"/>
      <c r="I50" s="864"/>
      <c r="J50" s="864"/>
      <c r="K50" s="864"/>
      <c r="L50" s="865"/>
      <c r="M50" s="866"/>
      <c r="N50" s="866"/>
      <c r="O50" s="866"/>
      <c r="P50" s="866"/>
      <c r="Q50" s="866"/>
      <c r="R50" s="866"/>
      <c r="S50" s="866"/>
      <c r="T50" s="866"/>
      <c r="U50" s="866"/>
      <c r="V50" s="866"/>
      <c r="W50" s="866"/>
      <c r="X50" s="866"/>
      <c r="Y50" s="866"/>
      <c r="Z50" s="866"/>
      <c r="AA50" s="866"/>
      <c r="AB50" s="866"/>
      <c r="AC50" s="866"/>
      <c r="AD50" s="866"/>
      <c r="AE50" s="866"/>
      <c r="AF50" s="866"/>
    </row>
    <row r="51" spans="1:32" ht="12.75" customHeight="1">
      <c r="A51" s="923"/>
      <c r="B51" s="920"/>
      <c r="C51" s="981"/>
      <c r="D51" s="982"/>
      <c r="E51" s="982"/>
      <c r="F51" s="982"/>
      <c r="G51" s="983"/>
      <c r="H51" s="918"/>
      <c r="I51" s="864"/>
      <c r="J51" s="864"/>
      <c r="K51" s="864"/>
      <c r="L51" s="865"/>
      <c r="M51" s="866"/>
      <c r="N51" s="866"/>
      <c r="O51" s="866"/>
      <c r="P51" s="866"/>
      <c r="Q51" s="866"/>
      <c r="R51" s="866"/>
      <c r="S51" s="866"/>
      <c r="T51" s="866"/>
      <c r="U51" s="866"/>
      <c r="V51" s="866"/>
      <c r="W51" s="866"/>
      <c r="X51" s="866"/>
      <c r="Y51" s="866"/>
      <c r="Z51" s="866"/>
      <c r="AA51" s="866"/>
      <c r="AB51" s="866"/>
      <c r="AC51" s="866"/>
      <c r="AD51" s="866"/>
      <c r="AE51" s="866"/>
      <c r="AF51" s="866"/>
    </row>
    <row r="52" spans="1:32" ht="12.75" customHeight="1">
      <c r="A52" s="923"/>
      <c r="B52" s="919"/>
      <c r="C52" s="981"/>
      <c r="D52" s="982"/>
      <c r="E52" s="982"/>
      <c r="F52" s="982"/>
      <c r="G52" s="983"/>
      <c r="H52" s="919"/>
      <c r="I52" s="864"/>
      <c r="J52" s="864"/>
      <c r="K52" s="864"/>
      <c r="L52" s="865"/>
      <c r="M52" s="866"/>
      <c r="N52" s="866"/>
      <c r="O52" s="866"/>
      <c r="P52" s="866"/>
      <c r="Q52" s="866"/>
      <c r="R52" s="866"/>
      <c r="S52" s="866"/>
      <c r="T52" s="866"/>
      <c r="U52" s="866"/>
      <c r="V52" s="866"/>
      <c r="W52" s="866"/>
      <c r="X52" s="866"/>
      <c r="Y52" s="866"/>
      <c r="Z52" s="866"/>
      <c r="AA52" s="866"/>
      <c r="AB52" s="866"/>
      <c r="AC52" s="866"/>
      <c r="AD52" s="866"/>
      <c r="AE52" s="866"/>
      <c r="AF52" s="866"/>
    </row>
    <row r="53" spans="1:32" ht="12.75" customHeight="1">
      <c r="A53" s="923"/>
      <c r="B53" s="919"/>
      <c r="C53" s="981"/>
      <c r="D53" s="982"/>
      <c r="E53" s="982"/>
      <c r="F53" s="982"/>
      <c r="G53" s="983"/>
      <c r="H53" s="919"/>
      <c r="I53" s="864"/>
      <c r="J53" s="864"/>
      <c r="K53" s="864"/>
      <c r="L53" s="865"/>
      <c r="M53" s="866"/>
      <c r="N53" s="866"/>
      <c r="O53" s="866"/>
      <c r="P53" s="866"/>
      <c r="Q53" s="866"/>
      <c r="R53" s="866"/>
      <c r="S53" s="866"/>
      <c r="T53" s="866"/>
      <c r="U53" s="866"/>
      <c r="V53" s="866"/>
      <c r="W53" s="866"/>
      <c r="X53" s="866"/>
      <c r="Y53" s="866"/>
      <c r="Z53" s="866"/>
      <c r="AA53" s="866"/>
      <c r="AB53" s="866"/>
      <c r="AC53" s="866"/>
      <c r="AD53" s="866"/>
      <c r="AE53" s="866"/>
      <c r="AF53" s="866"/>
    </row>
    <row r="54" spans="1:32" ht="12.75" customHeight="1">
      <c r="A54" s="923"/>
      <c r="B54" s="919"/>
      <c r="C54" s="981"/>
      <c r="D54" s="982"/>
      <c r="E54" s="982"/>
      <c r="F54" s="982"/>
      <c r="G54" s="983"/>
      <c r="H54" s="919"/>
      <c r="I54" s="864"/>
      <c r="J54" s="864"/>
      <c r="K54" s="864"/>
      <c r="L54" s="865"/>
      <c r="M54" s="866"/>
      <c r="N54" s="866"/>
      <c r="O54" s="866"/>
      <c r="P54" s="866"/>
      <c r="Q54" s="866"/>
      <c r="R54" s="866"/>
      <c r="S54" s="866"/>
      <c r="T54" s="866"/>
      <c r="U54" s="866"/>
      <c r="V54" s="866"/>
      <c r="W54" s="866"/>
      <c r="X54" s="866"/>
      <c r="Y54" s="866"/>
      <c r="Z54" s="866"/>
      <c r="AA54" s="866"/>
      <c r="AB54" s="866"/>
      <c r="AC54" s="866"/>
      <c r="AD54" s="866"/>
      <c r="AE54" s="866"/>
      <c r="AF54" s="866"/>
    </row>
    <row r="55" spans="1:32" ht="12.75" customHeight="1">
      <c r="A55" s="923"/>
      <c r="B55" s="919"/>
      <c r="C55" s="981"/>
      <c r="D55" s="982"/>
      <c r="E55" s="982"/>
      <c r="F55" s="982"/>
      <c r="G55" s="983"/>
      <c r="H55" s="919"/>
      <c r="I55" s="864"/>
      <c r="J55" s="864"/>
      <c r="K55" s="864"/>
      <c r="L55" s="865"/>
      <c r="M55" s="866"/>
      <c r="N55" s="866"/>
      <c r="O55" s="866"/>
      <c r="P55" s="866"/>
      <c r="Q55" s="866"/>
      <c r="R55" s="866"/>
      <c r="S55" s="866"/>
      <c r="T55" s="866"/>
      <c r="U55" s="866"/>
      <c r="V55" s="866"/>
      <c r="W55" s="866"/>
      <c r="X55" s="866"/>
      <c r="Y55" s="866"/>
      <c r="Z55" s="866"/>
      <c r="AA55" s="866"/>
      <c r="AB55" s="866"/>
      <c r="AC55" s="866"/>
      <c r="AD55" s="866"/>
      <c r="AE55" s="866"/>
      <c r="AF55" s="866"/>
    </row>
    <row r="56" spans="1:32" ht="12.75" customHeight="1">
      <c r="A56" s="923"/>
      <c r="B56" s="919"/>
      <c r="C56" s="981"/>
      <c r="D56" s="982"/>
      <c r="E56" s="982"/>
      <c r="F56" s="982"/>
      <c r="G56" s="983"/>
      <c r="H56" s="905"/>
      <c r="I56" s="864"/>
      <c r="J56" s="864"/>
      <c r="K56" s="864"/>
      <c r="L56" s="865"/>
      <c r="M56" s="866"/>
      <c r="N56" s="866"/>
      <c r="O56" s="866"/>
      <c r="P56" s="866"/>
      <c r="Q56" s="866"/>
      <c r="R56" s="866"/>
      <c r="S56" s="866"/>
      <c r="T56" s="866"/>
      <c r="U56" s="866"/>
      <c r="V56" s="866"/>
      <c r="W56" s="866"/>
      <c r="X56" s="866"/>
      <c r="Y56" s="866"/>
      <c r="Z56" s="866"/>
      <c r="AA56" s="866"/>
      <c r="AB56" s="866"/>
      <c r="AC56" s="866"/>
      <c r="AD56" s="866"/>
      <c r="AE56" s="866"/>
      <c r="AF56" s="866"/>
    </row>
    <row r="57" spans="1:32" ht="12.75" customHeight="1">
      <c r="A57" s="923"/>
      <c r="B57" s="919"/>
      <c r="C57" s="981"/>
      <c r="D57" s="982"/>
      <c r="E57" s="982"/>
      <c r="F57" s="982"/>
      <c r="G57" s="983"/>
      <c r="H57" s="927"/>
      <c r="I57" s="864"/>
      <c r="J57" s="864"/>
      <c r="K57" s="864"/>
      <c r="L57" s="865"/>
      <c r="M57" s="866"/>
      <c r="N57" s="866"/>
      <c r="O57" s="866"/>
      <c r="P57" s="866"/>
      <c r="Q57" s="866"/>
      <c r="R57" s="866"/>
      <c r="S57" s="866"/>
      <c r="T57" s="866"/>
      <c r="U57" s="866"/>
      <c r="V57" s="866"/>
      <c r="W57" s="866"/>
      <c r="X57" s="866"/>
      <c r="Y57" s="866"/>
      <c r="Z57" s="866"/>
      <c r="AA57" s="866"/>
      <c r="AB57" s="866"/>
      <c r="AC57" s="866"/>
      <c r="AD57" s="866"/>
      <c r="AE57" s="866"/>
      <c r="AF57" s="866"/>
    </row>
    <row r="58" spans="1:32" ht="12.75" customHeight="1">
      <c r="A58" s="923"/>
      <c r="B58" s="919"/>
      <c r="C58" s="981"/>
      <c r="D58" s="982"/>
      <c r="E58" s="982"/>
      <c r="F58" s="982"/>
      <c r="G58" s="983"/>
      <c r="H58" s="905"/>
      <c r="I58" s="864"/>
      <c r="J58" s="864"/>
      <c r="K58" s="864"/>
      <c r="L58" s="865"/>
      <c r="M58" s="866"/>
      <c r="N58" s="866"/>
      <c r="O58" s="866"/>
      <c r="P58" s="866"/>
      <c r="Q58" s="866"/>
      <c r="R58" s="866"/>
      <c r="S58" s="866"/>
      <c r="T58" s="866"/>
      <c r="U58" s="866"/>
      <c r="V58" s="866"/>
      <c r="W58" s="866"/>
      <c r="X58" s="866"/>
      <c r="Y58" s="866"/>
      <c r="Z58" s="866"/>
      <c r="AA58" s="866"/>
      <c r="AB58" s="866"/>
      <c r="AC58" s="866"/>
      <c r="AD58" s="866"/>
      <c r="AE58" s="866"/>
      <c r="AF58" s="866"/>
    </row>
    <row r="59" spans="1:32" ht="12.75" customHeight="1" thickBot="1">
      <c r="A59" s="923"/>
      <c r="B59" s="919"/>
      <c r="C59" s="984"/>
      <c r="D59" s="985"/>
      <c r="E59" s="985"/>
      <c r="F59" s="985"/>
      <c r="G59" s="986"/>
      <c r="H59" s="919"/>
      <c r="I59" s="864"/>
      <c r="J59" s="864"/>
      <c r="K59" s="864"/>
      <c r="L59" s="865"/>
      <c r="M59" s="866"/>
      <c r="N59" s="866"/>
      <c r="O59" s="866"/>
      <c r="P59" s="866"/>
      <c r="Q59" s="866"/>
      <c r="R59" s="866"/>
      <c r="S59" s="866"/>
      <c r="T59" s="866"/>
      <c r="U59" s="866"/>
      <c r="V59" s="866"/>
      <c r="W59" s="866"/>
      <c r="X59" s="866"/>
      <c r="Y59" s="866"/>
      <c r="Z59" s="866"/>
      <c r="AA59" s="866"/>
      <c r="AB59" s="866"/>
      <c r="AC59" s="866"/>
      <c r="AD59" s="866"/>
      <c r="AE59" s="866"/>
      <c r="AF59" s="866"/>
    </row>
    <row r="60" spans="1:32" ht="12.75" customHeight="1" thickTop="1">
      <c r="A60" s="923"/>
      <c r="B60" s="919"/>
      <c r="C60" s="928"/>
      <c r="D60" s="928"/>
      <c r="E60" s="928"/>
      <c r="F60" s="928"/>
      <c r="G60" s="928"/>
      <c r="H60" s="919"/>
      <c r="I60" s="864"/>
      <c r="J60" s="864"/>
      <c r="K60" s="864"/>
      <c r="L60" s="865"/>
      <c r="M60" s="866"/>
      <c r="N60" s="866"/>
      <c r="O60" s="866"/>
      <c r="P60" s="866"/>
      <c r="Q60" s="866"/>
      <c r="R60" s="866"/>
      <c r="S60" s="866"/>
      <c r="T60" s="866"/>
      <c r="U60" s="866"/>
      <c r="V60" s="866"/>
      <c r="W60" s="866"/>
      <c r="X60" s="866"/>
      <c r="Y60" s="866"/>
      <c r="Z60" s="866"/>
      <c r="AA60" s="866"/>
      <c r="AB60" s="866"/>
      <c r="AC60" s="866"/>
      <c r="AD60" s="866"/>
      <c r="AE60" s="866"/>
      <c r="AF60" s="866"/>
    </row>
    <row r="61" spans="1:32" ht="13.5" customHeight="1" thickBot="1">
      <c r="A61" s="929"/>
      <c r="B61" s="930"/>
      <c r="C61" s="931"/>
      <c r="D61" s="931"/>
      <c r="E61" s="931"/>
      <c r="F61" s="931"/>
      <c r="G61" s="931"/>
      <c r="H61" s="930"/>
      <c r="I61" s="932"/>
      <c r="J61" s="932"/>
      <c r="K61" s="932"/>
      <c r="L61" s="933"/>
      <c r="M61" s="866"/>
      <c r="N61" s="866"/>
      <c r="O61" s="866"/>
      <c r="Q61" s="934"/>
    </row>
    <row r="62" spans="1:32" ht="12.75" customHeight="1">
      <c r="A62" s="935"/>
      <c r="B62" s="935"/>
      <c r="C62" s="936"/>
      <c r="D62" s="937"/>
      <c r="E62" s="937"/>
      <c r="F62" s="937"/>
      <c r="G62" s="937"/>
      <c r="H62" s="938"/>
      <c r="I62" s="935"/>
      <c r="J62" s="935"/>
      <c r="K62" s="935"/>
      <c r="L62" s="935"/>
      <c r="M62" s="866"/>
      <c r="N62" s="866"/>
      <c r="O62" s="866"/>
    </row>
    <row r="63" spans="1:32" ht="12.75" customHeight="1">
      <c r="A63" s="866"/>
      <c r="B63" s="939"/>
      <c r="C63" s="940"/>
      <c r="D63" s="941"/>
      <c r="E63" s="941"/>
      <c r="F63" s="941"/>
      <c r="G63" s="941"/>
      <c r="H63" s="942"/>
      <c r="I63" s="939"/>
      <c r="J63" s="939"/>
      <c r="K63" s="939"/>
      <c r="L63" s="939"/>
      <c r="M63" s="866"/>
      <c r="N63" s="866"/>
      <c r="O63" s="866"/>
    </row>
    <row r="64" spans="1:32" ht="13.5" customHeight="1">
      <c r="A64" s="866"/>
      <c r="B64" s="939"/>
      <c r="C64" s="940"/>
      <c r="D64" s="941"/>
      <c r="E64" s="941"/>
      <c r="F64" s="941"/>
      <c r="G64" s="941"/>
      <c r="H64" s="942"/>
      <c r="I64" s="939"/>
      <c r="J64" s="939"/>
      <c r="K64" s="939"/>
      <c r="L64" s="939"/>
      <c r="M64" s="866"/>
      <c r="N64" s="866"/>
      <c r="O64" s="866"/>
    </row>
    <row r="65" spans="1:15" ht="15">
      <c r="A65" s="866"/>
      <c r="B65" s="866"/>
      <c r="C65" s="943"/>
      <c r="D65" s="941"/>
      <c r="E65" s="941"/>
      <c r="F65" s="941"/>
      <c r="G65" s="941"/>
      <c r="H65" s="944"/>
      <c r="I65" s="866"/>
      <c r="J65" s="866"/>
      <c r="K65" s="866"/>
      <c r="L65" s="866"/>
      <c r="M65" s="866"/>
      <c r="N65" s="866"/>
      <c r="O65" s="866"/>
    </row>
    <row r="66" spans="1:15" ht="15">
      <c r="A66" s="866"/>
      <c r="B66" s="866"/>
      <c r="C66" s="943"/>
      <c r="D66" s="941"/>
      <c r="E66" s="941"/>
      <c r="F66" s="941"/>
      <c r="G66" s="941"/>
      <c r="H66" s="944"/>
      <c r="I66" s="866"/>
      <c r="J66" s="866"/>
      <c r="K66" s="866"/>
      <c r="L66" s="866"/>
      <c r="M66" s="866"/>
      <c r="N66" s="866"/>
      <c r="O66" s="866"/>
    </row>
    <row r="67" spans="1:15">
      <c r="A67" s="866"/>
      <c r="B67" s="866"/>
      <c r="C67" s="943"/>
      <c r="D67" s="940"/>
      <c r="E67" s="940"/>
      <c r="F67" s="940"/>
      <c r="G67" s="940"/>
      <c r="H67" s="944"/>
      <c r="I67" s="866"/>
      <c r="J67" s="866"/>
      <c r="K67" s="866"/>
      <c r="L67" s="866"/>
      <c r="M67" s="866"/>
      <c r="N67" s="866"/>
      <c r="O67" s="866"/>
    </row>
    <row r="68" spans="1:15">
      <c r="A68" s="866"/>
      <c r="B68" s="866"/>
      <c r="C68" s="944"/>
      <c r="D68" s="940"/>
      <c r="E68" s="945"/>
      <c r="F68" s="945"/>
      <c r="G68" s="940"/>
      <c r="H68" s="944"/>
      <c r="I68" s="866"/>
      <c r="J68" s="866"/>
      <c r="K68" s="866"/>
      <c r="L68" s="866"/>
      <c r="M68" s="866"/>
      <c r="N68" s="866"/>
      <c r="O68" s="866"/>
    </row>
    <row r="69" spans="1:15" ht="13.5" customHeight="1">
      <c r="A69" s="866"/>
      <c r="B69" s="866"/>
      <c r="C69" s="944"/>
      <c r="D69" s="940"/>
      <c r="E69" s="945"/>
      <c r="F69" s="945"/>
      <c r="G69" s="940"/>
      <c r="H69" s="944"/>
      <c r="I69" s="866"/>
      <c r="J69" s="866"/>
      <c r="K69" s="866"/>
      <c r="L69" s="866"/>
      <c r="M69" s="866"/>
      <c r="N69" s="866"/>
      <c r="O69" s="866"/>
    </row>
    <row r="70" spans="1:15" ht="12.75" customHeight="1">
      <c r="A70" s="866"/>
      <c r="B70" s="866"/>
      <c r="C70" s="944"/>
      <c r="D70" s="943"/>
      <c r="E70" s="946"/>
      <c r="F70" s="946"/>
      <c r="G70" s="943"/>
      <c r="H70" s="944"/>
      <c r="I70" s="866"/>
      <c r="J70" s="866"/>
      <c r="K70" s="866"/>
      <c r="L70" s="866"/>
      <c r="M70" s="866"/>
      <c r="N70" s="866"/>
      <c r="O70" s="866"/>
    </row>
    <row r="71" spans="1:15" ht="12.75" customHeight="1">
      <c r="A71" s="866"/>
      <c r="B71" s="866"/>
      <c r="C71" s="944"/>
      <c r="D71" s="943"/>
      <c r="E71" s="943"/>
      <c r="F71" s="943"/>
      <c r="G71" s="943"/>
      <c r="H71" s="866"/>
      <c r="I71" s="866"/>
      <c r="J71" s="866"/>
      <c r="K71" s="866"/>
      <c r="L71" s="866"/>
      <c r="M71" s="866"/>
      <c r="N71" s="866"/>
      <c r="O71" s="866"/>
    </row>
    <row r="72" spans="1:15" ht="12.75" customHeight="1">
      <c r="A72" s="866"/>
      <c r="B72" s="866"/>
      <c r="C72" s="866"/>
      <c r="D72" s="943"/>
      <c r="E72" s="943"/>
      <c r="F72" s="943"/>
      <c r="G72" s="943"/>
      <c r="H72" s="866"/>
      <c r="I72" s="866"/>
      <c r="J72" s="866"/>
      <c r="K72" s="866"/>
      <c r="L72" s="866"/>
      <c r="M72" s="866"/>
      <c r="N72" s="866"/>
      <c r="O72" s="866"/>
    </row>
    <row r="73" spans="1:15" ht="12.75" customHeight="1">
      <c r="A73" s="866"/>
      <c r="B73" s="866"/>
      <c r="C73" s="866"/>
      <c r="D73" s="944"/>
      <c r="E73" s="944"/>
      <c r="F73" s="944"/>
      <c r="G73" s="944"/>
      <c r="H73" s="866"/>
      <c r="I73" s="866"/>
      <c r="J73" s="866"/>
      <c r="K73" s="866"/>
      <c r="L73" s="866"/>
      <c r="M73" s="866"/>
      <c r="N73" s="866"/>
      <c r="O73" s="866"/>
    </row>
    <row r="74" spans="1:15" ht="12.75" customHeight="1">
      <c r="A74" s="866"/>
      <c r="B74" s="866"/>
      <c r="C74" s="866"/>
      <c r="D74" s="944"/>
      <c r="E74" s="944"/>
      <c r="F74" s="944"/>
      <c r="G74" s="944"/>
      <c r="H74" s="866"/>
      <c r="I74" s="866"/>
      <c r="J74" s="866"/>
      <c r="K74" s="866"/>
      <c r="L74" s="866"/>
      <c r="M74" s="866"/>
      <c r="N74" s="866"/>
      <c r="O74" s="866"/>
    </row>
    <row r="75" spans="1:15" ht="12.75" customHeight="1">
      <c r="A75" s="866"/>
      <c r="B75" s="866"/>
      <c r="C75" s="866"/>
      <c r="D75" s="944"/>
      <c r="E75" s="944"/>
      <c r="F75" s="944"/>
      <c r="G75" s="944"/>
      <c r="H75" s="866"/>
      <c r="I75" s="866"/>
      <c r="J75" s="866"/>
      <c r="K75" s="866"/>
      <c r="L75" s="866"/>
      <c r="M75" s="866"/>
      <c r="N75" s="866"/>
      <c r="O75" s="866"/>
    </row>
    <row r="76" spans="1:15" ht="12.75" customHeight="1">
      <c r="A76" s="866"/>
      <c r="B76" s="866"/>
      <c r="C76" s="866"/>
      <c r="D76" s="944"/>
      <c r="E76" s="944"/>
      <c r="F76" s="944"/>
      <c r="G76" s="944"/>
      <c r="H76" s="866"/>
      <c r="I76" s="866"/>
      <c r="J76" s="866"/>
      <c r="K76" s="866"/>
      <c r="L76" s="866"/>
      <c r="M76" s="866"/>
      <c r="N76" s="866"/>
      <c r="O76" s="866"/>
    </row>
    <row r="77" spans="1:15" ht="12.75" customHeight="1">
      <c r="A77" s="866"/>
      <c r="B77" s="866"/>
      <c r="C77" s="866"/>
      <c r="D77" s="944"/>
      <c r="E77" s="944"/>
      <c r="F77" s="944"/>
      <c r="G77" s="944"/>
      <c r="H77" s="866"/>
      <c r="I77" s="866"/>
      <c r="J77" s="866"/>
      <c r="K77" s="866"/>
      <c r="L77" s="866"/>
      <c r="M77" s="866"/>
      <c r="N77" s="866"/>
      <c r="O77" s="866"/>
    </row>
    <row r="78" spans="1:15" ht="12.75" customHeight="1">
      <c r="A78" s="866"/>
      <c r="B78" s="866"/>
      <c r="C78" s="866"/>
      <c r="D78" s="866"/>
      <c r="E78" s="866"/>
      <c r="F78" s="866"/>
      <c r="G78" s="866"/>
      <c r="H78" s="866"/>
      <c r="I78" s="866"/>
      <c r="J78" s="866"/>
      <c r="K78" s="866"/>
      <c r="L78" s="866"/>
      <c r="M78" s="866"/>
      <c r="N78" s="866"/>
      <c r="O78" s="866"/>
    </row>
    <row r="79" spans="1:15" ht="12.75" customHeight="1">
      <c r="A79" s="866"/>
      <c r="B79" s="866"/>
      <c r="C79" s="866"/>
      <c r="D79" s="866"/>
      <c r="E79" s="866"/>
      <c r="F79" s="866"/>
      <c r="G79" s="866"/>
      <c r="H79" s="866"/>
      <c r="I79" s="866"/>
      <c r="J79" s="866"/>
      <c r="K79" s="866"/>
      <c r="L79" s="866"/>
      <c r="M79" s="866"/>
      <c r="N79" s="866"/>
      <c r="O79" s="866"/>
    </row>
    <row r="80" spans="1:15" ht="12.75" customHeight="1">
      <c r="A80" s="866"/>
      <c r="B80" s="866"/>
      <c r="C80" s="866"/>
      <c r="D80" s="866"/>
      <c r="E80" s="866"/>
      <c r="F80" s="866"/>
      <c r="G80" s="866"/>
      <c r="H80" s="866"/>
      <c r="I80" s="866"/>
      <c r="J80" s="866"/>
      <c r="K80" s="866"/>
      <c r="L80" s="866"/>
      <c r="M80" s="866"/>
      <c r="N80" s="866"/>
      <c r="O80" s="866"/>
    </row>
    <row r="81" spans="1:15" ht="12.75" customHeight="1">
      <c r="A81" s="866"/>
      <c r="B81" s="866"/>
      <c r="C81" s="866"/>
      <c r="D81" s="866"/>
      <c r="E81" s="866"/>
      <c r="F81" s="866"/>
      <c r="G81" s="866"/>
      <c r="H81" s="866"/>
      <c r="I81" s="866"/>
      <c r="J81" s="866"/>
      <c r="K81" s="866"/>
      <c r="L81" s="866"/>
      <c r="M81" s="866"/>
      <c r="N81" s="866"/>
      <c r="O81" s="866"/>
    </row>
    <row r="82" spans="1:15" ht="12.75" customHeight="1">
      <c r="A82" s="866"/>
      <c r="B82" s="866"/>
      <c r="C82" s="866"/>
      <c r="D82" s="866"/>
      <c r="E82" s="866"/>
      <c r="F82" s="866"/>
      <c r="G82" s="866"/>
      <c r="H82" s="866"/>
      <c r="I82" s="866"/>
      <c r="J82" s="866"/>
      <c r="K82" s="866"/>
      <c r="L82" s="866"/>
      <c r="M82" s="866"/>
      <c r="N82" s="866"/>
      <c r="O82" s="866"/>
    </row>
    <row r="83" spans="1:15" ht="12.75" customHeight="1">
      <c r="A83" s="866"/>
      <c r="B83" s="866"/>
      <c r="C83" s="866"/>
      <c r="D83" s="866"/>
      <c r="E83" s="866"/>
      <c r="F83" s="866"/>
      <c r="G83" s="866"/>
      <c r="H83" s="866"/>
      <c r="I83" s="866"/>
      <c r="J83" s="866"/>
      <c r="K83" s="866"/>
      <c r="L83" s="866"/>
      <c r="M83" s="866"/>
      <c r="N83" s="866"/>
      <c r="O83" s="866"/>
    </row>
    <row r="84" spans="1:15" ht="12.75" customHeight="1">
      <c r="A84" s="866"/>
      <c r="B84" s="866"/>
      <c r="C84" s="866"/>
      <c r="D84" s="866"/>
      <c r="E84" s="866"/>
      <c r="F84" s="866"/>
      <c r="G84" s="866"/>
      <c r="H84" s="866"/>
      <c r="I84" s="866"/>
      <c r="J84" s="866"/>
      <c r="K84" s="866"/>
      <c r="L84" s="866"/>
      <c r="M84" s="866"/>
      <c r="N84" s="866"/>
      <c r="O84" s="866"/>
    </row>
    <row r="85" spans="1:15" ht="12.75" customHeight="1">
      <c r="A85" s="866"/>
      <c r="B85" s="866"/>
      <c r="C85" s="866"/>
      <c r="D85" s="866"/>
      <c r="E85" s="866"/>
      <c r="F85" s="866"/>
      <c r="G85" s="866"/>
      <c r="H85" s="866"/>
      <c r="I85" s="866"/>
      <c r="J85" s="866"/>
      <c r="K85" s="866"/>
      <c r="L85" s="866"/>
      <c r="M85" s="866"/>
      <c r="N85" s="866"/>
      <c r="O85" s="866"/>
    </row>
    <row r="86" spans="1:15" ht="12.75" customHeight="1">
      <c r="A86" s="866"/>
      <c r="B86" s="866"/>
      <c r="C86" s="866"/>
      <c r="D86" s="866"/>
      <c r="E86" s="866"/>
      <c r="F86" s="866"/>
      <c r="G86" s="866"/>
      <c r="H86" s="866"/>
      <c r="I86" s="866"/>
      <c r="J86" s="866"/>
      <c r="K86" s="866"/>
      <c r="L86" s="866"/>
      <c r="M86" s="866"/>
      <c r="N86" s="866"/>
      <c r="O86" s="866"/>
    </row>
    <row r="87" spans="1:15" ht="12.75" customHeight="1">
      <c r="A87" s="866"/>
      <c r="B87" s="866"/>
      <c r="C87" s="866"/>
      <c r="D87" s="866"/>
      <c r="E87" s="866"/>
      <c r="F87" s="866"/>
      <c r="G87" s="866"/>
      <c r="H87" s="866"/>
      <c r="I87" s="866"/>
      <c r="J87" s="866"/>
      <c r="K87" s="866"/>
      <c r="L87" s="866"/>
      <c r="M87" s="866"/>
      <c r="N87" s="866"/>
      <c r="O87" s="866"/>
    </row>
    <row r="88" spans="1:15" ht="12.75" customHeight="1">
      <c r="A88" s="866"/>
      <c r="B88" s="866"/>
      <c r="C88" s="866"/>
      <c r="D88" s="866"/>
      <c r="E88" s="866"/>
      <c r="F88" s="866"/>
      <c r="G88" s="866"/>
      <c r="H88" s="866"/>
      <c r="I88" s="866"/>
      <c r="J88" s="866"/>
      <c r="K88" s="866"/>
      <c r="L88" s="866"/>
      <c r="M88" s="866"/>
      <c r="N88" s="866"/>
      <c r="O88" s="866"/>
    </row>
    <row r="89" spans="1:15" ht="12.75" customHeight="1">
      <c r="A89" s="866"/>
      <c r="B89" s="866"/>
      <c r="C89" s="866"/>
      <c r="D89" s="866"/>
      <c r="E89" s="866"/>
      <c r="F89" s="866"/>
      <c r="G89" s="866"/>
      <c r="H89" s="866"/>
      <c r="I89" s="866"/>
      <c r="J89" s="866"/>
      <c r="K89" s="866"/>
      <c r="L89" s="866"/>
      <c r="M89" s="866"/>
      <c r="N89" s="866"/>
      <c r="O89" s="866"/>
    </row>
    <row r="90" spans="1:15" ht="12.75" customHeight="1">
      <c r="A90" s="866"/>
      <c r="B90" s="866"/>
      <c r="C90" s="866"/>
      <c r="D90" s="866"/>
      <c r="E90" s="866"/>
      <c r="F90" s="866"/>
      <c r="G90" s="866"/>
      <c r="H90" s="866"/>
      <c r="I90" s="866"/>
      <c r="J90" s="866"/>
      <c r="K90" s="866"/>
      <c r="L90" s="866"/>
      <c r="M90" s="866"/>
      <c r="N90" s="866"/>
      <c r="O90" s="866"/>
    </row>
    <row r="91" spans="1:15" ht="12.75" customHeight="1">
      <c r="A91" s="866"/>
      <c r="B91" s="866"/>
      <c r="C91" s="866"/>
      <c r="D91" s="866"/>
      <c r="E91" s="866"/>
      <c r="F91" s="866"/>
      <c r="G91" s="866"/>
      <c r="H91" s="866"/>
      <c r="I91" s="866"/>
      <c r="J91" s="866"/>
      <c r="K91" s="866"/>
      <c r="L91" s="866"/>
      <c r="M91" s="866"/>
      <c r="N91" s="866"/>
      <c r="O91" s="866"/>
    </row>
    <row r="92" spans="1:15" ht="12.75" customHeight="1">
      <c r="A92" s="866"/>
      <c r="B92" s="866"/>
      <c r="C92" s="866"/>
      <c r="D92" s="866"/>
      <c r="E92" s="866"/>
      <c r="F92" s="866"/>
      <c r="G92" s="866"/>
      <c r="H92" s="866"/>
      <c r="I92" s="866"/>
      <c r="J92" s="866"/>
      <c r="K92" s="866"/>
      <c r="L92" s="866"/>
      <c r="M92" s="866"/>
      <c r="N92" s="866"/>
      <c r="O92" s="866"/>
    </row>
    <row r="93" spans="1:15" ht="13.5" customHeight="1">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H222" s="866"/>
      <c r="I222" s="866"/>
      <c r="J222" s="866"/>
      <c r="K222" s="866"/>
      <c r="L222" s="866"/>
      <c r="M222" s="866"/>
      <c r="N222" s="866"/>
      <c r="O222" s="866"/>
    </row>
    <row r="223" spans="1:15">
      <c r="A223" s="866"/>
      <c r="B223" s="866"/>
      <c r="C223" s="866"/>
      <c r="D223" s="866"/>
      <c r="E223" s="866"/>
      <c r="F223" s="866"/>
      <c r="G223" s="866"/>
      <c r="H223" s="866"/>
      <c r="I223" s="866"/>
      <c r="J223" s="866"/>
      <c r="K223" s="866"/>
      <c r="L223" s="866"/>
      <c r="M223" s="866"/>
      <c r="N223" s="866"/>
      <c r="O223" s="866"/>
    </row>
    <row r="224" spans="1:15">
      <c r="A224" s="866"/>
      <c r="B224" s="866"/>
      <c r="C224" s="866"/>
      <c r="D224" s="866"/>
      <c r="E224" s="866"/>
      <c r="F224" s="866"/>
      <c r="G224" s="866"/>
      <c r="H224" s="866"/>
      <c r="I224" s="866"/>
      <c r="J224" s="866"/>
      <c r="K224" s="866"/>
      <c r="L224" s="866"/>
      <c r="M224" s="866"/>
      <c r="N224" s="866"/>
      <c r="O224" s="866"/>
    </row>
    <row r="225" spans="1:15">
      <c r="A225" s="866"/>
      <c r="B225" s="866"/>
      <c r="C225" s="866"/>
      <c r="D225" s="866"/>
      <c r="E225" s="866"/>
      <c r="F225" s="866"/>
      <c r="G225" s="866"/>
      <c r="H225" s="866"/>
      <c r="I225" s="866"/>
      <c r="J225" s="866"/>
      <c r="K225" s="866"/>
      <c r="L225" s="866"/>
      <c r="M225" s="866"/>
      <c r="N225" s="866"/>
      <c r="O225" s="866"/>
    </row>
    <row r="226" spans="1:15">
      <c r="A226" s="866"/>
      <c r="B226" s="866"/>
      <c r="C226" s="866"/>
      <c r="D226" s="866"/>
      <c r="E226" s="866"/>
      <c r="F226" s="866"/>
      <c r="G226" s="866"/>
      <c r="K226" s="866"/>
      <c r="L226" s="866"/>
      <c r="M226" s="866"/>
      <c r="N226" s="866"/>
      <c r="O226" s="866"/>
    </row>
    <row r="227" spans="1:15">
      <c r="A227" s="866"/>
      <c r="B227" s="866"/>
      <c r="C227" s="866"/>
      <c r="D227" s="866"/>
      <c r="E227" s="866"/>
      <c r="F227" s="866"/>
      <c r="G227" s="866"/>
      <c r="K227" s="866"/>
      <c r="L227" s="866"/>
      <c r="M227" s="866"/>
      <c r="N227" s="866"/>
      <c r="O227" s="866"/>
    </row>
    <row r="228" spans="1:15">
      <c r="A228" s="866"/>
      <c r="B228" s="866"/>
      <c r="C228" s="866"/>
      <c r="D228" s="866"/>
      <c r="E228" s="866"/>
      <c r="F228" s="866"/>
      <c r="G228" s="866"/>
      <c r="K228" s="866"/>
      <c r="L228" s="866"/>
      <c r="M228" s="866"/>
      <c r="N228" s="866"/>
      <c r="O228" s="866"/>
    </row>
    <row r="229" spans="1:15">
      <c r="A229" s="866"/>
      <c r="B229" s="866"/>
      <c r="C229" s="866"/>
      <c r="D229" s="866"/>
      <c r="E229" s="866"/>
      <c r="F229" s="866"/>
      <c r="G229" s="866"/>
      <c r="K229" s="866"/>
      <c r="L229" s="866"/>
      <c r="M229" s="866"/>
      <c r="N229" s="866"/>
      <c r="O229" s="866"/>
    </row>
    <row r="230" spans="1:15">
      <c r="A230" s="866"/>
      <c r="B230" s="866"/>
      <c r="C230" s="866"/>
      <c r="D230" s="866"/>
      <c r="E230" s="866"/>
      <c r="F230" s="866"/>
      <c r="G230" s="866"/>
      <c r="K230" s="866"/>
      <c r="L230" s="866"/>
      <c r="M230" s="866"/>
      <c r="N230" s="866"/>
      <c r="O230" s="866"/>
    </row>
    <row r="231" spans="1:15">
      <c r="A231" s="866"/>
      <c r="B231" s="866"/>
      <c r="C231" s="866"/>
      <c r="K231" s="866"/>
      <c r="L231" s="866"/>
      <c r="M231" s="866"/>
      <c r="N231" s="866"/>
      <c r="O231" s="866"/>
    </row>
    <row r="232" spans="1:15">
      <c r="A232" s="866"/>
      <c r="B232" s="866"/>
      <c r="C232" s="866"/>
      <c r="K232" s="866"/>
      <c r="L232" s="866"/>
      <c r="M232" s="866"/>
      <c r="N232" s="866"/>
      <c r="O232" s="866"/>
    </row>
    <row r="233" spans="1:15">
      <c r="B233" s="866"/>
      <c r="C233" s="866"/>
      <c r="K233" s="866"/>
      <c r="L233" s="866"/>
      <c r="M233" s="866"/>
      <c r="N233" s="866"/>
      <c r="O233" s="866"/>
    </row>
    <row r="234" spans="1:15">
      <c r="B234" s="866"/>
      <c r="C234" s="866"/>
      <c r="K234" s="866"/>
      <c r="L234" s="866"/>
      <c r="M234" s="866"/>
      <c r="N234" s="866"/>
      <c r="O234" s="866"/>
    </row>
    <row r="235" spans="1:15">
      <c r="B235" s="866"/>
      <c r="C235" s="866"/>
      <c r="K235" s="866"/>
      <c r="L235" s="866"/>
      <c r="M235" s="866"/>
      <c r="N235" s="866"/>
      <c r="O235" s="866"/>
    </row>
    <row r="236" spans="1:15">
      <c r="B236" s="866"/>
      <c r="C236" s="866"/>
      <c r="K236" s="866"/>
      <c r="L236" s="866"/>
      <c r="M236" s="866"/>
      <c r="N236" s="866"/>
      <c r="O236" s="866"/>
    </row>
    <row r="237" spans="1:15">
      <c r="B237" s="866"/>
      <c r="C237" s="866"/>
      <c r="K237" s="866"/>
      <c r="L237" s="866"/>
      <c r="M237" s="866"/>
      <c r="N237" s="866"/>
      <c r="O237" s="866"/>
    </row>
    <row r="238" spans="1:15">
      <c r="B238" s="866"/>
      <c r="C238" s="866"/>
      <c r="K238" s="866"/>
      <c r="L238" s="866"/>
      <c r="M238" s="866"/>
      <c r="N238" s="866"/>
      <c r="O238" s="866"/>
    </row>
    <row r="239" spans="1:15">
      <c r="B239" s="866"/>
      <c r="C239" s="866"/>
      <c r="K239" s="866"/>
      <c r="L239" s="866"/>
      <c r="M239" s="866"/>
      <c r="N239" s="866"/>
      <c r="O239" s="866"/>
    </row>
    <row r="240" spans="1:15">
      <c r="B240" s="866"/>
      <c r="C240" s="866"/>
      <c r="K240" s="866"/>
      <c r="L240" s="866"/>
      <c r="M240" s="866"/>
      <c r="N240" s="866"/>
      <c r="O240" s="866"/>
    </row>
    <row r="241" spans="2:15">
      <c r="B241" s="866"/>
      <c r="C241" s="866"/>
      <c r="K241" s="866"/>
      <c r="L241" s="866"/>
      <c r="M241" s="866"/>
      <c r="N241" s="866"/>
      <c r="O241" s="866"/>
    </row>
    <row r="242" spans="2:15">
      <c r="B242" s="866"/>
      <c r="C242" s="866"/>
      <c r="K242" s="866"/>
      <c r="L242" s="866"/>
      <c r="M242" s="866"/>
      <c r="N242" s="866"/>
      <c r="O242" s="866"/>
    </row>
    <row r="243" spans="2:15">
      <c r="B243" s="866"/>
      <c r="C243" s="866"/>
      <c r="K243" s="866"/>
      <c r="L243" s="866"/>
      <c r="M243" s="866"/>
      <c r="N243" s="866"/>
      <c r="O243" s="866"/>
    </row>
    <row r="244" spans="2:15">
      <c r="B244" s="866"/>
      <c r="C244" s="866"/>
      <c r="K244" s="866"/>
      <c r="L244" s="866"/>
      <c r="M244" s="866"/>
      <c r="N244" s="866"/>
      <c r="O244" s="866"/>
    </row>
    <row r="245" spans="2:15">
      <c r="B245" s="866"/>
      <c r="C245" s="866"/>
      <c r="K245" s="866"/>
      <c r="L245" s="866"/>
      <c r="M245" s="866"/>
      <c r="N245" s="866"/>
      <c r="O245" s="866"/>
    </row>
    <row r="246" spans="2:15">
      <c r="B246" s="866"/>
      <c r="C246" s="866"/>
      <c r="K246" s="866"/>
      <c r="L246" s="866"/>
      <c r="M246" s="866"/>
      <c r="N246" s="866"/>
      <c r="O246" s="866"/>
    </row>
    <row r="247" spans="2:15">
      <c r="B247" s="866"/>
      <c r="C247" s="866"/>
      <c r="K247" s="866"/>
      <c r="L247" s="866"/>
      <c r="M247" s="866"/>
      <c r="N247" s="866"/>
      <c r="O247" s="866"/>
    </row>
    <row r="248" spans="2:15">
      <c r="B248" s="866"/>
      <c r="C248" s="866"/>
      <c r="K248" s="866"/>
      <c r="L248" s="866"/>
      <c r="M248" s="866"/>
      <c r="N248" s="866"/>
      <c r="O248" s="866"/>
    </row>
    <row r="249" spans="2:15">
      <c r="B249" s="866"/>
      <c r="C249" s="866"/>
      <c r="K249" s="866"/>
      <c r="L249" s="866"/>
      <c r="M249" s="866"/>
      <c r="N249" s="866"/>
      <c r="O249" s="866"/>
    </row>
    <row r="250" spans="2:15">
      <c r="B250" s="866"/>
      <c r="C250" s="866"/>
      <c r="K250" s="866"/>
      <c r="L250" s="866"/>
    </row>
    <row r="251" spans="2:15">
      <c r="B251" s="866"/>
      <c r="C251" s="866"/>
      <c r="K251" s="866"/>
      <c r="L251" s="866"/>
    </row>
    <row r="252" spans="2:15">
      <c r="B252" s="866"/>
      <c r="C252" s="866"/>
      <c r="K252" s="866"/>
      <c r="L252" s="866"/>
    </row>
    <row r="253" spans="2:15">
      <c r="B253" s="866"/>
      <c r="C253" s="866"/>
      <c r="K253" s="866"/>
      <c r="L253" s="866"/>
    </row>
    <row r="254" spans="2:15">
      <c r="B254" s="866"/>
      <c r="C254" s="866"/>
      <c r="K254" s="866"/>
      <c r="L254" s="866"/>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06" t="s">
        <v>85</v>
      </c>
      <c r="B1" s="1107"/>
      <c r="C1" s="1107"/>
      <c r="D1" s="1107"/>
      <c r="E1" s="1107"/>
      <c r="F1" s="1107"/>
      <c r="G1" s="1107"/>
      <c r="H1" s="1107"/>
      <c r="I1" s="1107"/>
      <c r="J1" s="1107"/>
      <c r="K1" s="1107"/>
      <c r="L1" s="1107"/>
      <c r="M1" s="1107"/>
      <c r="N1" s="1107"/>
      <c r="O1" s="1108"/>
    </row>
    <row r="2" spans="1:15" s="774" customFormat="1" ht="27" customHeight="1" thickBot="1">
      <c r="A2" s="770" t="s">
        <v>81</v>
      </c>
      <c r="B2" s="771" t="s">
        <v>86</v>
      </c>
      <c r="C2" s="772" t="s">
        <v>87</v>
      </c>
      <c r="D2" s="772" t="s">
        <v>88</v>
      </c>
      <c r="E2" s="772" t="s">
        <v>89</v>
      </c>
      <c r="F2" s="772" t="s">
        <v>90</v>
      </c>
      <c r="G2" s="772" t="s">
        <v>91</v>
      </c>
      <c r="H2" s="772" t="s">
        <v>92</v>
      </c>
      <c r="I2" s="772" t="s">
        <v>93</v>
      </c>
      <c r="J2" s="772" t="s">
        <v>94</v>
      </c>
      <c r="K2" s="772" t="s">
        <v>95</v>
      </c>
      <c r="L2" s="772" t="s">
        <v>96</v>
      </c>
      <c r="M2" s="772" t="s">
        <v>97</v>
      </c>
      <c r="N2" s="772" t="s">
        <v>98</v>
      </c>
      <c r="O2" s="773" t="s">
        <v>16</v>
      </c>
    </row>
    <row r="3" spans="1:15" ht="15" customHeight="1" thickBot="1">
      <c r="A3" s="1109" t="s">
        <v>82</v>
      </c>
      <c r="B3" s="775" t="s">
        <v>54</v>
      </c>
      <c r="C3" s="776">
        <v>106.69</v>
      </c>
      <c r="D3" s="776">
        <v>100.13</v>
      </c>
      <c r="E3" s="776">
        <v>96.280476190476193</v>
      </c>
      <c r="F3" s="776">
        <v>101.23571428571428</v>
      </c>
      <c r="G3" s="776">
        <v>115.25666666666663</v>
      </c>
      <c r="H3" s="776">
        <v>129.20380952380953</v>
      </c>
      <c r="I3" s="776">
        <v>145.40904761904758</v>
      </c>
      <c r="J3" s="776">
        <v>140.46380952380954</v>
      </c>
      <c r="K3" s="776">
        <v>135.79619047619045</v>
      </c>
      <c r="L3" s="776">
        <v>118.41952380952378</v>
      </c>
      <c r="M3" s="776">
        <v>107.70090909090909</v>
      </c>
      <c r="N3" s="776">
        <v>106.54136363636366</v>
      </c>
      <c r="O3" s="777">
        <v>116.96</v>
      </c>
    </row>
    <row r="4" spans="1:15" ht="15" customHeight="1" thickBot="1">
      <c r="A4" s="1109"/>
      <c r="B4" s="778" t="s">
        <v>55</v>
      </c>
      <c r="C4" s="776">
        <v>132.86000000000001</v>
      </c>
      <c r="D4" s="776">
        <v>127.34</v>
      </c>
      <c r="E4" s="776">
        <v>120.24875</v>
      </c>
      <c r="F4" s="776">
        <v>120.00750000000001</v>
      </c>
      <c r="G4" s="776">
        <v>127.1875</v>
      </c>
      <c r="H4" s="776">
        <v>149.27000000000001</v>
      </c>
      <c r="I4" s="776">
        <v>163.09777777777779</v>
      </c>
      <c r="J4" s="776">
        <v>163.09555555555556</v>
      </c>
      <c r="K4" s="776">
        <v>155.13444444444443</v>
      </c>
      <c r="L4" s="776">
        <v>140.31099999999998</v>
      </c>
      <c r="M4" s="776">
        <v>128.11499999999998</v>
      </c>
      <c r="N4" s="776">
        <v>128.28700000000001</v>
      </c>
      <c r="O4" s="777">
        <v>139.13</v>
      </c>
    </row>
    <row r="5" spans="1:15" ht="15" customHeight="1" thickBot="1">
      <c r="A5" s="1109"/>
      <c r="B5" s="778" t="s">
        <v>56</v>
      </c>
      <c r="C5" s="776">
        <v>189.37</v>
      </c>
      <c r="D5" s="776">
        <v>173.87</v>
      </c>
      <c r="E5" s="776">
        <v>163.06399999999996</v>
      </c>
      <c r="F5" s="776">
        <v>174.30799999999999</v>
      </c>
      <c r="G5" s="776">
        <v>189.15533333333335</v>
      </c>
      <c r="H5" s="776">
        <v>249.38466666666665</v>
      </c>
      <c r="I5" s="776">
        <v>254.51066666666659</v>
      </c>
      <c r="J5" s="776">
        <v>273.04266666666666</v>
      </c>
      <c r="K5" s="776">
        <v>250.96466666666672</v>
      </c>
      <c r="L5" s="776">
        <v>212.95133333333337</v>
      </c>
      <c r="M5" s="776">
        <v>183.84133333333332</v>
      </c>
      <c r="N5" s="776">
        <v>176.25133333333329</v>
      </c>
      <c r="O5" s="777">
        <v>207.56</v>
      </c>
    </row>
    <row r="6" spans="1:15" ht="15" customHeight="1" thickBot="1">
      <c r="A6" s="1110"/>
      <c r="B6" s="779" t="s">
        <v>57</v>
      </c>
      <c r="C6" s="780">
        <v>138.9</v>
      </c>
      <c r="D6" s="780">
        <v>129.54</v>
      </c>
      <c r="E6" s="780">
        <v>123.40545454545455</v>
      </c>
      <c r="F6" s="780">
        <v>129.5597727272727</v>
      </c>
      <c r="G6" s="780">
        <v>142.61863636363634</v>
      </c>
      <c r="H6" s="780">
        <v>173.82295454545454</v>
      </c>
      <c r="I6" s="780">
        <v>185.31400000000002</v>
      </c>
      <c r="J6" s="780">
        <v>189.18311111111106</v>
      </c>
      <c r="K6" s="780">
        <v>178.05333333333334</v>
      </c>
      <c r="L6" s="780">
        <v>154.00413043478261</v>
      </c>
      <c r="M6" s="780">
        <v>136.3444680851064</v>
      </c>
      <c r="N6" s="780">
        <v>133.41595744680848</v>
      </c>
      <c r="O6" s="781">
        <v>149.88999999999999</v>
      </c>
    </row>
    <row r="7" spans="1:15" ht="15" customHeight="1" thickBot="1">
      <c r="A7" s="1111" t="s">
        <v>83</v>
      </c>
      <c r="B7" s="778" t="s">
        <v>54</v>
      </c>
      <c r="C7" s="776">
        <v>127.27</v>
      </c>
      <c r="D7" s="776">
        <v>116.38</v>
      </c>
      <c r="E7" s="776">
        <v>124.1585</v>
      </c>
      <c r="F7" s="776">
        <v>115.75666666666667</v>
      </c>
      <c r="G7" s="776">
        <v>117.04024999999999</v>
      </c>
      <c r="H7" s="776">
        <v>146.67950000000002</v>
      </c>
      <c r="I7" s="776">
        <v>130.02375000000004</v>
      </c>
      <c r="J7" s="776">
        <v>129.15025</v>
      </c>
      <c r="K7" s="776">
        <v>136.35874999999996</v>
      </c>
      <c r="L7" s="776">
        <v>124.28076923076922</v>
      </c>
      <c r="M7" s="776">
        <v>122.79948717948722</v>
      </c>
      <c r="N7" s="776">
        <v>122.48435897435898</v>
      </c>
      <c r="O7" s="777">
        <v>125.72</v>
      </c>
    </row>
    <row r="8" spans="1:15" ht="15" customHeight="1" thickBot="1">
      <c r="A8" s="1109"/>
      <c r="B8" s="778" t="s">
        <v>55</v>
      </c>
      <c r="C8" s="776">
        <v>212.32</v>
      </c>
      <c r="D8" s="776">
        <v>209.79</v>
      </c>
      <c r="E8" s="776">
        <v>182.8472222222222</v>
      </c>
      <c r="F8" s="776">
        <v>181.89388888888891</v>
      </c>
      <c r="G8" s="776">
        <v>231.24055555555549</v>
      </c>
      <c r="H8" s="776">
        <v>363.3633333333334</v>
      </c>
      <c r="I8" s="776">
        <v>270.53666666666663</v>
      </c>
      <c r="J8" s="776">
        <v>272.35444444444448</v>
      </c>
      <c r="K8" s="776">
        <v>295.12294117647059</v>
      </c>
      <c r="L8" s="776">
        <v>231.95611111111111</v>
      </c>
      <c r="M8" s="776">
        <v>201.54666666666665</v>
      </c>
      <c r="N8" s="776">
        <v>209.31235294117644</v>
      </c>
      <c r="O8" s="777">
        <v>237.42</v>
      </c>
    </row>
    <row r="9" spans="1:15" ht="15" customHeight="1" thickBot="1">
      <c r="A9" s="1109"/>
      <c r="B9" s="778" t="s">
        <v>56</v>
      </c>
      <c r="C9" s="776">
        <v>174.42</v>
      </c>
      <c r="D9" s="776">
        <v>165.04</v>
      </c>
      <c r="E9" s="776">
        <v>162.61249999999998</v>
      </c>
      <c r="F9" s="776">
        <v>160.93</v>
      </c>
      <c r="G9" s="776">
        <v>161.66249999999999</v>
      </c>
      <c r="H9" s="776">
        <v>251.73500000000001</v>
      </c>
      <c r="I9" s="776">
        <v>218.92750000000001</v>
      </c>
      <c r="J9" s="776">
        <v>235.41000000000003</v>
      </c>
      <c r="K9" s="776">
        <v>211.93400000000003</v>
      </c>
      <c r="L9" s="776">
        <v>197.70749999999998</v>
      </c>
      <c r="M9" s="776">
        <v>168.88</v>
      </c>
      <c r="N9" s="776">
        <v>167.70599999999999</v>
      </c>
      <c r="O9" s="777">
        <v>182.05</v>
      </c>
    </row>
    <row r="10" spans="1:15" ht="15" customHeight="1" thickBot="1">
      <c r="A10" s="1110"/>
      <c r="B10" s="779" t="s">
        <v>57</v>
      </c>
      <c r="C10" s="780">
        <v>155</v>
      </c>
      <c r="D10" s="780">
        <v>146.63999999999999</v>
      </c>
      <c r="E10" s="780">
        <v>143.67806451612907</v>
      </c>
      <c r="F10" s="780">
        <v>138.23475409836058</v>
      </c>
      <c r="G10" s="780">
        <v>153.07403225806451</v>
      </c>
      <c r="H10" s="780">
        <v>216.36548387096775</v>
      </c>
      <c r="I10" s="780">
        <v>176.55354838709675</v>
      </c>
      <c r="J10" s="780">
        <v>177.58112903225808</v>
      </c>
      <c r="K10" s="780">
        <v>185.98564516129031</v>
      </c>
      <c r="L10" s="780">
        <v>160.86868852459017</v>
      </c>
      <c r="M10" s="780">
        <v>149.05803278688524</v>
      </c>
      <c r="N10" s="780">
        <v>150.3890163934426</v>
      </c>
      <c r="O10" s="781">
        <v>162.44</v>
      </c>
    </row>
    <row r="11" spans="1:15" ht="15" customHeight="1" thickBot="1">
      <c r="A11" s="1096" t="s">
        <v>79</v>
      </c>
      <c r="B11" s="1097"/>
      <c r="C11" s="782">
        <v>148.22999999999999</v>
      </c>
      <c r="D11" s="782">
        <v>139.44999999999999</v>
      </c>
      <c r="E11" s="782">
        <v>135.26301886792444</v>
      </c>
      <c r="F11" s="782">
        <v>134.59952380952376</v>
      </c>
      <c r="G11" s="782">
        <v>148.73405660377358</v>
      </c>
      <c r="H11" s="782">
        <v>198.70632075471704</v>
      </c>
      <c r="I11" s="782">
        <v>180.23785046728975</v>
      </c>
      <c r="J11" s="782">
        <v>182.46046728971959</v>
      </c>
      <c r="K11" s="782">
        <v>182.64962616822433</v>
      </c>
      <c r="L11" s="782">
        <v>157.91757009345795</v>
      </c>
      <c r="M11" s="782">
        <v>143.52527777777775</v>
      </c>
      <c r="N11" s="782">
        <v>143.00259259259258</v>
      </c>
      <c r="O11" s="783">
        <v>156.96</v>
      </c>
    </row>
    <row r="12" spans="1:15" ht="15" customHeight="1" thickBot="1">
      <c r="O12" s="642"/>
    </row>
    <row r="13" spans="1:15" ht="15" customHeight="1" thickBot="1">
      <c r="A13" s="785" t="s">
        <v>64</v>
      </c>
      <c r="B13" s="747" t="s">
        <v>57</v>
      </c>
      <c r="C13" s="748">
        <v>109.27</v>
      </c>
      <c r="D13" s="748">
        <v>99.78</v>
      </c>
      <c r="E13" s="748">
        <v>93.85</v>
      </c>
      <c r="F13" s="748">
        <v>91.87</v>
      </c>
      <c r="G13" s="748">
        <v>93.06</v>
      </c>
      <c r="H13" s="748">
        <v>99.98</v>
      </c>
      <c r="I13" s="748">
        <v>103.11</v>
      </c>
      <c r="J13" s="748">
        <v>100.12</v>
      </c>
      <c r="K13" s="748">
        <v>101.3</v>
      </c>
      <c r="L13" s="748">
        <v>96.59</v>
      </c>
      <c r="M13" s="748">
        <v>104.51</v>
      </c>
      <c r="N13" s="748">
        <v>105.81</v>
      </c>
      <c r="O13" s="786">
        <v>99.94</v>
      </c>
    </row>
    <row r="14" spans="1:15" ht="22.5" customHeight="1">
      <c r="O14" s="642"/>
    </row>
    <row r="15" spans="1:15" ht="20.399999999999999" thickBot="1">
      <c r="A15" s="1112" t="s">
        <v>100</v>
      </c>
      <c r="B15" s="1112"/>
      <c r="C15" s="1112"/>
      <c r="D15" s="1112"/>
      <c r="E15" s="1112"/>
      <c r="F15" s="1112"/>
      <c r="G15" s="1112"/>
      <c r="H15" s="1112"/>
      <c r="I15" s="1112"/>
      <c r="J15" s="1112"/>
      <c r="K15" s="1112"/>
      <c r="L15" s="1112"/>
      <c r="M15" s="1112"/>
      <c r="N15" s="1112"/>
      <c r="O15" s="1112"/>
    </row>
    <row r="16" spans="1:15" ht="27" customHeight="1" thickBot="1">
      <c r="A16" s="787" t="s">
        <v>81</v>
      </c>
      <c r="B16" s="788" t="s">
        <v>86</v>
      </c>
      <c r="C16" s="789" t="s">
        <v>101</v>
      </c>
      <c r="D16" s="789" t="s">
        <v>102</v>
      </c>
      <c r="E16" s="789" t="s">
        <v>103</v>
      </c>
      <c r="F16" s="789" t="s">
        <v>104</v>
      </c>
      <c r="G16" s="789" t="s">
        <v>105</v>
      </c>
      <c r="H16" s="789" t="s">
        <v>106</v>
      </c>
      <c r="I16" s="789" t="s">
        <v>107</v>
      </c>
      <c r="J16" s="789" t="s">
        <v>108</v>
      </c>
      <c r="K16" s="789" t="s">
        <v>109</v>
      </c>
      <c r="L16" s="789" t="s">
        <v>110</v>
      </c>
      <c r="M16" s="789" t="s">
        <v>111</v>
      </c>
      <c r="N16" s="790" t="s">
        <v>112</v>
      </c>
      <c r="O16" s="791" t="s">
        <v>16</v>
      </c>
    </row>
    <row r="17" spans="1:15" ht="15" customHeight="1" thickBot="1">
      <c r="A17" s="1109" t="s">
        <v>82</v>
      </c>
      <c r="B17" s="775" t="s">
        <v>54</v>
      </c>
      <c r="C17" s="776">
        <v>105.93</v>
      </c>
      <c r="D17" s="776">
        <v>99.72</v>
      </c>
      <c r="E17" s="776">
        <v>92.532499999999999</v>
      </c>
      <c r="F17" s="776">
        <v>96.747999999999976</v>
      </c>
      <c r="G17" s="776">
        <v>104.9325</v>
      </c>
      <c r="H17" s="776">
        <v>125.48549999999997</v>
      </c>
      <c r="I17" s="776">
        <v>137.94599999999997</v>
      </c>
      <c r="J17" s="776">
        <v>138.02900000000002</v>
      </c>
      <c r="K17" s="776">
        <v>133.88149999999999</v>
      </c>
      <c r="L17" s="776">
        <v>123.75849999999998</v>
      </c>
      <c r="M17" s="776">
        <v>110.31863636363637</v>
      </c>
      <c r="N17" s="792">
        <v>104.5931818181818</v>
      </c>
      <c r="O17" s="777">
        <v>114.3</v>
      </c>
    </row>
    <row r="18" spans="1:15" ht="15" customHeight="1" thickBot="1">
      <c r="A18" s="1109"/>
      <c r="B18" s="778" t="s">
        <v>55</v>
      </c>
      <c r="C18" s="776">
        <v>118.58</v>
      </c>
      <c r="D18" s="776">
        <v>114.74</v>
      </c>
      <c r="E18" s="776">
        <v>109.5575</v>
      </c>
      <c r="F18" s="776">
        <v>112.09375</v>
      </c>
      <c r="G18" s="776">
        <v>118.80500000000001</v>
      </c>
      <c r="H18" s="776">
        <v>136.55250000000001</v>
      </c>
      <c r="I18" s="776">
        <v>148.4025</v>
      </c>
      <c r="J18" s="776">
        <v>156.89875000000001</v>
      </c>
      <c r="K18" s="776">
        <v>155.64999999999998</v>
      </c>
      <c r="L18" s="776">
        <v>137.65333333333334</v>
      </c>
      <c r="M18" s="776">
        <v>129.25777777777779</v>
      </c>
      <c r="N18" s="792">
        <v>127.33777777777777</v>
      </c>
      <c r="O18" s="777">
        <v>132.27000000000001</v>
      </c>
    </row>
    <row r="19" spans="1:15" ht="15" customHeight="1" thickBot="1">
      <c r="A19" s="1109"/>
      <c r="B19" s="778" t="s">
        <v>56</v>
      </c>
      <c r="C19" s="776">
        <v>167.04</v>
      </c>
      <c r="D19" s="776">
        <v>161.36000000000001</v>
      </c>
      <c r="E19" s="776">
        <v>150.20600000000002</v>
      </c>
      <c r="F19" s="776">
        <v>158.10000000000002</v>
      </c>
      <c r="G19" s="776">
        <v>173.23000000000005</v>
      </c>
      <c r="H19" s="776">
        <v>221.38533333333328</v>
      </c>
      <c r="I19" s="776">
        <v>232.82333333333332</v>
      </c>
      <c r="J19" s="776">
        <v>251.46266666666668</v>
      </c>
      <c r="K19" s="776">
        <v>245.75133333333329</v>
      </c>
      <c r="L19" s="776">
        <v>209.95800000000003</v>
      </c>
      <c r="M19" s="776">
        <v>196.01733333333331</v>
      </c>
      <c r="N19" s="792">
        <v>185.82600000000002</v>
      </c>
      <c r="O19" s="777">
        <v>199.71</v>
      </c>
    </row>
    <row r="20" spans="1:15" ht="15" customHeight="1" thickBot="1">
      <c r="A20" s="1110"/>
      <c r="B20" s="779" t="s">
        <v>57</v>
      </c>
      <c r="C20" s="780">
        <v>129.6</v>
      </c>
      <c r="D20" s="780">
        <v>124.02</v>
      </c>
      <c r="E20" s="780">
        <v>115.81860465116283</v>
      </c>
      <c r="F20" s="780">
        <v>121.00488372093024</v>
      </c>
      <c r="G20" s="780">
        <v>131.33813953488371</v>
      </c>
      <c r="H20" s="780">
        <v>160.99790697674422</v>
      </c>
      <c r="I20" s="780">
        <v>172.98813953488369</v>
      </c>
      <c r="J20" s="780">
        <v>181.10953488372084</v>
      </c>
      <c r="K20" s="780">
        <v>176.47159090909093</v>
      </c>
      <c r="L20" s="780">
        <v>155.98681818181817</v>
      </c>
      <c r="M20" s="780">
        <v>141.96934782608696</v>
      </c>
      <c r="N20" s="793">
        <v>135.53217391304347</v>
      </c>
      <c r="O20" s="781">
        <v>146.82</v>
      </c>
    </row>
    <row r="21" spans="1:15" ht="15" customHeight="1" thickBot="1">
      <c r="A21" s="1111" t="s">
        <v>83</v>
      </c>
      <c r="B21" s="778" t="s">
        <v>54</v>
      </c>
      <c r="C21" s="776">
        <v>119.71</v>
      </c>
      <c r="D21" s="776">
        <v>116.13</v>
      </c>
      <c r="E21" s="776">
        <v>112.03952380952383</v>
      </c>
      <c r="F21" s="776">
        <v>114.83487804878054</v>
      </c>
      <c r="G21" s="776">
        <v>118.47774999999999</v>
      </c>
      <c r="H21" s="776">
        <v>139.892</v>
      </c>
      <c r="I21" s="776">
        <v>129.43050000000002</v>
      </c>
      <c r="J21" s="776">
        <v>131.26153846153849</v>
      </c>
      <c r="K21" s="776">
        <v>128.28474999999995</v>
      </c>
      <c r="L21" s="776">
        <v>126.17075</v>
      </c>
      <c r="M21" s="776">
        <v>110.28525000000002</v>
      </c>
      <c r="N21" s="792">
        <v>121.13724999999999</v>
      </c>
      <c r="O21" s="777">
        <v>120.26</v>
      </c>
    </row>
    <row r="22" spans="1:15" ht="15" customHeight="1" thickBot="1">
      <c r="A22" s="1109"/>
      <c r="B22" s="778" t="s">
        <v>55</v>
      </c>
      <c r="C22" s="776">
        <v>211.46</v>
      </c>
      <c r="D22" s="776">
        <v>196.06</v>
      </c>
      <c r="E22" s="776">
        <v>178.93444444444444</v>
      </c>
      <c r="F22" s="776">
        <v>178.19777777777779</v>
      </c>
      <c r="G22" s="776">
        <v>211.48888888888894</v>
      </c>
      <c r="H22" s="776">
        <v>336.45555555555563</v>
      </c>
      <c r="I22" s="776">
        <v>264.63777777777773</v>
      </c>
      <c r="J22" s="776">
        <v>295.97166666666669</v>
      </c>
      <c r="K22" s="776">
        <v>324.12823529411759</v>
      </c>
      <c r="L22" s="776">
        <v>246.81</v>
      </c>
      <c r="M22" s="776">
        <v>200.97333333333336</v>
      </c>
      <c r="N22" s="792">
        <v>205.48277777777781</v>
      </c>
      <c r="O22" s="777">
        <v>236.6</v>
      </c>
    </row>
    <row r="23" spans="1:15" ht="15" customHeight="1" thickBot="1">
      <c r="A23" s="1109"/>
      <c r="B23" s="778" t="s">
        <v>56</v>
      </c>
      <c r="C23" s="776">
        <v>166.88</v>
      </c>
      <c r="D23" s="776">
        <v>161.96</v>
      </c>
      <c r="E23" s="776">
        <v>148.7825</v>
      </c>
      <c r="F23" s="776">
        <v>161.85000000000002</v>
      </c>
      <c r="G23" s="776">
        <v>163.65</v>
      </c>
      <c r="H23" s="776">
        <v>239.42999999999998</v>
      </c>
      <c r="I23" s="776">
        <v>215.64249999999998</v>
      </c>
      <c r="J23" s="776">
        <v>235.18</v>
      </c>
      <c r="K23" s="776">
        <v>202.27599999999998</v>
      </c>
      <c r="L23" s="776">
        <v>219.9675</v>
      </c>
      <c r="M23" s="776">
        <v>175.92</v>
      </c>
      <c r="N23" s="792">
        <v>168.4725</v>
      </c>
      <c r="O23" s="777">
        <v>190.08</v>
      </c>
    </row>
    <row r="24" spans="1:15" ht="15" customHeight="1" thickBot="1">
      <c r="A24" s="1110"/>
      <c r="B24" s="779" t="s">
        <v>57</v>
      </c>
      <c r="C24" s="780">
        <v>148.46</v>
      </c>
      <c r="D24" s="780">
        <v>141.47</v>
      </c>
      <c r="E24" s="780">
        <v>133.15015625000001</v>
      </c>
      <c r="F24" s="780">
        <v>135.92365079365078</v>
      </c>
      <c r="G24" s="780">
        <v>148.39532258064517</v>
      </c>
      <c r="H24" s="780">
        <v>203.38064516129035</v>
      </c>
      <c r="I24" s="780">
        <v>174.24629032258071</v>
      </c>
      <c r="J24" s="780">
        <v>186.67885245901641</v>
      </c>
      <c r="K24" s="780">
        <v>187.95080645161292</v>
      </c>
      <c r="L24" s="780">
        <v>167.24645161290323</v>
      </c>
      <c r="M24" s="780">
        <v>140.84854838709674</v>
      </c>
      <c r="N24" s="793">
        <v>148.67854838709681</v>
      </c>
      <c r="O24" s="781">
        <v>156.22</v>
      </c>
    </row>
    <row r="25" spans="1:15" ht="15" customHeight="1" thickBot="1">
      <c r="A25" s="1096" t="s">
        <v>79</v>
      </c>
      <c r="B25" s="1097"/>
      <c r="C25" s="782">
        <v>140.88</v>
      </c>
      <c r="D25" s="782">
        <v>134.46</v>
      </c>
      <c r="E25" s="782">
        <v>126.18514018691592</v>
      </c>
      <c r="F25" s="782">
        <v>129.87169811320751</v>
      </c>
      <c r="G25" s="782">
        <v>141.40999999999994</v>
      </c>
      <c r="H25" s="782">
        <v>186.02390476190476</v>
      </c>
      <c r="I25" s="782">
        <v>173.7310476190477</v>
      </c>
      <c r="J25" s="782">
        <v>184.37615384615384</v>
      </c>
      <c r="K25" s="782">
        <v>183.18584905660381</v>
      </c>
      <c r="L25" s="782">
        <v>162.57264150943391</v>
      </c>
      <c r="M25" s="782">
        <v>141.32592592592593</v>
      </c>
      <c r="N25" s="794">
        <v>143.07916666666668</v>
      </c>
      <c r="O25" s="783">
        <v>152.31</v>
      </c>
    </row>
    <row r="26" spans="1:15" ht="15" customHeight="1" thickBot="1">
      <c r="O26" s="642"/>
    </row>
    <row r="27" spans="1:15" ht="15" customHeight="1" thickBot="1">
      <c r="A27" s="785" t="s">
        <v>64</v>
      </c>
      <c r="B27" s="747" t="s">
        <v>57</v>
      </c>
      <c r="C27" s="748">
        <v>109.62</v>
      </c>
      <c r="D27" s="748">
        <v>109.77</v>
      </c>
      <c r="E27" s="748">
        <v>100.42</v>
      </c>
      <c r="F27" s="748">
        <v>100.98</v>
      </c>
      <c r="G27" s="748">
        <v>101.05</v>
      </c>
      <c r="H27" s="748">
        <v>97.85</v>
      </c>
      <c r="I27" s="748">
        <v>97</v>
      </c>
      <c r="J27" s="748">
        <v>94.78</v>
      </c>
      <c r="K27" s="748">
        <v>94.46</v>
      </c>
      <c r="L27" s="748">
        <v>97.93</v>
      </c>
      <c r="M27" s="748">
        <v>96.97</v>
      </c>
      <c r="N27" s="748">
        <v>102.61</v>
      </c>
      <c r="O27" s="786">
        <v>100.29</v>
      </c>
    </row>
    <row r="28" spans="1:15" ht="22.5" customHeight="1" thickBot="1">
      <c r="O28" s="642"/>
    </row>
    <row r="29" spans="1:15" ht="20.399999999999999" thickBot="1">
      <c r="A29" s="1113" t="s">
        <v>113</v>
      </c>
      <c r="B29" s="1107"/>
      <c r="C29" s="1107"/>
      <c r="D29" s="1107"/>
      <c r="E29" s="1107"/>
      <c r="F29" s="1107"/>
      <c r="G29" s="1107"/>
      <c r="H29" s="1107"/>
      <c r="I29" s="1107"/>
      <c r="J29" s="1107"/>
      <c r="K29" s="1107"/>
      <c r="L29" s="1107"/>
      <c r="M29" s="1107"/>
      <c r="N29" s="1107"/>
      <c r="O29" s="1108"/>
    </row>
    <row r="30" spans="1:15" ht="27" customHeight="1" thickBot="1">
      <c r="A30" s="787" t="s">
        <v>81</v>
      </c>
      <c r="B30" s="788" t="s">
        <v>86</v>
      </c>
      <c r="C30" s="795" t="s">
        <v>126</v>
      </c>
      <c r="D30" s="795" t="s">
        <v>127</v>
      </c>
      <c r="E30" s="795" t="s">
        <v>128</v>
      </c>
      <c r="F30" s="795" t="s">
        <v>129</v>
      </c>
      <c r="G30" s="795" t="s">
        <v>130</v>
      </c>
      <c r="H30" s="795" t="s">
        <v>131</v>
      </c>
      <c r="I30" s="795" t="s">
        <v>132</v>
      </c>
      <c r="J30" s="795" t="s">
        <v>133</v>
      </c>
      <c r="K30" s="795" t="s">
        <v>134</v>
      </c>
      <c r="L30" s="795" t="s">
        <v>135</v>
      </c>
      <c r="M30" s="795" t="s">
        <v>136</v>
      </c>
      <c r="N30" s="796" t="s">
        <v>137</v>
      </c>
      <c r="O30" s="797" t="s">
        <v>16</v>
      </c>
    </row>
    <row r="31" spans="1:15" ht="15" customHeight="1" thickBot="1">
      <c r="A31" s="1114" t="s">
        <v>82</v>
      </c>
      <c r="B31" s="798" t="s">
        <v>54</v>
      </c>
      <c r="C31" s="799">
        <v>7.1745492306239103E-3</v>
      </c>
      <c r="D31" s="799">
        <v>4.1115122342558824E-3</v>
      </c>
      <c r="E31" s="799">
        <v>4.0504430232363706E-2</v>
      </c>
      <c r="F31" s="799">
        <v>4.6385602655499909E-2</v>
      </c>
      <c r="G31" s="799">
        <v>9.838864666968411E-2</v>
      </c>
      <c r="H31" s="799">
        <v>2.9631387879950691E-2</v>
      </c>
      <c r="I31" s="799">
        <v>5.4101225255155032E-2</v>
      </c>
      <c r="J31" s="799">
        <v>1.7639840351009711E-2</v>
      </c>
      <c r="K31" s="799">
        <v>1.4301382014620827E-2</v>
      </c>
      <c r="L31" s="799">
        <v>-4.314027877257888E-2</v>
      </c>
      <c r="M31" s="799">
        <v>-2.3728785625110792E-2</v>
      </c>
      <c r="N31" s="800">
        <v>1.8626279307273085E-2</v>
      </c>
      <c r="O31" s="801">
        <v>2.3272090988626391E-2</v>
      </c>
    </row>
    <row r="32" spans="1:15" ht="15" customHeight="1" thickBot="1">
      <c r="A32" s="1114"/>
      <c r="B32" s="802" t="s">
        <v>55</v>
      </c>
      <c r="C32" s="799">
        <v>0.12042502951593874</v>
      </c>
      <c r="D32" s="799">
        <v>0.10981349137179719</v>
      </c>
      <c r="E32" s="799">
        <v>9.7585742646555423E-2</v>
      </c>
      <c r="F32" s="799">
        <v>7.0599386674100983E-2</v>
      </c>
      <c r="G32" s="799">
        <v>7.0556794747695745E-2</v>
      </c>
      <c r="H32" s="799">
        <v>9.3132677907764416E-2</v>
      </c>
      <c r="I32" s="799">
        <v>9.9023114689966746E-2</v>
      </c>
      <c r="J32" s="799">
        <v>3.9495569949126785E-2</v>
      </c>
      <c r="K32" s="799">
        <v>-3.3122746903665335E-3</v>
      </c>
      <c r="L32" s="799">
        <v>1.9306954668732876E-2</v>
      </c>
      <c r="M32" s="799">
        <v>-8.8410755424133333E-3</v>
      </c>
      <c r="N32" s="800">
        <v>7.4543645946041079E-3</v>
      </c>
      <c r="O32" s="801">
        <v>5.186361230815744E-2</v>
      </c>
    </row>
    <row r="33" spans="1:15" ht="15" customHeight="1" thickBot="1">
      <c r="A33" s="1114"/>
      <c r="B33" s="802" t="s">
        <v>56</v>
      </c>
      <c r="C33" s="799">
        <v>0.13368055555555564</v>
      </c>
      <c r="D33" s="799">
        <v>7.7528507684680156E-2</v>
      </c>
      <c r="E33" s="799">
        <v>8.5602439316671414E-2</v>
      </c>
      <c r="F33" s="799">
        <v>0.10251739405439575</v>
      </c>
      <c r="G33" s="799">
        <v>9.1931728530469867E-2</v>
      </c>
      <c r="H33" s="799">
        <v>0.1264732984419325</v>
      </c>
      <c r="I33" s="799">
        <v>9.3149312067805079E-2</v>
      </c>
      <c r="J33" s="799">
        <v>8.5817908026108516E-2</v>
      </c>
      <c r="K33" s="799">
        <v>2.1213855740355798E-2</v>
      </c>
      <c r="L33" s="799">
        <v>1.425681961789186E-2</v>
      </c>
      <c r="M33" s="799">
        <v>-6.2116955643378421E-2</v>
      </c>
      <c r="N33" s="800">
        <v>-5.1524903224880958E-2</v>
      </c>
      <c r="O33" s="801">
        <v>3.9306995142957261E-2</v>
      </c>
    </row>
    <row r="34" spans="1:15" ht="15" customHeight="1" thickBot="1">
      <c r="A34" s="1115"/>
      <c r="B34" s="803" t="s">
        <v>57</v>
      </c>
      <c r="C34" s="804">
        <v>7.1759259259259356E-2</v>
      </c>
      <c r="D34" s="804">
        <v>4.4508950169327495E-2</v>
      </c>
      <c r="E34" s="804">
        <v>6.550631409472385E-2</v>
      </c>
      <c r="F34" s="804">
        <v>7.0698708541981958E-2</v>
      </c>
      <c r="G34" s="804">
        <v>8.5888964688406497E-2</v>
      </c>
      <c r="H34" s="804">
        <v>7.9659716138812078E-2</v>
      </c>
      <c r="I34" s="804">
        <v>7.1252633262934073E-2</v>
      </c>
      <c r="J34" s="804">
        <v>4.4578416219630622E-2</v>
      </c>
      <c r="K34" s="804">
        <v>8.9631561436834262E-3</v>
      </c>
      <c r="L34" s="804">
        <v>-1.2710610871775944E-2</v>
      </c>
      <c r="M34" s="804">
        <v>-3.9620381632456757E-2</v>
      </c>
      <c r="N34" s="805">
        <v>-1.5614126189643637E-2</v>
      </c>
      <c r="O34" s="806">
        <v>2.0909957771420743E-2</v>
      </c>
    </row>
    <row r="35" spans="1:15" ht="15" customHeight="1" thickBot="1">
      <c r="A35" s="1116" t="s">
        <v>83</v>
      </c>
      <c r="B35" s="802" t="s">
        <v>54</v>
      </c>
      <c r="C35" s="799">
        <v>6.3152618828836382E-2</v>
      </c>
      <c r="D35" s="799">
        <v>2.1527598381124603E-3</v>
      </c>
      <c r="E35" s="799">
        <v>0.10816697338949249</v>
      </c>
      <c r="F35" s="799">
        <v>8.0270788243844444E-3</v>
      </c>
      <c r="G35" s="799">
        <v>-1.213307983988555E-2</v>
      </c>
      <c r="H35" s="799">
        <v>4.8519572241443563E-2</v>
      </c>
      <c r="I35" s="799">
        <v>4.5835409737273033E-3</v>
      </c>
      <c r="J35" s="799">
        <v>-1.6084593295827707E-2</v>
      </c>
      <c r="K35" s="799">
        <v>6.2938112285365291E-2</v>
      </c>
      <c r="L35" s="799">
        <v>-1.4979547709994389E-2</v>
      </c>
      <c r="M35" s="799">
        <v>0.11347154020584978</v>
      </c>
      <c r="N35" s="800">
        <v>1.1120518043450621E-2</v>
      </c>
      <c r="O35" s="801">
        <v>4.5401629802095403E-2</v>
      </c>
    </row>
    <row r="36" spans="1:15" ht="15" customHeight="1" thickBot="1">
      <c r="A36" s="1114"/>
      <c r="B36" s="802" t="s">
        <v>55</v>
      </c>
      <c r="C36" s="799">
        <v>4.0669630190106176E-3</v>
      </c>
      <c r="D36" s="799">
        <v>7.0029582780781335E-2</v>
      </c>
      <c r="E36" s="799">
        <v>2.1867102166528936E-2</v>
      </c>
      <c r="F36" s="799">
        <v>2.0741622915861339E-2</v>
      </c>
      <c r="G36" s="799">
        <v>9.3393401281916005E-2</v>
      </c>
      <c r="H36" s="799">
        <v>7.9974241273405716E-2</v>
      </c>
      <c r="I36" s="799">
        <v>2.2290426326971102E-2</v>
      </c>
      <c r="J36" s="799">
        <v>-7.9795551000564943E-2</v>
      </c>
      <c r="K36" s="799">
        <v>-8.9487094795451153E-2</v>
      </c>
      <c r="L36" s="799">
        <v>-6.0183496976981846E-2</v>
      </c>
      <c r="M36" s="799">
        <v>2.8527831221387329E-3</v>
      </c>
      <c r="N36" s="800">
        <v>1.8636964152490564E-2</v>
      </c>
      <c r="O36" s="801">
        <v>3.4657650042265141E-3</v>
      </c>
    </row>
    <row r="37" spans="1:15" ht="15" customHeight="1" thickBot="1">
      <c r="A37" s="1114"/>
      <c r="B37" s="802" t="s">
        <v>56</v>
      </c>
      <c r="C37" s="799">
        <v>4.5182166826462082E-2</v>
      </c>
      <c r="D37" s="799">
        <v>1.9017041244751693E-2</v>
      </c>
      <c r="E37" s="799">
        <v>9.2954480533664813E-2</v>
      </c>
      <c r="F37" s="799">
        <v>-5.6842755637937338E-3</v>
      </c>
      <c r="G37" s="799">
        <v>-1.2144821264894662E-2</v>
      </c>
      <c r="H37" s="799">
        <v>5.1392891450528493E-2</v>
      </c>
      <c r="I37" s="799">
        <v>1.5233546262912113E-2</v>
      </c>
      <c r="J37" s="799">
        <v>9.7797431754408624E-4</v>
      </c>
      <c r="K37" s="799">
        <v>4.7746643200379899E-2</v>
      </c>
      <c r="L37" s="799">
        <v>-0.10119676770432004</v>
      </c>
      <c r="M37" s="799">
        <v>-4.0018190086402866E-2</v>
      </c>
      <c r="N37" s="800">
        <v>-4.5497039576192421E-3</v>
      </c>
      <c r="O37" s="801">
        <v>-4.2245370370370371E-2</v>
      </c>
    </row>
    <row r="38" spans="1:15" ht="15" customHeight="1" thickBot="1">
      <c r="A38" s="1115"/>
      <c r="B38" s="803" t="s">
        <v>57</v>
      </c>
      <c r="C38" s="804">
        <v>4.4052269971709496E-2</v>
      </c>
      <c r="D38" s="804">
        <v>3.6544850498338784E-2</v>
      </c>
      <c r="E38" s="804">
        <v>7.9067937752638276E-2</v>
      </c>
      <c r="F38" s="804">
        <v>1.7002951960276208E-2</v>
      </c>
      <c r="G38" s="804">
        <v>3.152868699669896E-2</v>
      </c>
      <c r="H38" s="804">
        <v>6.384500697880971E-2</v>
      </c>
      <c r="I38" s="804">
        <v>1.3241361180456932E-2</v>
      </c>
      <c r="J38" s="804">
        <v>-4.8734622625536309E-2</v>
      </c>
      <c r="K38" s="804">
        <v>-1.0455721512578528E-2</v>
      </c>
      <c r="L38" s="804">
        <v>-3.8133921687466217E-2</v>
      </c>
      <c r="M38" s="804">
        <v>5.828589995280755E-2</v>
      </c>
      <c r="N38" s="805">
        <v>1.1504470718213148E-2</v>
      </c>
      <c r="O38" s="806">
        <v>3.9815644603763918E-2</v>
      </c>
    </row>
    <row r="39" spans="1:15" ht="15" customHeight="1" thickBot="1">
      <c r="A39" s="1096" t="s">
        <v>79</v>
      </c>
      <c r="B39" s="1097"/>
      <c r="C39" s="807">
        <v>5.2172061328790424E-2</v>
      </c>
      <c r="D39" s="807">
        <v>3.7111408597352229E-2</v>
      </c>
      <c r="E39" s="807">
        <v>7.1940948574147637E-2</v>
      </c>
      <c r="F39" s="807">
        <v>3.6403818268357889E-2</v>
      </c>
      <c r="G39" s="807">
        <v>5.1793059923439959E-2</v>
      </c>
      <c r="H39" s="807">
        <v>6.817627018981634E-2</v>
      </c>
      <c r="I39" s="807">
        <v>3.7453310374953648E-2</v>
      </c>
      <c r="J39" s="807">
        <v>-1.0390099351094662E-2</v>
      </c>
      <c r="K39" s="807">
        <v>-2.9272069384234647E-3</v>
      </c>
      <c r="L39" s="807">
        <v>-2.863379331697594E-2</v>
      </c>
      <c r="M39" s="807">
        <v>1.5562267414434464E-2</v>
      </c>
      <c r="N39" s="808">
        <v>-5.3518674911280347E-4</v>
      </c>
      <c r="O39" s="809">
        <v>3.052984045696281E-2</v>
      </c>
    </row>
    <row r="40" spans="1:15" ht="15" customHeight="1" thickBot="1"/>
    <row r="41" spans="1:15" ht="16.8" thickBot="1">
      <c r="A41" s="785" t="s">
        <v>64</v>
      </c>
      <c r="B41" s="747" t="s">
        <v>57</v>
      </c>
      <c r="C41" s="768">
        <v>-3.1928480204343052E-3</v>
      </c>
      <c r="D41" s="768">
        <v>-9.1008472260180329E-2</v>
      </c>
      <c r="E41" s="768">
        <v>-6.5425214100776813E-2</v>
      </c>
      <c r="F41" s="768">
        <v>-9.0215884333531379E-2</v>
      </c>
      <c r="G41" s="768">
        <v>-7.9069767441860422E-2</v>
      </c>
      <c r="H41" s="768">
        <v>2.1768012263668982E-2</v>
      </c>
      <c r="I41" s="768">
        <v>6.2989690721649477E-2</v>
      </c>
      <c r="J41" s="768">
        <v>5.634100021101502E-2</v>
      </c>
      <c r="K41" s="768">
        <v>7.2411602794833829E-2</v>
      </c>
      <c r="L41" s="768">
        <v>-1.3683243132850029E-2</v>
      </c>
      <c r="M41" s="768">
        <v>7.7756007012478146E-2</v>
      </c>
      <c r="N41" s="768">
        <v>3.1186044245200301E-2</v>
      </c>
      <c r="O41" s="810">
        <v>-3.4898793498854175E-3</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18" t="s">
        <v>138</v>
      </c>
      <c r="B1" s="1089"/>
      <c r="C1" s="1089"/>
      <c r="D1" s="1089"/>
      <c r="E1" s="1089"/>
      <c r="F1" s="1089"/>
      <c r="G1" s="1089"/>
      <c r="H1" s="1089"/>
      <c r="I1" s="1089"/>
      <c r="J1" s="1089"/>
      <c r="K1" s="1089"/>
      <c r="L1" s="1089"/>
      <c r="M1" s="1089"/>
      <c r="N1" s="1089"/>
      <c r="O1" s="1090"/>
    </row>
    <row r="2" spans="1:16">
      <c r="A2" s="1091" t="s">
        <v>50</v>
      </c>
      <c r="B2" s="1093" t="s">
        <v>86</v>
      </c>
      <c r="C2" s="728" t="s">
        <v>93</v>
      </c>
      <c r="D2" s="728" t="s">
        <v>94</v>
      </c>
      <c r="E2" s="728" t="s">
        <v>95</v>
      </c>
      <c r="F2" s="728" t="s">
        <v>96</v>
      </c>
      <c r="G2" s="728" t="s">
        <v>97</v>
      </c>
      <c r="H2" s="728" t="s">
        <v>98</v>
      </c>
      <c r="I2" s="728" t="s">
        <v>139</v>
      </c>
      <c r="J2" s="728" t="s">
        <v>140</v>
      </c>
      <c r="K2" s="728" t="s">
        <v>141</v>
      </c>
      <c r="L2" s="728" t="s">
        <v>142</v>
      </c>
      <c r="M2" s="728" t="s">
        <v>143</v>
      </c>
      <c r="N2" s="728" t="s">
        <v>144</v>
      </c>
      <c r="O2" s="729" t="s">
        <v>16</v>
      </c>
    </row>
    <row r="3" spans="1:16" ht="13.8" thickBot="1">
      <c r="A3" s="1092"/>
      <c r="B3" s="109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6" ht="13.8" thickBot="1">
      <c r="A4" s="1119" t="s">
        <v>78</v>
      </c>
      <c r="B4" s="811" t="s">
        <v>54</v>
      </c>
      <c r="C4" s="812">
        <v>145.40904761904758</v>
      </c>
      <c r="D4" s="812">
        <v>140.46380952380954</v>
      </c>
      <c r="E4" s="812">
        <v>135.79619047619045</v>
      </c>
      <c r="F4" s="812">
        <v>118.41952380952378</v>
      </c>
      <c r="G4" s="813">
        <v>107.70090909090909</v>
      </c>
      <c r="H4" s="813">
        <v>106.54136363636366</v>
      </c>
      <c r="I4" s="813"/>
      <c r="J4" s="813"/>
      <c r="K4" s="813"/>
      <c r="L4" s="813"/>
      <c r="M4" s="813"/>
      <c r="N4" s="813"/>
      <c r="O4" s="814">
        <v>126.31</v>
      </c>
      <c r="P4" s="815"/>
    </row>
    <row r="5" spans="1:16" ht="13.8" thickBot="1">
      <c r="A5" s="1117"/>
      <c r="B5" s="816" t="s">
        <v>55</v>
      </c>
      <c r="C5" s="817">
        <v>166.86250000000001</v>
      </c>
      <c r="D5" s="817">
        <v>167.785</v>
      </c>
      <c r="E5" s="817">
        <v>158.76999999999998</v>
      </c>
      <c r="F5" s="817">
        <v>141.57</v>
      </c>
      <c r="G5" s="818">
        <v>127.53444444444443</v>
      </c>
      <c r="H5" s="818">
        <v>128.62777777777779</v>
      </c>
      <c r="I5" s="818"/>
      <c r="J5" s="818"/>
      <c r="K5" s="818"/>
      <c r="L5" s="818"/>
      <c r="M5" s="818"/>
      <c r="N5" s="818"/>
      <c r="O5" s="819">
        <v>147.58000000000001</v>
      </c>
      <c r="P5" s="815"/>
    </row>
    <row r="6" spans="1:16" ht="13.8" thickBot="1">
      <c r="A6" s="1117"/>
      <c r="B6" s="816" t="s">
        <v>56</v>
      </c>
      <c r="C6" s="817">
        <v>254.51066666666659</v>
      </c>
      <c r="D6" s="817">
        <v>273.04266666666666</v>
      </c>
      <c r="E6" s="817">
        <v>250.96466666666672</v>
      </c>
      <c r="F6" s="817">
        <v>212.95133333333337</v>
      </c>
      <c r="G6" s="818">
        <v>183.84133333333332</v>
      </c>
      <c r="H6" s="818">
        <v>176.25133333333329</v>
      </c>
      <c r="I6" s="818"/>
      <c r="J6" s="818"/>
      <c r="K6" s="818"/>
      <c r="L6" s="818"/>
      <c r="M6" s="818"/>
      <c r="N6" s="818"/>
      <c r="O6" s="819">
        <v>225.26</v>
      </c>
      <c r="P6" s="815"/>
    </row>
    <row r="7" spans="1:16" s="741" customFormat="1" ht="14.4" thickBot="1">
      <c r="A7" s="1117"/>
      <c r="B7" s="820" t="s">
        <v>57</v>
      </c>
      <c r="C7" s="821">
        <v>186.50340909090912</v>
      </c>
      <c r="D7" s="821">
        <v>190.62863636363633</v>
      </c>
      <c r="E7" s="821">
        <v>179.23522727272729</v>
      </c>
      <c r="F7" s="821">
        <v>154.56022222222222</v>
      </c>
      <c r="G7" s="822">
        <v>136.40978260869565</v>
      </c>
      <c r="H7" s="822">
        <v>133.59413043478256</v>
      </c>
      <c r="I7" s="822"/>
      <c r="J7" s="822"/>
      <c r="K7" s="822"/>
      <c r="L7" s="822"/>
      <c r="M7" s="822"/>
      <c r="N7" s="822"/>
      <c r="O7" s="823">
        <v>162.74</v>
      </c>
      <c r="P7" s="815"/>
    </row>
    <row r="8" spans="1:16" ht="13.8" thickBot="1">
      <c r="A8" s="1117" t="s">
        <v>58</v>
      </c>
      <c r="B8" s="816" t="s">
        <v>54</v>
      </c>
      <c r="C8" s="817">
        <v>124.45727272727272</v>
      </c>
      <c r="D8" s="817">
        <v>126.98681818181821</v>
      </c>
      <c r="E8" s="817">
        <v>128.60545454545453</v>
      </c>
      <c r="F8" s="817">
        <v>118.72363636363637</v>
      </c>
      <c r="G8" s="818">
        <v>118.30681818181816</v>
      </c>
      <c r="H8" s="818">
        <v>125.58636363636364</v>
      </c>
      <c r="I8" s="818"/>
      <c r="J8" s="818"/>
      <c r="K8" s="818"/>
      <c r="L8" s="818"/>
      <c r="M8" s="818"/>
      <c r="N8" s="818"/>
      <c r="O8" s="819">
        <v>123.78</v>
      </c>
      <c r="P8" s="815"/>
    </row>
    <row r="9" spans="1:16" ht="13.8" thickBot="1">
      <c r="A9" s="1117"/>
      <c r="B9" s="816" t="s">
        <v>61</v>
      </c>
      <c r="C9" s="817">
        <v>137.88857142857142</v>
      </c>
      <c r="D9" s="817">
        <v>143.10285714285715</v>
      </c>
      <c r="E9" s="817">
        <v>144.11000000000004</v>
      </c>
      <c r="F9" s="817">
        <v>146.92857142857142</v>
      </c>
      <c r="G9" s="818">
        <v>134.45714285714286</v>
      </c>
      <c r="H9" s="818">
        <v>139.52142857142854</v>
      </c>
      <c r="I9" s="818"/>
      <c r="J9" s="818"/>
      <c r="K9" s="818"/>
      <c r="L9" s="818"/>
      <c r="M9" s="818"/>
      <c r="N9" s="818"/>
      <c r="O9" s="819">
        <v>141</v>
      </c>
      <c r="P9" s="815"/>
    </row>
    <row r="10" spans="1:16" s="741" customFormat="1" ht="14.4" thickBot="1">
      <c r="A10" s="1117"/>
      <c r="B10" s="820" t="s">
        <v>57</v>
      </c>
      <c r="C10" s="821">
        <v>127.69931034482757</v>
      </c>
      <c r="D10" s="821">
        <v>130.87689655172414</v>
      </c>
      <c r="E10" s="821">
        <v>132.34793103448274</v>
      </c>
      <c r="F10" s="821">
        <v>125.53172413793099</v>
      </c>
      <c r="G10" s="822">
        <v>122.20517241379309</v>
      </c>
      <c r="H10" s="822">
        <v>128.94999999999999</v>
      </c>
      <c r="I10" s="822"/>
      <c r="J10" s="822"/>
      <c r="K10" s="822"/>
      <c r="L10" s="822"/>
      <c r="M10" s="822"/>
      <c r="N10" s="822"/>
      <c r="O10" s="823">
        <v>127.94</v>
      </c>
      <c r="P10" s="815"/>
    </row>
    <row r="11" spans="1:16" ht="13.8" thickBot="1">
      <c r="A11" s="1117" t="s">
        <v>59</v>
      </c>
      <c r="B11" s="816" t="s">
        <v>54</v>
      </c>
      <c r="C11" s="817">
        <v>98.773333333333326</v>
      </c>
      <c r="D11" s="817">
        <v>92.248333333333335</v>
      </c>
      <c r="E11" s="817">
        <v>94.258333333333326</v>
      </c>
      <c r="F11" s="817">
        <v>89.748000000000005</v>
      </c>
      <c r="G11" s="818">
        <v>106.16200000000001</v>
      </c>
      <c r="H11" s="818">
        <v>99.445999999999998</v>
      </c>
      <c r="I11" s="818"/>
      <c r="J11" s="818"/>
      <c r="K11" s="818"/>
      <c r="L11" s="818"/>
      <c r="M11" s="818"/>
      <c r="N11" s="818"/>
      <c r="O11" s="819">
        <v>95.12</v>
      </c>
      <c r="P11" s="815"/>
    </row>
    <row r="12" spans="1:16" ht="13.8" thickBot="1">
      <c r="A12" s="1117"/>
      <c r="B12" s="816" t="s">
        <v>55</v>
      </c>
      <c r="C12" s="817">
        <v>310.76599999999996</v>
      </c>
      <c r="D12" s="817">
        <v>302.98199999999997</v>
      </c>
      <c r="E12" s="817">
        <v>350.04200000000003</v>
      </c>
      <c r="F12" s="817">
        <v>283.03599999999994</v>
      </c>
      <c r="G12" s="818">
        <v>262.05</v>
      </c>
      <c r="H12" s="818">
        <v>274.62</v>
      </c>
      <c r="I12" s="818"/>
      <c r="J12" s="818"/>
      <c r="K12" s="818"/>
      <c r="L12" s="818"/>
      <c r="M12" s="818"/>
      <c r="N12" s="818"/>
      <c r="O12" s="819">
        <v>297.25</v>
      </c>
      <c r="P12" s="815"/>
    </row>
    <row r="13" spans="1:16" ht="13.8" thickBot="1">
      <c r="A13" s="1117"/>
      <c r="B13" s="816" t="s">
        <v>56</v>
      </c>
      <c r="C13" s="817">
        <v>230.92999999999998</v>
      </c>
      <c r="D13" s="817">
        <v>254.36333333333334</v>
      </c>
      <c r="E13" s="817">
        <v>249.63000000000002</v>
      </c>
      <c r="F13" s="817">
        <v>207.5566666666667</v>
      </c>
      <c r="G13" s="818">
        <v>169.40666666666667</v>
      </c>
      <c r="H13" s="818">
        <v>175.37</v>
      </c>
      <c r="I13" s="818"/>
      <c r="J13" s="818"/>
      <c r="K13" s="818"/>
      <c r="L13" s="818"/>
      <c r="M13" s="818"/>
      <c r="N13" s="818"/>
      <c r="O13" s="819">
        <v>214.54</v>
      </c>
      <c r="P13" s="815"/>
    </row>
    <row r="14" spans="1:16" s="741" customFormat="1" ht="14.4" thickBot="1">
      <c r="A14" s="1117"/>
      <c r="B14" s="820" t="s">
        <v>57</v>
      </c>
      <c r="C14" s="821">
        <v>202.80428571428575</v>
      </c>
      <c r="D14" s="821">
        <v>202.24928571428566</v>
      </c>
      <c r="E14" s="821">
        <v>218.90357142857147</v>
      </c>
      <c r="F14" s="821">
        <v>191.2761538461539</v>
      </c>
      <c r="G14" s="822">
        <v>180.71384615384613</v>
      </c>
      <c r="H14" s="822">
        <v>184.34153846153842</v>
      </c>
      <c r="I14" s="822"/>
      <c r="J14" s="822"/>
      <c r="K14" s="822"/>
      <c r="L14" s="822"/>
      <c r="M14" s="822"/>
      <c r="N14" s="822"/>
      <c r="O14" s="823">
        <v>192.9</v>
      </c>
      <c r="P14" s="815"/>
    </row>
    <row r="15" spans="1:16" ht="13.8" thickBot="1">
      <c r="A15" s="1117" t="s">
        <v>60</v>
      </c>
      <c r="B15" s="816" t="s">
        <v>54</v>
      </c>
      <c r="C15" s="817">
        <v>95.655714285714268</v>
      </c>
      <c r="D15" s="817">
        <v>95.195714285714303</v>
      </c>
      <c r="E15" s="817">
        <v>94.448571428571427</v>
      </c>
      <c r="F15" s="817">
        <v>90.46</v>
      </c>
      <c r="G15" s="818">
        <v>99.371428571428581</v>
      </c>
      <c r="H15" s="818">
        <v>101.96142857142857</v>
      </c>
      <c r="I15" s="818"/>
      <c r="J15" s="818"/>
      <c r="K15" s="818"/>
      <c r="L15" s="818"/>
      <c r="M15" s="818"/>
      <c r="N15" s="818"/>
      <c r="O15" s="819">
        <v>96.18</v>
      </c>
      <c r="P15" s="815"/>
    </row>
    <row r="16" spans="1:16" ht="13.8" thickBot="1">
      <c r="A16" s="1117"/>
      <c r="B16" s="816" t="s">
        <v>61</v>
      </c>
      <c r="C16" s="817">
        <v>126.54499999999999</v>
      </c>
      <c r="D16" s="817">
        <v>124.39750000000001</v>
      </c>
      <c r="E16" s="817">
        <v>123.34</v>
      </c>
      <c r="F16" s="817">
        <v>121.57</v>
      </c>
      <c r="G16" s="818">
        <v>121.1075</v>
      </c>
      <c r="H16" s="818">
        <v>119.84</v>
      </c>
      <c r="I16" s="818"/>
      <c r="J16" s="818"/>
      <c r="K16" s="818"/>
      <c r="L16" s="818"/>
      <c r="M16" s="818"/>
      <c r="N16" s="818"/>
      <c r="O16" s="819">
        <v>122.8</v>
      </c>
      <c r="P16" s="815"/>
    </row>
    <row r="17" spans="1:16" s="741" customFormat="1" ht="14.4" thickBot="1">
      <c r="A17" s="1117"/>
      <c r="B17" s="820" t="s">
        <v>57</v>
      </c>
      <c r="C17" s="821">
        <v>106.88818181818182</v>
      </c>
      <c r="D17" s="821">
        <v>105.81454545454545</v>
      </c>
      <c r="E17" s="821">
        <v>104.95454545454548</v>
      </c>
      <c r="F17" s="821">
        <v>101.77272727272727</v>
      </c>
      <c r="G17" s="822">
        <v>107.27545454545456</v>
      </c>
      <c r="H17" s="822">
        <v>108.46272727272726</v>
      </c>
      <c r="I17" s="822"/>
      <c r="J17" s="822"/>
      <c r="K17" s="822"/>
      <c r="L17" s="822"/>
      <c r="M17" s="822"/>
      <c r="N17" s="822"/>
      <c r="O17" s="823">
        <v>105.86</v>
      </c>
      <c r="P17" s="815"/>
    </row>
    <row r="18" spans="1:16" ht="13.8" thickBot="1">
      <c r="A18" s="1117" t="s">
        <v>62</v>
      </c>
      <c r="B18" s="816" t="s">
        <v>54</v>
      </c>
      <c r="C18" s="817">
        <v>240.13199999999998</v>
      </c>
      <c r="D18" s="817">
        <v>230.488</v>
      </c>
      <c r="E18" s="817">
        <v>279.66800000000001</v>
      </c>
      <c r="F18" s="817">
        <v>230.61399999999998</v>
      </c>
      <c r="G18" s="818">
        <v>192.00400000000002</v>
      </c>
      <c r="H18" s="818">
        <v>160.60600000000002</v>
      </c>
      <c r="I18" s="818"/>
      <c r="J18" s="818"/>
      <c r="K18" s="818"/>
      <c r="L18" s="818"/>
      <c r="M18" s="818"/>
      <c r="N18" s="818"/>
      <c r="O18" s="819">
        <v>222.25</v>
      </c>
      <c r="P18" s="815"/>
    </row>
    <row r="19" spans="1:16" ht="13.8" thickBot="1">
      <c r="A19" s="1117"/>
      <c r="B19" s="816" t="s">
        <v>55</v>
      </c>
      <c r="C19" s="817">
        <v>540.08249999999998</v>
      </c>
      <c r="D19" s="817">
        <v>548.07249999999999</v>
      </c>
      <c r="E19" s="817">
        <v>550.39499999999998</v>
      </c>
      <c r="F19" s="817">
        <v>385.59750000000003</v>
      </c>
      <c r="G19" s="818">
        <v>298.15000000000003</v>
      </c>
      <c r="H19" s="818">
        <v>291.71000000000004</v>
      </c>
      <c r="I19" s="818"/>
      <c r="J19" s="818"/>
      <c r="K19" s="818"/>
      <c r="L19" s="818"/>
      <c r="M19" s="818"/>
      <c r="N19" s="818"/>
      <c r="O19" s="819">
        <v>435.67</v>
      </c>
      <c r="P19" s="815"/>
    </row>
    <row r="20" spans="1:16" s="741" customFormat="1" ht="14.4" thickBot="1">
      <c r="A20" s="1117"/>
      <c r="B20" s="820" t="s">
        <v>57</v>
      </c>
      <c r="C20" s="821">
        <v>373.44333333333338</v>
      </c>
      <c r="D20" s="821">
        <v>371.63666666666666</v>
      </c>
      <c r="E20" s="821">
        <v>399.99111111111114</v>
      </c>
      <c r="F20" s="821">
        <v>299.49555555555554</v>
      </c>
      <c r="G20" s="822">
        <v>239.17999999999998</v>
      </c>
      <c r="H20" s="822">
        <v>218.87444444444444</v>
      </c>
      <c r="I20" s="822"/>
      <c r="J20" s="822"/>
      <c r="K20" s="822"/>
      <c r="L20" s="822"/>
      <c r="M20" s="822"/>
      <c r="N20" s="822"/>
      <c r="O20" s="823">
        <v>317.10000000000002</v>
      </c>
      <c r="P20" s="815"/>
    </row>
    <row r="21" spans="1:16" s="744" customFormat="1" ht="16.8" thickBot="1">
      <c r="A21" s="1120" t="s">
        <v>79</v>
      </c>
      <c r="B21" s="1121"/>
      <c r="C21" s="824">
        <v>180.23785046728975</v>
      </c>
      <c r="D21" s="824">
        <v>182.46046728971959</v>
      </c>
      <c r="E21" s="824">
        <v>182.64962616822433</v>
      </c>
      <c r="F21" s="824">
        <v>157.91757009345795</v>
      </c>
      <c r="G21" s="825">
        <v>143.52527777777775</v>
      </c>
      <c r="H21" s="825">
        <v>143.00259259259258</v>
      </c>
      <c r="I21" s="825"/>
      <c r="J21" s="825"/>
      <c r="K21" s="825"/>
      <c r="L21" s="825"/>
      <c r="M21" s="825"/>
      <c r="N21" s="825"/>
      <c r="O21" s="826">
        <v>164.36</v>
      </c>
      <c r="P21" s="815"/>
    </row>
    <row r="22" spans="1:16" ht="15" customHeight="1" thickBot="1"/>
    <row r="23" spans="1:16" ht="16.8" thickBot="1">
      <c r="A23" s="785" t="s">
        <v>64</v>
      </c>
      <c r="B23" s="747" t="s">
        <v>57</v>
      </c>
      <c r="C23" s="748">
        <v>103.11</v>
      </c>
      <c r="D23" s="748">
        <v>100.12</v>
      </c>
      <c r="E23" s="748">
        <v>101.3</v>
      </c>
      <c r="F23" s="748">
        <v>96.59</v>
      </c>
      <c r="G23" s="748">
        <v>104.51</v>
      </c>
      <c r="H23" s="748">
        <v>105.81</v>
      </c>
      <c r="I23" s="748"/>
      <c r="J23" s="748"/>
      <c r="K23" s="748"/>
      <c r="L23" s="748"/>
      <c r="M23" s="748"/>
      <c r="N23" s="748"/>
      <c r="O23" s="786">
        <v>101.91</v>
      </c>
    </row>
    <row r="24" spans="1:16" ht="22.5" customHeight="1" thickBot="1"/>
    <row r="25" spans="1:16" ht="24.9" customHeight="1" thickBot="1">
      <c r="A25" s="1118" t="s">
        <v>145</v>
      </c>
      <c r="B25" s="1089"/>
      <c r="C25" s="1089"/>
      <c r="D25" s="1089"/>
      <c r="E25" s="1089"/>
      <c r="F25" s="1089"/>
      <c r="G25" s="1089"/>
      <c r="H25" s="1089"/>
      <c r="I25" s="1089"/>
      <c r="J25" s="1089"/>
      <c r="K25" s="1089"/>
      <c r="L25" s="1089"/>
      <c r="M25" s="1089"/>
      <c r="N25" s="1089"/>
      <c r="O25" s="1090"/>
    </row>
    <row r="26" spans="1:16" ht="12.75" customHeight="1">
      <c r="A26" s="1091" t="s">
        <v>50</v>
      </c>
      <c r="B26" s="1093" t="s">
        <v>86</v>
      </c>
      <c r="C26" s="827" t="s">
        <v>107</v>
      </c>
      <c r="D26" s="827" t="s">
        <v>108</v>
      </c>
      <c r="E26" s="827" t="s">
        <v>109</v>
      </c>
      <c r="F26" s="827" t="s">
        <v>110</v>
      </c>
      <c r="G26" s="827" t="s">
        <v>111</v>
      </c>
      <c r="H26" s="827" t="s">
        <v>112</v>
      </c>
      <c r="I26" s="827" t="s">
        <v>87</v>
      </c>
      <c r="J26" s="827" t="s">
        <v>88</v>
      </c>
      <c r="K26" s="827" t="s">
        <v>89</v>
      </c>
      <c r="L26" s="827" t="s">
        <v>90</v>
      </c>
      <c r="M26" s="827" t="s">
        <v>91</v>
      </c>
      <c r="N26" s="827" t="s">
        <v>92</v>
      </c>
      <c r="O26" s="828" t="s">
        <v>16</v>
      </c>
    </row>
    <row r="27" spans="1:16" ht="13.8" thickBot="1">
      <c r="A27" s="1092"/>
      <c r="B27" s="109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6" ht="12.75" customHeight="1" thickBot="1">
      <c r="A28" s="1119" t="s">
        <v>78</v>
      </c>
      <c r="B28" s="811" t="s">
        <v>54</v>
      </c>
      <c r="C28" s="812">
        <v>137.94599999999997</v>
      </c>
      <c r="D28" s="812">
        <v>138.02900000000002</v>
      </c>
      <c r="E28" s="812">
        <v>133.88149999999999</v>
      </c>
      <c r="F28" s="812">
        <v>123.75849999999998</v>
      </c>
      <c r="G28" s="812">
        <v>110.31863636363637</v>
      </c>
      <c r="H28" s="812">
        <v>104.5931818181818</v>
      </c>
      <c r="I28" s="812"/>
      <c r="J28" s="812"/>
      <c r="K28" s="812"/>
      <c r="L28" s="812"/>
      <c r="M28" s="812"/>
      <c r="N28" s="812"/>
      <c r="O28" s="814">
        <v>123.54</v>
      </c>
    </row>
    <row r="29" spans="1:16" ht="13.8" thickBot="1">
      <c r="A29" s="1117"/>
      <c r="B29" s="816" t="s">
        <v>55</v>
      </c>
      <c r="C29" s="817">
        <v>149.76428571428571</v>
      </c>
      <c r="D29" s="817">
        <v>157.90142857142857</v>
      </c>
      <c r="E29" s="817">
        <v>156.27500000000001</v>
      </c>
      <c r="F29" s="817">
        <v>137.30250000000001</v>
      </c>
      <c r="G29" s="817">
        <v>128.69749999999999</v>
      </c>
      <c r="H29" s="817">
        <v>127.37875000000001</v>
      </c>
      <c r="I29" s="817"/>
      <c r="J29" s="817"/>
      <c r="K29" s="817"/>
      <c r="L29" s="817"/>
      <c r="M29" s="817"/>
      <c r="N29" s="817"/>
      <c r="O29" s="819">
        <v>142.79</v>
      </c>
    </row>
    <row r="30" spans="1:16" ht="13.8" thickBot="1">
      <c r="A30" s="1117"/>
      <c r="B30" s="816" t="s">
        <v>56</v>
      </c>
      <c r="C30" s="817">
        <v>232.82333333333332</v>
      </c>
      <c r="D30" s="817">
        <v>251.46266666666668</v>
      </c>
      <c r="E30" s="817">
        <v>245.75133333333329</v>
      </c>
      <c r="F30" s="817">
        <v>209.95800000000003</v>
      </c>
      <c r="G30" s="817">
        <v>196.01733333333331</v>
      </c>
      <c r="H30" s="817">
        <v>185.82600000000002</v>
      </c>
      <c r="I30" s="817"/>
      <c r="J30" s="817"/>
      <c r="K30" s="817"/>
      <c r="L30" s="817"/>
      <c r="M30" s="817"/>
      <c r="N30" s="817"/>
      <c r="O30" s="819">
        <v>221.08</v>
      </c>
    </row>
    <row r="31" spans="1:16" ht="14.4" thickBot="1">
      <c r="A31" s="1117"/>
      <c r="B31" s="820" t="s">
        <v>57</v>
      </c>
      <c r="C31" s="821">
        <v>173.80047619047613</v>
      </c>
      <c r="D31" s="821">
        <v>181.85309523809514</v>
      </c>
      <c r="E31" s="821">
        <v>177.07209302325583</v>
      </c>
      <c r="F31" s="821">
        <v>156.34790697674416</v>
      </c>
      <c r="G31" s="821">
        <v>142.15222222222224</v>
      </c>
      <c r="H31" s="821">
        <v>135.72155555555554</v>
      </c>
      <c r="I31" s="821"/>
      <c r="J31" s="821"/>
      <c r="K31" s="821"/>
      <c r="L31" s="821"/>
      <c r="M31" s="821"/>
      <c r="N31" s="821"/>
      <c r="O31" s="823">
        <v>160.81</v>
      </c>
    </row>
    <row r="32" spans="1:16" ht="13.8" thickBot="1">
      <c r="A32" s="1117" t="s">
        <v>58</v>
      </c>
      <c r="B32" s="816" t="s">
        <v>54</v>
      </c>
      <c r="C32" s="817">
        <v>121.49136363636363</v>
      </c>
      <c r="D32" s="817">
        <v>118.86181818181818</v>
      </c>
      <c r="E32" s="817">
        <v>122.85636363636367</v>
      </c>
      <c r="F32" s="817">
        <v>119.31772727272727</v>
      </c>
      <c r="G32" s="817">
        <v>115.63454545454543</v>
      </c>
      <c r="H32" s="817">
        <v>117.85636363636364</v>
      </c>
      <c r="I32" s="817"/>
      <c r="J32" s="817"/>
      <c r="K32" s="817"/>
      <c r="L32" s="817"/>
      <c r="M32" s="817"/>
      <c r="N32" s="817"/>
      <c r="O32" s="819">
        <v>119.34</v>
      </c>
    </row>
    <row r="33" spans="1:15" ht="13.8" thickBot="1">
      <c r="A33" s="1117"/>
      <c r="B33" s="816" t="s">
        <v>61</v>
      </c>
      <c r="C33" s="817">
        <v>142.53285714285715</v>
      </c>
      <c r="D33" s="817">
        <v>142.49714285714285</v>
      </c>
      <c r="E33" s="817">
        <v>140.80714285714285</v>
      </c>
      <c r="F33" s="817">
        <v>141.49</v>
      </c>
      <c r="G33" s="817">
        <v>133.5757142857143</v>
      </c>
      <c r="H33" s="817">
        <v>139.79428571428573</v>
      </c>
      <c r="I33" s="817"/>
      <c r="J33" s="817"/>
      <c r="K33" s="817"/>
      <c r="L33" s="817"/>
      <c r="M33" s="817"/>
      <c r="N33" s="817"/>
      <c r="O33" s="819">
        <v>140.12</v>
      </c>
    </row>
    <row r="34" spans="1:15" ht="14.4" thickBot="1">
      <c r="A34" s="1117"/>
      <c r="B34" s="820" t="s">
        <v>57</v>
      </c>
      <c r="C34" s="821">
        <v>126.57034482758621</v>
      </c>
      <c r="D34" s="821">
        <v>124.56689655172416</v>
      </c>
      <c r="E34" s="821">
        <v>127.18931034482758</v>
      </c>
      <c r="F34" s="821">
        <v>124.66965517241383</v>
      </c>
      <c r="G34" s="821">
        <v>119.96517241379311</v>
      </c>
      <c r="H34" s="821">
        <v>123.15172413793105</v>
      </c>
      <c r="I34" s="821"/>
      <c r="J34" s="821"/>
      <c r="K34" s="821"/>
      <c r="L34" s="821"/>
      <c r="M34" s="821"/>
      <c r="N34" s="821"/>
      <c r="O34" s="823">
        <v>124.35</v>
      </c>
    </row>
    <row r="35" spans="1:15" ht="13.8" thickBot="1">
      <c r="A35" s="1117" t="s">
        <v>59</v>
      </c>
      <c r="B35" s="816" t="s">
        <v>54</v>
      </c>
      <c r="C35" s="817">
        <v>82.323999999999998</v>
      </c>
      <c r="D35" s="817">
        <v>82.765999999999991</v>
      </c>
      <c r="E35" s="817">
        <v>88.326666666666654</v>
      </c>
      <c r="F35" s="817">
        <v>89.445000000000007</v>
      </c>
      <c r="G35" s="817">
        <v>100.16833333333334</v>
      </c>
      <c r="H35" s="817">
        <v>98.513333333333321</v>
      </c>
      <c r="I35" s="817"/>
      <c r="J35" s="817"/>
      <c r="K35" s="817"/>
      <c r="L35" s="817"/>
      <c r="M35" s="817"/>
      <c r="N35" s="817"/>
      <c r="O35" s="819">
        <v>92.21</v>
      </c>
    </row>
    <row r="36" spans="1:15" ht="13.8" thickBot="1">
      <c r="A36" s="1117"/>
      <c r="B36" s="816" t="s">
        <v>55</v>
      </c>
      <c r="C36" s="817">
        <v>296.8</v>
      </c>
      <c r="D36" s="817">
        <v>322.90600000000006</v>
      </c>
      <c r="E36" s="817">
        <v>341.85800000000006</v>
      </c>
      <c r="F36" s="817">
        <v>286.35400000000004</v>
      </c>
      <c r="G36" s="817">
        <v>232.02600000000001</v>
      </c>
      <c r="H36" s="817">
        <v>233.67399999999998</v>
      </c>
      <c r="I36" s="817"/>
      <c r="J36" s="817"/>
      <c r="K36" s="817"/>
      <c r="L36" s="817"/>
      <c r="M36" s="817"/>
      <c r="N36" s="817"/>
      <c r="O36" s="819">
        <v>285.60000000000002</v>
      </c>
    </row>
    <row r="37" spans="1:15" ht="13.8" thickBot="1">
      <c r="A37" s="1117"/>
      <c r="B37" s="816" t="s">
        <v>56</v>
      </c>
      <c r="C37" s="817">
        <v>228.94999999999996</v>
      </c>
      <c r="D37" s="817">
        <v>255.38333333333333</v>
      </c>
      <c r="E37" s="817">
        <v>239.74</v>
      </c>
      <c r="F37" s="817">
        <v>230.82000000000002</v>
      </c>
      <c r="G37" s="817">
        <v>177.85666666666665</v>
      </c>
      <c r="H37" s="817">
        <v>167.30333333333337</v>
      </c>
      <c r="I37" s="817"/>
      <c r="J37" s="817"/>
      <c r="K37" s="817"/>
      <c r="L37" s="817"/>
      <c r="M37" s="817"/>
      <c r="N37" s="817"/>
      <c r="O37" s="819">
        <v>216.68</v>
      </c>
    </row>
    <row r="38" spans="1:15" ht="14.4" thickBot="1">
      <c r="A38" s="1117"/>
      <c r="B38" s="820" t="s">
        <v>57</v>
      </c>
      <c r="C38" s="821">
        <v>198.65153846153845</v>
      </c>
      <c r="D38" s="821">
        <v>214.96230769230775</v>
      </c>
      <c r="E38" s="821">
        <v>211.31928571428574</v>
      </c>
      <c r="F38" s="821">
        <v>190.06428571428572</v>
      </c>
      <c r="G38" s="821">
        <v>163.90785714285715</v>
      </c>
      <c r="H38" s="821">
        <v>161.52571428571426</v>
      </c>
      <c r="I38" s="821"/>
      <c r="J38" s="821"/>
      <c r="K38" s="821"/>
      <c r="L38" s="821"/>
      <c r="M38" s="821"/>
      <c r="N38" s="821"/>
      <c r="O38" s="823">
        <v>187.95</v>
      </c>
    </row>
    <row r="39" spans="1:15" ht="13.8" thickBot="1">
      <c r="A39" s="1117" t="s">
        <v>60</v>
      </c>
      <c r="B39" s="816" t="s">
        <v>54</v>
      </c>
      <c r="C39" s="817">
        <v>99.71</v>
      </c>
      <c r="D39" s="817">
        <v>102.49142857142856</v>
      </c>
      <c r="E39" s="817">
        <v>104.04857142857142</v>
      </c>
      <c r="F39" s="817">
        <v>103.72428571428573</v>
      </c>
      <c r="G39" s="817">
        <v>93.795714285714297</v>
      </c>
      <c r="H39" s="817">
        <v>101.89142857142858</v>
      </c>
      <c r="I39" s="817"/>
      <c r="J39" s="817"/>
      <c r="K39" s="817"/>
      <c r="L39" s="817"/>
      <c r="M39" s="817"/>
      <c r="N39" s="817"/>
      <c r="O39" s="819">
        <v>99.64</v>
      </c>
    </row>
    <row r="40" spans="1:15" ht="13.8" thickBot="1">
      <c r="A40" s="1117"/>
      <c r="B40" s="816" t="s">
        <v>61</v>
      </c>
      <c r="C40" s="817">
        <v>121.29249999999999</v>
      </c>
      <c r="D40" s="817">
        <v>125.125</v>
      </c>
      <c r="E40" s="817">
        <v>121.7825</v>
      </c>
      <c r="F40" s="817">
        <v>134.08500000000001</v>
      </c>
      <c r="G40" s="817">
        <v>120.9975</v>
      </c>
      <c r="H40" s="817">
        <v>123.0925</v>
      </c>
      <c r="I40" s="817"/>
      <c r="J40" s="817"/>
      <c r="K40" s="817"/>
      <c r="L40" s="817"/>
      <c r="M40" s="817"/>
      <c r="N40" s="817"/>
      <c r="O40" s="819">
        <v>124.4</v>
      </c>
    </row>
    <row r="41" spans="1:15" ht="14.4" thickBot="1">
      <c r="A41" s="1117"/>
      <c r="B41" s="820" t="s">
        <v>57</v>
      </c>
      <c r="C41" s="821">
        <v>106.90416666666665</v>
      </c>
      <c r="D41" s="821">
        <v>110.72181818181819</v>
      </c>
      <c r="E41" s="821">
        <v>110.49727272727273</v>
      </c>
      <c r="F41" s="821">
        <v>114.76454545454546</v>
      </c>
      <c r="G41" s="821">
        <v>103.68727272727273</v>
      </c>
      <c r="H41" s="821">
        <v>109.60090909090908</v>
      </c>
      <c r="I41" s="821"/>
      <c r="J41" s="821"/>
      <c r="K41" s="821"/>
      <c r="L41" s="821"/>
      <c r="M41" s="821"/>
      <c r="N41" s="821"/>
      <c r="O41" s="823">
        <v>107.89</v>
      </c>
    </row>
    <row r="42" spans="1:15" ht="13.8" thickBot="1">
      <c r="A42" s="1117" t="s">
        <v>62</v>
      </c>
      <c r="B42" s="816" t="s">
        <v>54</v>
      </c>
      <c r="C42" s="817">
        <v>259.02199999999999</v>
      </c>
      <c r="D42" s="817">
        <v>274.59399999999994</v>
      </c>
      <c r="E42" s="817">
        <v>234.05</v>
      </c>
      <c r="F42" s="817">
        <v>231.82</v>
      </c>
      <c r="G42" s="817">
        <v>121.974</v>
      </c>
      <c r="H42" s="817">
        <v>189.666</v>
      </c>
      <c r="I42" s="817"/>
      <c r="J42" s="817"/>
      <c r="K42" s="817"/>
      <c r="L42" s="817"/>
      <c r="M42" s="817"/>
      <c r="N42" s="817"/>
      <c r="O42" s="819">
        <v>218.52</v>
      </c>
    </row>
    <row r="43" spans="1:15" ht="13.8" thickBot="1">
      <c r="A43" s="1117"/>
      <c r="B43" s="816" t="s">
        <v>55</v>
      </c>
      <c r="C43" s="817">
        <v>527.79250000000002</v>
      </c>
      <c r="D43" s="817">
        <v>634.85750000000007</v>
      </c>
      <c r="E43" s="817">
        <v>692.73</v>
      </c>
      <c r="F43" s="817">
        <v>452.97749999999996</v>
      </c>
      <c r="G43" s="817">
        <v>335.55500000000001</v>
      </c>
      <c r="H43" s="817">
        <v>339.59500000000003</v>
      </c>
      <c r="I43" s="817"/>
      <c r="J43" s="817"/>
      <c r="K43" s="817"/>
      <c r="L43" s="817"/>
      <c r="M43" s="817"/>
      <c r="N43" s="817"/>
      <c r="O43" s="819">
        <v>497.25</v>
      </c>
    </row>
    <row r="44" spans="1:15" ht="14.4" thickBot="1">
      <c r="A44" s="1117"/>
      <c r="B44" s="820" t="s">
        <v>57</v>
      </c>
      <c r="C44" s="821">
        <v>378.4755555555555</v>
      </c>
      <c r="D44" s="821">
        <v>434.71111111111111</v>
      </c>
      <c r="E44" s="821">
        <v>437.90777777777777</v>
      </c>
      <c r="F44" s="821">
        <v>330.11222222222227</v>
      </c>
      <c r="G44" s="821">
        <v>216.89888888888891</v>
      </c>
      <c r="H44" s="821">
        <v>256.30111111111108</v>
      </c>
      <c r="I44" s="821"/>
      <c r="J44" s="821"/>
      <c r="K44" s="821"/>
      <c r="L44" s="821"/>
      <c r="M44" s="821"/>
      <c r="N44" s="821"/>
      <c r="O44" s="823">
        <v>342.4</v>
      </c>
    </row>
    <row r="45" spans="1:15" ht="16.8" thickBot="1">
      <c r="A45" s="1120" t="s">
        <v>79</v>
      </c>
      <c r="B45" s="1121"/>
      <c r="C45" s="824">
        <v>173.7310476190477</v>
      </c>
      <c r="D45" s="824">
        <v>184.37615384615384</v>
      </c>
      <c r="E45" s="824">
        <v>183.18584905660381</v>
      </c>
      <c r="F45" s="824">
        <v>162.57264150943391</v>
      </c>
      <c r="G45" s="824">
        <v>141.32592592592593</v>
      </c>
      <c r="H45" s="824">
        <v>143.07916666666668</v>
      </c>
      <c r="I45" s="824"/>
      <c r="J45" s="824"/>
      <c r="K45" s="824"/>
      <c r="L45" s="824"/>
      <c r="M45" s="824"/>
      <c r="N45" s="824"/>
      <c r="O45" s="826">
        <v>163.74</v>
      </c>
    </row>
    <row r="46" spans="1:15" ht="15" customHeight="1" thickBot="1"/>
    <row r="47" spans="1:15" ht="16.8" thickBot="1">
      <c r="A47" s="785" t="s">
        <v>64</v>
      </c>
      <c r="B47" s="747" t="s">
        <v>57</v>
      </c>
      <c r="C47" s="748">
        <v>97</v>
      </c>
      <c r="D47" s="748">
        <v>94.78</v>
      </c>
      <c r="E47" s="748">
        <v>94.46</v>
      </c>
      <c r="F47" s="748">
        <v>97.93</v>
      </c>
      <c r="G47" s="748">
        <v>96.97</v>
      </c>
      <c r="H47" s="748">
        <v>102.61</v>
      </c>
      <c r="I47" s="748"/>
      <c r="J47" s="748"/>
      <c r="K47" s="748"/>
      <c r="L47" s="748"/>
      <c r="M47" s="748"/>
      <c r="N47" s="748"/>
      <c r="O47" s="786">
        <v>97.29</v>
      </c>
    </row>
    <row r="48" spans="1:15" ht="22.5" customHeight="1" thickBot="1"/>
    <row r="49" spans="1:15" ht="24.9" customHeight="1" thickBot="1">
      <c r="A49" s="1118" t="s">
        <v>146</v>
      </c>
      <c r="B49" s="1089"/>
      <c r="C49" s="1089"/>
      <c r="D49" s="1089"/>
      <c r="E49" s="1089"/>
      <c r="F49" s="1089"/>
      <c r="G49" s="1089"/>
      <c r="H49" s="1089"/>
      <c r="I49" s="1089"/>
      <c r="J49" s="1089"/>
      <c r="K49" s="1089"/>
      <c r="L49" s="1089"/>
      <c r="M49" s="1089"/>
      <c r="N49" s="1089"/>
      <c r="O49" s="1090"/>
    </row>
    <row r="50" spans="1:15" ht="12.75" customHeight="1">
      <c r="A50" s="1091" t="s">
        <v>50</v>
      </c>
      <c r="B50" s="1093" t="s">
        <v>86</v>
      </c>
      <c r="C50" s="1093" t="s">
        <v>120</v>
      </c>
      <c r="D50" s="1093" t="s">
        <v>121</v>
      </c>
      <c r="E50" s="1093" t="s">
        <v>122</v>
      </c>
      <c r="F50" s="1093" t="s">
        <v>123</v>
      </c>
      <c r="G50" s="1093" t="s">
        <v>124</v>
      </c>
      <c r="H50" s="1093" t="s">
        <v>125</v>
      </c>
      <c r="I50" s="1093" t="s">
        <v>114</v>
      </c>
      <c r="J50" s="1093" t="s">
        <v>115</v>
      </c>
      <c r="K50" s="1093" t="s">
        <v>116</v>
      </c>
      <c r="L50" s="1093" t="s">
        <v>117</v>
      </c>
      <c r="M50" s="1093" t="s">
        <v>118</v>
      </c>
      <c r="N50" s="1093" t="s">
        <v>119</v>
      </c>
      <c r="O50" s="729" t="s">
        <v>16</v>
      </c>
    </row>
    <row r="51" spans="1:15" ht="13.8" thickBot="1">
      <c r="A51" s="1092"/>
      <c r="B51" s="1094"/>
      <c r="C51" s="1094"/>
      <c r="D51" s="1094"/>
      <c r="E51" s="1094"/>
      <c r="F51" s="1094"/>
      <c r="G51" s="1094"/>
      <c r="H51" s="1094"/>
      <c r="I51" s="1094"/>
      <c r="J51" s="1094"/>
      <c r="K51" s="1094"/>
      <c r="L51" s="1094"/>
      <c r="M51" s="1094"/>
      <c r="N51" s="1094"/>
      <c r="O51" s="731" t="s">
        <v>147</v>
      </c>
    </row>
    <row r="52" spans="1:15" ht="13.8" thickBot="1">
      <c r="A52" s="1119" t="s">
        <v>78</v>
      </c>
      <c r="B52" s="811" t="s">
        <v>54</v>
      </c>
      <c r="C52" s="829">
        <v>5.4101225255155032E-2</v>
      </c>
      <c r="D52" s="829">
        <v>1.7639840351009711E-2</v>
      </c>
      <c r="E52" s="829">
        <v>1.4301382014620827E-2</v>
      </c>
      <c r="F52" s="829">
        <v>-4.314027877257888E-2</v>
      </c>
      <c r="G52" s="829">
        <v>-2.3728785625110792E-2</v>
      </c>
      <c r="H52" s="829">
        <v>1.8626279307273085E-2</v>
      </c>
      <c r="I52" s="829"/>
      <c r="J52" s="829"/>
      <c r="K52" s="829"/>
      <c r="L52" s="829"/>
      <c r="M52" s="829"/>
      <c r="N52" s="829"/>
      <c r="O52" s="830">
        <v>2.2421887647725399E-2</v>
      </c>
    </row>
    <row r="53" spans="1:15" ht="13.8" thickBot="1">
      <c r="A53" s="1117"/>
      <c r="B53" s="816" t="s">
        <v>55</v>
      </c>
      <c r="C53" s="831">
        <v>0.11416750131158501</v>
      </c>
      <c r="D53" s="831">
        <v>6.2593299617301937E-2</v>
      </c>
      <c r="E53" s="831">
        <v>1.5965445528715254E-2</v>
      </c>
      <c r="F53" s="831">
        <v>3.108100726498049E-2</v>
      </c>
      <c r="G53" s="831">
        <v>-9.0371262499703477E-3</v>
      </c>
      <c r="H53" s="831">
        <v>9.8056212498378523E-3</v>
      </c>
      <c r="I53" s="831"/>
      <c r="J53" s="831"/>
      <c r="K53" s="831"/>
      <c r="L53" s="831"/>
      <c r="M53" s="831"/>
      <c r="N53" s="831"/>
      <c r="O53" s="832">
        <v>3.3545766510259964E-2</v>
      </c>
    </row>
    <row r="54" spans="1:15" ht="13.8" thickBot="1">
      <c r="A54" s="1117"/>
      <c r="B54" s="816" t="s">
        <v>56</v>
      </c>
      <c r="C54" s="833">
        <v>9.3149312067805079E-2</v>
      </c>
      <c r="D54" s="831">
        <v>8.5817908026108516E-2</v>
      </c>
      <c r="E54" s="831">
        <v>2.1213855740355798E-2</v>
      </c>
      <c r="F54" s="831">
        <v>1.425681961789186E-2</v>
      </c>
      <c r="G54" s="831">
        <v>-6.2116955643378421E-2</v>
      </c>
      <c r="H54" s="831">
        <v>-5.1524903224880958E-2</v>
      </c>
      <c r="I54" s="831"/>
      <c r="J54" s="831"/>
      <c r="K54" s="831"/>
      <c r="L54" s="831"/>
      <c r="M54" s="831"/>
      <c r="N54" s="831"/>
      <c r="O54" s="832">
        <v>1.8907182920209781E-2</v>
      </c>
    </row>
    <row r="55" spans="1:15" ht="14.4" thickBot="1">
      <c r="A55" s="1117"/>
      <c r="B55" s="820" t="s">
        <v>57</v>
      </c>
      <c r="C55" s="834">
        <v>7.308917201418505E-2</v>
      </c>
      <c r="D55" s="834">
        <v>4.8256209849228175E-2</v>
      </c>
      <c r="E55" s="834">
        <v>1.2216121764525358E-2</v>
      </c>
      <c r="F55" s="834">
        <v>-1.1434017820192766E-2</v>
      </c>
      <c r="G55" s="834">
        <v>-4.0396411141217364E-2</v>
      </c>
      <c r="H55" s="834">
        <v>-1.5674924385184742E-2</v>
      </c>
      <c r="I55" s="834"/>
      <c r="J55" s="834"/>
      <c r="K55" s="834"/>
      <c r="L55" s="834"/>
      <c r="M55" s="834"/>
      <c r="N55" s="834"/>
      <c r="O55" s="835">
        <v>1.2001741185249716E-2</v>
      </c>
    </row>
    <row r="56" spans="1:15" ht="13.8" thickBot="1">
      <c r="A56" s="1117" t="s">
        <v>58</v>
      </c>
      <c r="B56" s="816" t="s">
        <v>54</v>
      </c>
      <c r="C56" s="831">
        <v>2.4412509680822828E-2</v>
      </c>
      <c r="D56" s="831">
        <v>6.8356686144338971E-2</v>
      </c>
      <c r="E56" s="831">
        <v>4.6795222802681273E-2</v>
      </c>
      <c r="F56" s="831">
        <v>-4.9790665869202094E-3</v>
      </c>
      <c r="G56" s="831">
        <v>2.310964008868064E-2</v>
      </c>
      <c r="H56" s="831">
        <v>6.5588312429613896E-2</v>
      </c>
      <c r="I56" s="831"/>
      <c r="J56" s="831"/>
      <c r="K56" s="831"/>
      <c r="L56" s="831"/>
      <c r="M56" s="831"/>
      <c r="N56" s="831"/>
      <c r="O56" s="832">
        <v>3.7204625439919536E-2</v>
      </c>
    </row>
    <row r="57" spans="1:15" ht="13.8" thickBot="1">
      <c r="A57" s="1117"/>
      <c r="B57" s="816" t="s">
        <v>61</v>
      </c>
      <c r="C57" s="831">
        <v>-3.2583965601916454E-2</v>
      </c>
      <c r="D57" s="831">
        <v>4.25071179372027E-3</v>
      </c>
      <c r="E57" s="831">
        <v>2.3456602242175568E-2</v>
      </c>
      <c r="F57" s="831">
        <v>3.8437850226669075E-2</v>
      </c>
      <c r="G57" s="831">
        <v>6.5987187576868143E-3</v>
      </c>
      <c r="H57" s="831">
        <v>-1.9518476128191806E-3</v>
      </c>
      <c r="I57" s="831"/>
      <c r="J57" s="831"/>
      <c r="K57" s="831"/>
      <c r="L57" s="831"/>
      <c r="M57" s="831"/>
      <c r="N57" s="831"/>
      <c r="O57" s="832">
        <v>6.2803311447330529E-3</v>
      </c>
    </row>
    <row r="58" spans="1:15" ht="14.4" thickBot="1">
      <c r="A58" s="1117"/>
      <c r="B58" s="820" t="s">
        <v>57</v>
      </c>
      <c r="C58" s="834">
        <v>8.9196684956434971E-3</v>
      </c>
      <c r="D58" s="834">
        <v>5.0655512617510501E-2</v>
      </c>
      <c r="E58" s="834">
        <v>4.0558602571784071E-2</v>
      </c>
      <c r="F58" s="834">
        <v>6.9148259400008431E-3</v>
      </c>
      <c r="G58" s="834">
        <v>1.8672085864000595E-2</v>
      </c>
      <c r="H58" s="834">
        <v>4.7082376659013006E-2</v>
      </c>
      <c r="I58" s="834"/>
      <c r="J58" s="834"/>
      <c r="K58" s="834"/>
      <c r="L58" s="834"/>
      <c r="M58" s="834"/>
      <c r="N58" s="834"/>
      <c r="O58" s="835">
        <v>2.8870124648170514E-2</v>
      </c>
    </row>
    <row r="59" spans="1:15" ht="13.8" thickBot="1">
      <c r="A59" s="1117" t="s">
        <v>59</v>
      </c>
      <c r="B59" s="816" t="s">
        <v>54</v>
      </c>
      <c r="C59" s="831">
        <v>0.19981212445135474</v>
      </c>
      <c r="D59" s="831">
        <v>0.11456797879966828</v>
      </c>
      <c r="E59" s="831">
        <v>6.7156011774473612E-2</v>
      </c>
      <c r="F59" s="831">
        <v>3.3875565990273047E-3</v>
      </c>
      <c r="G59" s="831">
        <v>5.9835942829570249E-2</v>
      </c>
      <c r="H59" s="831">
        <v>9.4674155782636209E-3</v>
      </c>
      <c r="I59" s="831"/>
      <c r="J59" s="831"/>
      <c r="K59" s="831"/>
      <c r="L59" s="831"/>
      <c r="M59" s="831"/>
      <c r="N59" s="831"/>
      <c r="O59" s="832">
        <v>3.1558399305932232E-2</v>
      </c>
    </row>
    <row r="60" spans="1:15" ht="13.8" thickBot="1">
      <c r="A60" s="1117"/>
      <c r="B60" s="816" t="s">
        <v>55</v>
      </c>
      <c r="C60" s="831">
        <v>4.7055256064689861E-2</v>
      </c>
      <c r="D60" s="831">
        <v>-6.1702167194168232E-2</v>
      </c>
      <c r="E60" s="831">
        <v>2.3939764463607602E-2</v>
      </c>
      <c r="F60" s="831">
        <v>-1.158705658031701E-2</v>
      </c>
      <c r="G60" s="831">
        <v>0.12939929145871584</v>
      </c>
      <c r="H60" s="831">
        <v>0.17522702568535664</v>
      </c>
      <c r="I60" s="831"/>
      <c r="J60" s="831"/>
      <c r="K60" s="831"/>
      <c r="L60" s="831"/>
      <c r="M60" s="831"/>
      <c r="N60" s="831"/>
      <c r="O60" s="832">
        <v>4.0791316526610562E-2</v>
      </c>
    </row>
    <row r="61" spans="1:15" ht="13.8" thickBot="1">
      <c r="A61" s="1117"/>
      <c r="B61" s="816" t="s">
        <v>56</v>
      </c>
      <c r="C61" s="831">
        <v>8.6481764577419455E-3</v>
      </c>
      <c r="D61" s="831">
        <v>-3.9939959537948775E-3</v>
      </c>
      <c r="E61" s="831">
        <v>4.1253024109451968E-2</v>
      </c>
      <c r="F61" s="831">
        <v>-0.10078560494468988</v>
      </c>
      <c r="G61" s="831">
        <v>-4.7510167363232506E-2</v>
      </c>
      <c r="H61" s="831">
        <v>4.821581558446713E-2</v>
      </c>
      <c r="I61" s="831"/>
      <c r="J61" s="831"/>
      <c r="K61" s="831"/>
      <c r="L61" s="831"/>
      <c r="M61" s="831"/>
      <c r="N61" s="831"/>
      <c r="O61" s="832">
        <v>-9.8763153036736887E-3</v>
      </c>
    </row>
    <row r="62" spans="1:15" ht="14.4" thickBot="1">
      <c r="A62" s="1117"/>
      <c r="B62" s="820" t="s">
        <v>57</v>
      </c>
      <c r="C62" s="834">
        <v>2.090468206241116E-2</v>
      </c>
      <c r="D62" s="834">
        <v>-5.9140702919040208E-2</v>
      </c>
      <c r="E62" s="834">
        <v>3.5890172961023828E-2</v>
      </c>
      <c r="F62" s="834">
        <v>6.3760959999077799E-3</v>
      </c>
      <c r="G62" s="834">
        <v>0.10253315066123637</v>
      </c>
      <c r="H62" s="834">
        <v>0.14125196273991683</v>
      </c>
      <c r="I62" s="834"/>
      <c r="J62" s="834"/>
      <c r="K62" s="834"/>
      <c r="L62" s="834"/>
      <c r="M62" s="834"/>
      <c r="N62" s="834"/>
      <c r="O62" s="835">
        <v>2.6336791699920283E-2</v>
      </c>
    </row>
    <row r="63" spans="1:15" ht="13.8" thickBot="1">
      <c r="A63" s="1117" t="s">
        <v>60</v>
      </c>
      <c r="B63" s="816" t="s">
        <v>54</v>
      </c>
      <c r="C63" s="831">
        <v>-4.0660773385675718E-2</v>
      </c>
      <c r="D63" s="831">
        <v>-7.1183652988402915E-2</v>
      </c>
      <c r="E63" s="831">
        <v>-9.2264601697009591E-2</v>
      </c>
      <c r="F63" s="831">
        <v>-0.1278802319335603</v>
      </c>
      <c r="G63" s="831">
        <v>5.9445299054175463E-2</v>
      </c>
      <c r="H63" s="831">
        <v>6.8700577645666565E-4</v>
      </c>
      <c r="I63" s="831"/>
      <c r="J63" s="831"/>
      <c r="K63" s="831"/>
      <c r="L63" s="831"/>
      <c r="M63" s="831"/>
      <c r="N63" s="831"/>
      <c r="O63" s="832">
        <v>-3.4725010036130002E-2</v>
      </c>
    </row>
    <row r="64" spans="1:15" ht="13.8" thickBot="1">
      <c r="A64" s="1117"/>
      <c r="B64" s="816" t="s">
        <v>61</v>
      </c>
      <c r="C64" s="831">
        <v>4.3304408763938401E-2</v>
      </c>
      <c r="D64" s="831">
        <v>-5.8141858141857504E-3</v>
      </c>
      <c r="E64" s="831">
        <v>1.2789193849691086E-2</v>
      </c>
      <c r="F64" s="831">
        <v>-9.333631651564317E-2</v>
      </c>
      <c r="G64" s="831">
        <v>9.0910969234901076E-4</v>
      </c>
      <c r="H64" s="831">
        <v>-2.6423218311432441E-2</v>
      </c>
      <c r="I64" s="831"/>
      <c r="J64" s="831"/>
      <c r="K64" s="831"/>
      <c r="L64" s="831"/>
      <c r="M64" s="831"/>
      <c r="N64" s="831"/>
      <c r="O64" s="832">
        <v>-1.2861736334405212E-2</v>
      </c>
    </row>
    <row r="65" spans="1:15" ht="14.4" thickBot="1">
      <c r="A65" s="1117"/>
      <c r="B65" s="820" t="s">
        <v>57</v>
      </c>
      <c r="C65" s="834">
        <v>-1.4952502772577259E-4</v>
      </c>
      <c r="D65" s="834">
        <v>-4.4320738295811075E-2</v>
      </c>
      <c r="E65" s="834">
        <v>-5.0161665857651548E-2</v>
      </c>
      <c r="F65" s="834">
        <v>-0.11320410959989233</v>
      </c>
      <c r="G65" s="834">
        <v>3.460580767342377E-2</v>
      </c>
      <c r="H65" s="834">
        <v>-1.0384784465955015E-2</v>
      </c>
      <c r="I65" s="834"/>
      <c r="J65" s="834"/>
      <c r="K65" s="834"/>
      <c r="L65" s="834"/>
      <c r="M65" s="834"/>
      <c r="N65" s="834"/>
      <c r="O65" s="835">
        <v>-1.8815460190935222E-2</v>
      </c>
    </row>
    <row r="66" spans="1:15" ht="13.8" thickBot="1">
      <c r="A66" s="1117" t="s">
        <v>62</v>
      </c>
      <c r="B66" s="816" t="s">
        <v>54</v>
      </c>
      <c r="C66" s="836">
        <v>-7.2928168263699675E-2</v>
      </c>
      <c r="D66" s="836">
        <v>-0.16062259189931297</v>
      </c>
      <c r="E66" s="836">
        <v>0.19490707113864555</v>
      </c>
      <c r="F66" s="836">
        <v>-5.2023121387283983E-3</v>
      </c>
      <c r="G66" s="836">
        <v>0.57413875088133548</v>
      </c>
      <c r="H66" s="836">
        <v>-0.15321670726434877</v>
      </c>
      <c r="I66" s="836"/>
      <c r="J66" s="836"/>
      <c r="K66" s="836"/>
      <c r="L66" s="836"/>
      <c r="M66" s="836"/>
      <c r="N66" s="836"/>
      <c r="O66" s="837">
        <v>1.7069375800841981E-2</v>
      </c>
    </row>
    <row r="67" spans="1:15" ht="13.8" thickBot="1">
      <c r="A67" s="1122"/>
      <c r="B67" s="838" t="s">
        <v>55</v>
      </c>
      <c r="C67" s="836">
        <v>2.3285666241941602E-2</v>
      </c>
      <c r="D67" s="836">
        <v>-0.13669996810307836</v>
      </c>
      <c r="E67" s="836">
        <v>-0.20546966350526183</v>
      </c>
      <c r="F67" s="836">
        <v>-0.14874911005513505</v>
      </c>
      <c r="G67" s="836">
        <v>-0.11147203886099141</v>
      </c>
      <c r="H67" s="836">
        <v>-0.14100619856004942</v>
      </c>
      <c r="I67" s="836"/>
      <c r="J67" s="836"/>
      <c r="K67" s="836"/>
      <c r="L67" s="836"/>
      <c r="M67" s="836"/>
      <c r="N67" s="836"/>
      <c r="O67" s="837">
        <v>-0.12384112619406734</v>
      </c>
    </row>
    <row r="68" spans="1:15" ht="14.4" thickBot="1">
      <c r="A68" s="1122"/>
      <c r="B68" s="839" t="s">
        <v>57</v>
      </c>
      <c r="C68" s="840">
        <v>-1.3296029686343771E-2</v>
      </c>
      <c r="D68" s="840">
        <v>-0.14509508230242307</v>
      </c>
      <c r="E68" s="840">
        <v>-8.6585963051581047E-2</v>
      </c>
      <c r="F68" s="840">
        <v>-9.2746237811384191E-2</v>
      </c>
      <c r="G68" s="840">
        <v>0.10272579645405676</v>
      </c>
      <c r="H68" s="840">
        <v>-0.1460261584681212</v>
      </c>
      <c r="I68" s="840"/>
      <c r="J68" s="840"/>
      <c r="K68" s="840"/>
      <c r="L68" s="840"/>
      <c r="M68" s="840"/>
      <c r="N68" s="840"/>
      <c r="O68" s="841">
        <v>-7.3890186915887723E-2</v>
      </c>
    </row>
    <row r="69" spans="1:15" ht="16.8" thickBot="1">
      <c r="A69" s="1123" t="s">
        <v>79</v>
      </c>
      <c r="B69" s="1124"/>
      <c r="C69" s="842">
        <v>3.7453310374953648E-2</v>
      </c>
      <c r="D69" s="842">
        <v>-1.0390099351094662E-2</v>
      </c>
      <c r="E69" s="842">
        <v>-2.9272069384234647E-3</v>
      </c>
      <c r="F69" s="842">
        <v>-2.863379331697594E-2</v>
      </c>
      <c r="G69" s="842">
        <v>1.5562267414434464E-2</v>
      </c>
      <c r="H69" s="842">
        <v>-5.3518674911280347E-4</v>
      </c>
      <c r="I69" s="842"/>
      <c r="J69" s="842"/>
      <c r="K69" s="842"/>
      <c r="L69" s="842"/>
      <c r="M69" s="842"/>
      <c r="N69" s="842"/>
      <c r="O69" s="843">
        <v>3.7864907780628099E-3</v>
      </c>
    </row>
    <row r="70" spans="1:15" ht="15" customHeight="1" thickBot="1"/>
    <row r="71" spans="1:15" ht="16.8" thickBot="1">
      <c r="A71" s="785" t="s">
        <v>64</v>
      </c>
      <c r="B71" s="747" t="s">
        <v>57</v>
      </c>
      <c r="C71" s="844">
        <v>6.2989690721649477E-2</v>
      </c>
      <c r="D71" s="844">
        <v>5.634100021101502E-2</v>
      </c>
      <c r="E71" s="844">
        <v>7.2411602794833829E-2</v>
      </c>
      <c r="F71" s="844">
        <v>-1.3683243132850029E-2</v>
      </c>
      <c r="G71" s="844">
        <v>7.7756007012478146E-2</v>
      </c>
      <c r="H71" s="844">
        <v>3.1186044245200301E-2</v>
      </c>
      <c r="I71" s="844"/>
      <c r="J71" s="844"/>
      <c r="K71" s="844"/>
      <c r="L71" s="844"/>
      <c r="M71" s="844"/>
      <c r="N71" s="844"/>
      <c r="O71" s="845">
        <v>4.7486894850447013E-2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13" t="s">
        <v>138</v>
      </c>
      <c r="B1" s="1107"/>
      <c r="C1" s="1107"/>
      <c r="D1" s="1107"/>
      <c r="E1" s="1107"/>
      <c r="F1" s="1107"/>
      <c r="G1" s="1107"/>
      <c r="H1" s="1107"/>
      <c r="I1" s="1107"/>
      <c r="J1" s="1107"/>
      <c r="K1" s="1107"/>
      <c r="L1" s="1107"/>
      <c r="M1" s="1107"/>
      <c r="N1" s="1107"/>
      <c r="O1" s="1108"/>
    </row>
    <row r="2" spans="1:15" s="774" customFormat="1" ht="27" customHeight="1" thickBot="1">
      <c r="A2" s="846" t="s">
        <v>81</v>
      </c>
      <c r="B2" s="771" t="s">
        <v>86</v>
      </c>
      <c r="C2" s="847" t="s">
        <v>93</v>
      </c>
      <c r="D2" s="847" t="s">
        <v>94</v>
      </c>
      <c r="E2" s="847" t="s">
        <v>95</v>
      </c>
      <c r="F2" s="847" t="s">
        <v>96</v>
      </c>
      <c r="G2" s="847" t="s">
        <v>97</v>
      </c>
      <c r="H2" s="847" t="s">
        <v>98</v>
      </c>
      <c r="I2" s="847" t="s">
        <v>139</v>
      </c>
      <c r="J2" s="847" t="s">
        <v>140</v>
      </c>
      <c r="K2" s="847" t="s">
        <v>141</v>
      </c>
      <c r="L2" s="847" t="s">
        <v>142</v>
      </c>
      <c r="M2" s="847" t="s">
        <v>143</v>
      </c>
      <c r="N2" s="847" t="s">
        <v>144</v>
      </c>
      <c r="O2" s="848" t="s">
        <v>16</v>
      </c>
    </row>
    <row r="3" spans="1:15" ht="15" customHeight="1" thickBot="1">
      <c r="A3" s="1109" t="s">
        <v>82</v>
      </c>
      <c r="B3" s="775" t="s">
        <v>54</v>
      </c>
      <c r="C3" s="776">
        <v>145.40904761904758</v>
      </c>
      <c r="D3" s="776">
        <v>140.46380952380954</v>
      </c>
      <c r="E3" s="776">
        <v>135.79619047619045</v>
      </c>
      <c r="F3" s="776">
        <v>118.41952380952378</v>
      </c>
      <c r="G3" s="776">
        <v>107.70090909090909</v>
      </c>
      <c r="H3" s="776">
        <v>106.54136363636366</v>
      </c>
      <c r="I3" s="776"/>
      <c r="J3" s="776"/>
      <c r="K3" s="776"/>
      <c r="L3" s="776"/>
      <c r="M3" s="776"/>
      <c r="N3" s="776"/>
      <c r="O3" s="777">
        <v>126.31</v>
      </c>
    </row>
    <row r="4" spans="1:15" ht="15" customHeight="1" thickBot="1">
      <c r="A4" s="1109"/>
      <c r="B4" s="778" t="s">
        <v>55</v>
      </c>
      <c r="C4" s="776">
        <v>163.09777777777779</v>
      </c>
      <c r="D4" s="776">
        <v>163.09555555555556</v>
      </c>
      <c r="E4" s="776">
        <v>155.13444444444443</v>
      </c>
      <c r="F4" s="776">
        <v>140.31099999999998</v>
      </c>
      <c r="G4" s="776">
        <v>128.11499999999998</v>
      </c>
      <c r="H4" s="776">
        <v>128.28700000000001</v>
      </c>
      <c r="I4" s="776"/>
      <c r="J4" s="776"/>
      <c r="K4" s="776"/>
      <c r="L4" s="776"/>
      <c r="M4" s="776"/>
      <c r="N4" s="776"/>
      <c r="O4" s="777">
        <v>145.69</v>
      </c>
    </row>
    <row r="5" spans="1:15" ht="15" customHeight="1" thickBot="1">
      <c r="A5" s="1109"/>
      <c r="B5" s="778" t="s">
        <v>56</v>
      </c>
      <c r="C5" s="776">
        <v>254.51066666666659</v>
      </c>
      <c r="D5" s="776">
        <v>273.04266666666666</v>
      </c>
      <c r="E5" s="776">
        <v>250.96466666666672</v>
      </c>
      <c r="F5" s="776">
        <v>212.95133333333337</v>
      </c>
      <c r="G5" s="776">
        <v>183.84133333333332</v>
      </c>
      <c r="H5" s="776">
        <v>176.25133333333329</v>
      </c>
      <c r="I5" s="776"/>
      <c r="J5" s="776"/>
      <c r="K5" s="776"/>
      <c r="L5" s="776"/>
      <c r="M5" s="776"/>
      <c r="N5" s="776"/>
      <c r="O5" s="777">
        <v>225.26</v>
      </c>
    </row>
    <row r="6" spans="1:15" ht="15" customHeight="1" thickBot="1">
      <c r="A6" s="1110"/>
      <c r="B6" s="779" t="s">
        <v>57</v>
      </c>
      <c r="C6" s="780">
        <v>185.31400000000002</v>
      </c>
      <c r="D6" s="780">
        <v>189.18311111111106</v>
      </c>
      <c r="E6" s="780">
        <v>178.05333333333334</v>
      </c>
      <c r="F6" s="780">
        <v>154.00413043478261</v>
      </c>
      <c r="G6" s="780">
        <v>136.3444680851064</v>
      </c>
      <c r="H6" s="780">
        <v>133.41595744680848</v>
      </c>
      <c r="I6" s="780"/>
      <c r="J6" s="780"/>
      <c r="K6" s="780"/>
      <c r="L6" s="780"/>
      <c r="M6" s="780"/>
      <c r="N6" s="780"/>
      <c r="O6" s="781">
        <v>162.01</v>
      </c>
    </row>
    <row r="7" spans="1:15" ht="15" customHeight="1" thickBot="1">
      <c r="A7" s="1111" t="s">
        <v>83</v>
      </c>
      <c r="B7" s="778" t="s">
        <v>54</v>
      </c>
      <c r="C7" s="776">
        <v>130.02375000000004</v>
      </c>
      <c r="D7" s="776">
        <v>129.15025</v>
      </c>
      <c r="E7" s="776">
        <v>136.35874999999996</v>
      </c>
      <c r="F7" s="776">
        <v>124.28076923076922</v>
      </c>
      <c r="G7" s="776">
        <v>122.79948717948722</v>
      </c>
      <c r="H7" s="776">
        <v>122.48435897435898</v>
      </c>
      <c r="I7" s="776"/>
      <c r="J7" s="776"/>
      <c r="K7" s="776"/>
      <c r="L7" s="776"/>
      <c r="M7" s="776"/>
      <c r="N7" s="776"/>
      <c r="O7" s="777">
        <v>126.96</v>
      </c>
    </row>
    <row r="8" spans="1:15" ht="15" customHeight="1" thickBot="1">
      <c r="A8" s="1109"/>
      <c r="B8" s="778" t="s">
        <v>55</v>
      </c>
      <c r="C8" s="776">
        <v>270.53666666666663</v>
      </c>
      <c r="D8" s="776">
        <v>272.35444444444448</v>
      </c>
      <c r="E8" s="776">
        <v>295.12294117647059</v>
      </c>
      <c r="F8" s="776">
        <v>231.95611111111111</v>
      </c>
      <c r="G8" s="776">
        <v>201.54666666666665</v>
      </c>
      <c r="H8" s="776">
        <v>209.31235294117644</v>
      </c>
      <c r="I8" s="776"/>
      <c r="J8" s="776"/>
      <c r="K8" s="776"/>
      <c r="L8" s="776"/>
      <c r="M8" s="776"/>
      <c r="N8" s="776"/>
      <c r="O8" s="777">
        <v>244.65</v>
      </c>
    </row>
    <row r="9" spans="1:15" ht="15" customHeight="1" thickBot="1">
      <c r="A9" s="1109"/>
      <c r="B9" s="778" t="s">
        <v>56</v>
      </c>
      <c r="C9" s="776">
        <v>218.92750000000001</v>
      </c>
      <c r="D9" s="776">
        <v>235.41000000000003</v>
      </c>
      <c r="E9" s="776">
        <v>211.93400000000003</v>
      </c>
      <c r="F9" s="776">
        <v>197.70749999999998</v>
      </c>
      <c r="G9" s="776">
        <v>168.88</v>
      </c>
      <c r="H9" s="776">
        <v>167.70599999999999</v>
      </c>
      <c r="I9" s="776"/>
      <c r="J9" s="776"/>
      <c r="K9" s="776"/>
      <c r="L9" s="776"/>
      <c r="M9" s="776"/>
      <c r="N9" s="776"/>
      <c r="O9" s="777">
        <v>192.03</v>
      </c>
    </row>
    <row r="10" spans="1:15" ht="15" customHeight="1" thickBot="1">
      <c r="A10" s="1110"/>
      <c r="B10" s="779" t="s">
        <v>57</v>
      </c>
      <c r="C10" s="780">
        <v>176.55354838709675</v>
      </c>
      <c r="D10" s="780">
        <v>177.58112903225808</v>
      </c>
      <c r="E10" s="780">
        <v>185.98564516129031</v>
      </c>
      <c r="F10" s="780">
        <v>160.86868852459017</v>
      </c>
      <c r="G10" s="780">
        <v>149.05803278688524</v>
      </c>
      <c r="H10" s="780">
        <v>150.3890163934426</v>
      </c>
      <c r="I10" s="780"/>
      <c r="J10" s="780"/>
      <c r="K10" s="780"/>
      <c r="L10" s="780"/>
      <c r="M10" s="780"/>
      <c r="N10" s="780"/>
      <c r="O10" s="781">
        <v>166.14</v>
      </c>
    </row>
    <row r="11" spans="1:15" ht="15" customHeight="1" thickBot="1">
      <c r="A11" s="1096" t="s">
        <v>79</v>
      </c>
      <c r="B11" s="1097"/>
      <c r="C11" s="782">
        <v>180.23785046728975</v>
      </c>
      <c r="D11" s="782">
        <v>182.46046728971959</v>
      </c>
      <c r="E11" s="782">
        <v>182.64962616822433</v>
      </c>
      <c r="F11" s="782">
        <v>157.91757009345795</v>
      </c>
      <c r="G11" s="782">
        <v>143.52527777777775</v>
      </c>
      <c r="H11" s="782">
        <v>143.00259259259258</v>
      </c>
      <c r="I11" s="782"/>
      <c r="J11" s="782"/>
      <c r="K11" s="782"/>
      <c r="L11" s="782"/>
      <c r="M11" s="782"/>
      <c r="N11" s="782"/>
      <c r="O11" s="783">
        <v>164.36</v>
      </c>
    </row>
    <row r="12" spans="1:15" ht="15" customHeight="1" thickBot="1">
      <c r="O12" s="642"/>
    </row>
    <row r="13" spans="1:15" ht="22.5" customHeight="1" thickBot="1">
      <c r="A13" s="849" t="s">
        <v>64</v>
      </c>
      <c r="B13" s="747" t="s">
        <v>57</v>
      </c>
      <c r="C13" s="748">
        <v>103.11</v>
      </c>
      <c r="D13" s="748">
        <v>100.12</v>
      </c>
      <c r="E13" s="748">
        <v>101.3</v>
      </c>
      <c r="F13" s="748">
        <v>96.59</v>
      </c>
      <c r="G13" s="748">
        <v>104.51</v>
      </c>
      <c r="H13" s="748">
        <v>105.81</v>
      </c>
      <c r="I13" s="748"/>
      <c r="J13" s="748"/>
      <c r="K13" s="748"/>
      <c r="L13" s="748"/>
      <c r="M13" s="748"/>
      <c r="N13" s="748"/>
      <c r="O13" s="850">
        <v>101.91</v>
      </c>
    </row>
    <row r="14" spans="1:15" ht="22.5" customHeight="1">
      <c r="O14" s="642"/>
    </row>
    <row r="15" spans="1:15" ht="20.399999999999999" thickBot="1">
      <c r="A15" s="1112" t="s">
        <v>145</v>
      </c>
      <c r="B15" s="1112"/>
      <c r="C15" s="1112"/>
      <c r="D15" s="1112"/>
      <c r="E15" s="1112"/>
      <c r="F15" s="1112"/>
      <c r="G15" s="1112"/>
      <c r="H15" s="1112"/>
      <c r="I15" s="1112"/>
      <c r="J15" s="1112"/>
      <c r="K15" s="1112"/>
      <c r="L15" s="1112"/>
      <c r="M15" s="1112"/>
      <c r="N15" s="1112"/>
      <c r="O15" s="1112"/>
    </row>
    <row r="16" spans="1:15" ht="27" customHeight="1" thickBot="1">
      <c r="A16" s="851" t="s">
        <v>81</v>
      </c>
      <c r="B16" s="788" t="s">
        <v>86</v>
      </c>
      <c r="C16" s="852" t="s">
        <v>107</v>
      </c>
      <c r="D16" s="852" t="s">
        <v>108</v>
      </c>
      <c r="E16" s="852" t="s">
        <v>109</v>
      </c>
      <c r="F16" s="852" t="s">
        <v>110</v>
      </c>
      <c r="G16" s="852" t="s">
        <v>111</v>
      </c>
      <c r="H16" s="852" t="s">
        <v>112</v>
      </c>
      <c r="I16" s="852" t="s">
        <v>87</v>
      </c>
      <c r="J16" s="852" t="s">
        <v>88</v>
      </c>
      <c r="K16" s="852" t="s">
        <v>89</v>
      </c>
      <c r="L16" s="852" t="s">
        <v>90</v>
      </c>
      <c r="M16" s="852" t="s">
        <v>91</v>
      </c>
      <c r="N16" s="853" t="s">
        <v>92</v>
      </c>
      <c r="O16" s="854" t="s">
        <v>16</v>
      </c>
    </row>
    <row r="17" spans="1:15" ht="15" customHeight="1" thickBot="1">
      <c r="A17" s="1109" t="s">
        <v>82</v>
      </c>
      <c r="B17" s="775" t="s">
        <v>54</v>
      </c>
      <c r="C17" s="776">
        <v>137.94599999999997</v>
      </c>
      <c r="D17" s="776">
        <v>138.02900000000002</v>
      </c>
      <c r="E17" s="776">
        <v>133.88149999999999</v>
      </c>
      <c r="F17" s="776">
        <v>123.75849999999998</v>
      </c>
      <c r="G17" s="776">
        <v>110.31863636363637</v>
      </c>
      <c r="H17" s="776">
        <v>104.5931818181818</v>
      </c>
      <c r="I17" s="776"/>
      <c r="J17" s="776"/>
      <c r="K17" s="776"/>
      <c r="L17" s="776"/>
      <c r="M17" s="776"/>
      <c r="N17" s="792"/>
      <c r="O17" s="777">
        <v>123.54</v>
      </c>
    </row>
    <row r="18" spans="1:15" ht="15" customHeight="1" thickBot="1">
      <c r="A18" s="1109"/>
      <c r="B18" s="778" t="s">
        <v>55</v>
      </c>
      <c r="C18" s="776">
        <v>148.4025</v>
      </c>
      <c r="D18" s="776">
        <v>156.89875000000001</v>
      </c>
      <c r="E18" s="776">
        <v>155.64999999999998</v>
      </c>
      <c r="F18" s="776">
        <v>137.65333333333334</v>
      </c>
      <c r="G18" s="776">
        <v>129.25777777777779</v>
      </c>
      <c r="H18" s="776">
        <v>127.33777777777777</v>
      </c>
      <c r="I18" s="776"/>
      <c r="J18" s="776"/>
      <c r="K18" s="776"/>
      <c r="L18" s="776"/>
      <c r="M18" s="776"/>
      <c r="N18" s="792"/>
      <c r="O18" s="777">
        <v>142.49</v>
      </c>
    </row>
    <row r="19" spans="1:15" ht="15" customHeight="1" thickBot="1">
      <c r="A19" s="1109"/>
      <c r="B19" s="778" t="s">
        <v>56</v>
      </c>
      <c r="C19" s="776">
        <v>232.82333333333332</v>
      </c>
      <c r="D19" s="776">
        <v>251.46266666666668</v>
      </c>
      <c r="E19" s="776">
        <v>245.75133333333329</v>
      </c>
      <c r="F19" s="776">
        <v>209.95800000000003</v>
      </c>
      <c r="G19" s="776">
        <v>196.01733333333331</v>
      </c>
      <c r="H19" s="776">
        <v>185.82600000000002</v>
      </c>
      <c r="I19" s="776"/>
      <c r="J19" s="776"/>
      <c r="K19" s="776"/>
      <c r="L19" s="776"/>
      <c r="M19" s="776"/>
      <c r="N19" s="792"/>
      <c r="O19" s="777">
        <v>221.08</v>
      </c>
    </row>
    <row r="20" spans="1:15" ht="15" customHeight="1" thickBot="1">
      <c r="A20" s="1110"/>
      <c r="B20" s="779" t="s">
        <v>57</v>
      </c>
      <c r="C20" s="780">
        <v>172.98813953488369</v>
      </c>
      <c r="D20" s="780">
        <v>181.10953488372084</v>
      </c>
      <c r="E20" s="780">
        <v>176.47159090909093</v>
      </c>
      <c r="F20" s="780">
        <v>155.98681818181817</v>
      </c>
      <c r="G20" s="780">
        <v>141.96934782608696</v>
      </c>
      <c r="H20" s="780">
        <v>135.53217391304347</v>
      </c>
      <c r="I20" s="780"/>
      <c r="J20" s="780"/>
      <c r="K20" s="780"/>
      <c r="L20" s="780"/>
      <c r="M20" s="780"/>
      <c r="N20" s="793"/>
      <c r="O20" s="781">
        <v>160.37</v>
      </c>
    </row>
    <row r="21" spans="1:15" ht="15" customHeight="1" thickBot="1">
      <c r="A21" s="1111" t="s">
        <v>83</v>
      </c>
      <c r="B21" s="778" t="s">
        <v>54</v>
      </c>
      <c r="C21" s="776">
        <v>129.43050000000002</v>
      </c>
      <c r="D21" s="776">
        <v>131.26153846153849</v>
      </c>
      <c r="E21" s="776">
        <v>128.28474999999995</v>
      </c>
      <c r="F21" s="776">
        <v>126.17075</v>
      </c>
      <c r="G21" s="776">
        <v>110.28525000000002</v>
      </c>
      <c r="H21" s="776">
        <v>121.13724999999999</v>
      </c>
      <c r="I21" s="776"/>
      <c r="J21" s="776"/>
      <c r="K21" s="776"/>
      <c r="L21" s="776"/>
      <c r="M21" s="776"/>
      <c r="N21" s="792"/>
      <c r="O21" s="777">
        <v>123.62</v>
      </c>
    </row>
    <row r="22" spans="1:15" ht="15" customHeight="1" thickBot="1">
      <c r="A22" s="1109"/>
      <c r="B22" s="778" t="s">
        <v>55</v>
      </c>
      <c r="C22" s="776">
        <v>264.63777777777773</v>
      </c>
      <c r="D22" s="776">
        <v>295.97166666666669</v>
      </c>
      <c r="E22" s="776">
        <v>324.12823529411759</v>
      </c>
      <c r="F22" s="776">
        <v>246.81</v>
      </c>
      <c r="G22" s="776">
        <v>200.97333333333336</v>
      </c>
      <c r="H22" s="776">
        <v>205.48277777777781</v>
      </c>
      <c r="I22" s="776"/>
      <c r="J22" s="776"/>
      <c r="K22" s="776"/>
      <c r="L22" s="776"/>
      <c r="M22" s="776"/>
      <c r="N22" s="792"/>
      <c r="O22" s="777">
        <v>254.43</v>
      </c>
    </row>
    <row r="23" spans="1:15" ht="15" customHeight="1" thickBot="1">
      <c r="A23" s="1109"/>
      <c r="B23" s="778" t="s">
        <v>56</v>
      </c>
      <c r="C23" s="776">
        <v>215.64249999999998</v>
      </c>
      <c r="D23" s="776">
        <v>235.18</v>
      </c>
      <c r="E23" s="776">
        <v>202.27599999999998</v>
      </c>
      <c r="F23" s="776">
        <v>219.9675</v>
      </c>
      <c r="G23" s="776">
        <v>175.92</v>
      </c>
      <c r="H23" s="776">
        <v>168.4725</v>
      </c>
      <c r="I23" s="776"/>
      <c r="J23" s="776"/>
      <c r="K23" s="776"/>
      <c r="L23" s="776"/>
      <c r="M23" s="776"/>
      <c r="N23" s="792"/>
      <c r="O23" s="777">
        <v>206.39</v>
      </c>
    </row>
    <row r="24" spans="1:15" ht="15" customHeight="1" thickBot="1">
      <c r="A24" s="1110"/>
      <c r="B24" s="779" t="s">
        <v>57</v>
      </c>
      <c r="C24" s="780">
        <v>174.24629032258071</v>
      </c>
      <c r="D24" s="780">
        <v>186.67885245901641</v>
      </c>
      <c r="E24" s="780">
        <v>187.95080645161292</v>
      </c>
      <c r="F24" s="780">
        <v>167.24645161290323</v>
      </c>
      <c r="G24" s="780">
        <v>140.84854838709674</v>
      </c>
      <c r="H24" s="780">
        <v>148.67854838709681</v>
      </c>
      <c r="I24" s="780"/>
      <c r="J24" s="780"/>
      <c r="K24" s="780"/>
      <c r="L24" s="780"/>
      <c r="M24" s="780"/>
      <c r="N24" s="793"/>
      <c r="O24" s="781">
        <v>166.25</v>
      </c>
    </row>
    <row r="25" spans="1:15" ht="15" customHeight="1" thickBot="1">
      <c r="A25" s="1096" t="s">
        <v>79</v>
      </c>
      <c r="B25" s="1097"/>
      <c r="C25" s="782">
        <v>173.7310476190477</v>
      </c>
      <c r="D25" s="782">
        <v>184.37615384615384</v>
      </c>
      <c r="E25" s="782">
        <v>183.18584905660381</v>
      </c>
      <c r="F25" s="782">
        <v>162.57264150943391</v>
      </c>
      <c r="G25" s="782">
        <v>141.32592592592593</v>
      </c>
      <c r="H25" s="782">
        <v>143.07916666666668</v>
      </c>
      <c r="I25" s="782"/>
      <c r="J25" s="782"/>
      <c r="K25" s="782"/>
      <c r="L25" s="782"/>
      <c r="M25" s="782"/>
      <c r="N25" s="794"/>
      <c r="O25" s="783">
        <v>163.74</v>
      </c>
    </row>
    <row r="26" spans="1:15" ht="15" customHeight="1" thickBot="1">
      <c r="O26" s="642"/>
    </row>
    <row r="27" spans="1:15" ht="22.5" customHeight="1" thickBot="1">
      <c r="A27" s="849" t="s">
        <v>64</v>
      </c>
      <c r="B27" s="747" t="s">
        <v>57</v>
      </c>
      <c r="C27" s="748">
        <v>97</v>
      </c>
      <c r="D27" s="748">
        <v>94.78</v>
      </c>
      <c r="E27" s="748">
        <v>94.46</v>
      </c>
      <c r="F27" s="748">
        <v>97.93</v>
      </c>
      <c r="G27" s="748">
        <v>96.97</v>
      </c>
      <c r="H27" s="748">
        <v>102.61</v>
      </c>
      <c r="I27" s="748"/>
      <c r="J27" s="748"/>
      <c r="K27" s="748"/>
      <c r="L27" s="748"/>
      <c r="M27" s="748"/>
      <c r="N27" s="748"/>
      <c r="O27" s="850">
        <v>97.29</v>
      </c>
    </row>
    <row r="28" spans="1:15" ht="22.5" customHeight="1" thickBot="1">
      <c r="O28" s="642"/>
    </row>
    <row r="29" spans="1:15" ht="20.399999999999999" thickBot="1">
      <c r="A29" s="1125" t="s">
        <v>146</v>
      </c>
      <c r="B29" s="1107"/>
      <c r="C29" s="1107"/>
      <c r="D29" s="1107"/>
      <c r="E29" s="1107"/>
      <c r="F29" s="1107"/>
      <c r="G29" s="1107"/>
      <c r="H29" s="1107"/>
      <c r="I29" s="1107"/>
      <c r="J29" s="1107"/>
      <c r="K29" s="1107"/>
      <c r="L29" s="1107"/>
      <c r="M29" s="1107"/>
      <c r="N29" s="1107"/>
      <c r="O29" s="1108"/>
    </row>
    <row r="30" spans="1:15" ht="27" customHeight="1" thickBot="1">
      <c r="A30" s="851" t="s">
        <v>81</v>
      </c>
      <c r="B30" s="788" t="s">
        <v>86</v>
      </c>
      <c r="C30" s="855" t="s">
        <v>132</v>
      </c>
      <c r="D30" s="855" t="s">
        <v>133</v>
      </c>
      <c r="E30" s="855" t="s">
        <v>134</v>
      </c>
      <c r="F30" s="855" t="s">
        <v>135</v>
      </c>
      <c r="G30" s="855" t="s">
        <v>136</v>
      </c>
      <c r="H30" s="855" t="s">
        <v>137</v>
      </c>
      <c r="I30" s="855" t="s">
        <v>148</v>
      </c>
      <c r="J30" s="855" t="s">
        <v>127</v>
      </c>
      <c r="K30" s="855" t="s">
        <v>128</v>
      </c>
      <c r="L30" s="855" t="s">
        <v>129</v>
      </c>
      <c r="M30" s="855" t="s">
        <v>130</v>
      </c>
      <c r="N30" s="855" t="s">
        <v>131</v>
      </c>
      <c r="O30" s="856" t="s">
        <v>16</v>
      </c>
    </row>
    <row r="31" spans="1:15" ht="15" customHeight="1" thickBot="1">
      <c r="A31" s="1114" t="s">
        <v>82</v>
      </c>
      <c r="B31" s="798" t="s">
        <v>54</v>
      </c>
      <c r="C31" s="799">
        <v>5.4101225255155032E-2</v>
      </c>
      <c r="D31" s="799">
        <v>1.7639840351009711E-2</v>
      </c>
      <c r="E31" s="799">
        <v>1.4301382014620827E-2</v>
      </c>
      <c r="F31" s="799">
        <v>-4.314027877257888E-2</v>
      </c>
      <c r="G31" s="799">
        <v>-2.3728785625110792E-2</v>
      </c>
      <c r="H31" s="799">
        <v>1.8626279307273085E-2</v>
      </c>
      <c r="I31" s="799"/>
      <c r="J31" s="799"/>
      <c r="K31" s="799"/>
      <c r="L31" s="799"/>
      <c r="M31" s="799"/>
      <c r="N31" s="800"/>
      <c r="O31" s="801">
        <v>2.2421887647725399E-2</v>
      </c>
    </row>
    <row r="32" spans="1:15" ht="15" customHeight="1" thickBot="1">
      <c r="A32" s="1114"/>
      <c r="B32" s="802" t="s">
        <v>55</v>
      </c>
      <c r="C32" s="799">
        <v>9.9023114689966746E-2</v>
      </c>
      <c r="D32" s="799">
        <v>3.9495569949126785E-2</v>
      </c>
      <c r="E32" s="799">
        <v>-3.3122746903665335E-3</v>
      </c>
      <c r="F32" s="799">
        <v>1.9306954668732876E-2</v>
      </c>
      <c r="G32" s="799">
        <v>-8.8410755424133333E-3</v>
      </c>
      <c r="H32" s="799">
        <v>7.4543645946041079E-3</v>
      </c>
      <c r="I32" s="799"/>
      <c r="J32" s="799"/>
      <c r="K32" s="799"/>
      <c r="L32" s="799"/>
      <c r="M32" s="799"/>
      <c r="N32" s="800"/>
      <c r="O32" s="801">
        <v>2.2457716330970514E-2</v>
      </c>
    </row>
    <row r="33" spans="1:15" ht="15" customHeight="1" thickBot="1">
      <c r="A33" s="1114"/>
      <c r="B33" s="802" t="s">
        <v>56</v>
      </c>
      <c r="C33" s="799">
        <v>9.3149312067805079E-2</v>
      </c>
      <c r="D33" s="799">
        <v>8.5817908026108516E-2</v>
      </c>
      <c r="E33" s="799">
        <v>2.1213855740355798E-2</v>
      </c>
      <c r="F33" s="799">
        <v>1.425681961789186E-2</v>
      </c>
      <c r="G33" s="799">
        <v>-6.2116955643378421E-2</v>
      </c>
      <c r="H33" s="799">
        <v>-5.1524903224880958E-2</v>
      </c>
      <c r="I33" s="799"/>
      <c r="J33" s="799"/>
      <c r="K33" s="799"/>
      <c r="L33" s="799"/>
      <c r="M33" s="799"/>
      <c r="N33" s="800"/>
      <c r="O33" s="801">
        <v>1.8907182920209781E-2</v>
      </c>
    </row>
    <row r="34" spans="1:15" ht="15" customHeight="1" thickBot="1">
      <c r="A34" s="1115"/>
      <c r="B34" s="803" t="s">
        <v>57</v>
      </c>
      <c r="C34" s="804">
        <v>7.1252633262934073E-2</v>
      </c>
      <c r="D34" s="804">
        <v>4.4578416219630622E-2</v>
      </c>
      <c r="E34" s="804">
        <v>8.9631561436834262E-3</v>
      </c>
      <c r="F34" s="804">
        <v>-1.2710610871775944E-2</v>
      </c>
      <c r="G34" s="804">
        <v>-3.9620381632456757E-2</v>
      </c>
      <c r="H34" s="804">
        <v>-1.5614126189643637E-2</v>
      </c>
      <c r="I34" s="804"/>
      <c r="J34" s="804"/>
      <c r="K34" s="804"/>
      <c r="L34" s="804"/>
      <c r="M34" s="804"/>
      <c r="N34" s="805"/>
      <c r="O34" s="806">
        <v>1.0226351562012759E-2</v>
      </c>
    </row>
    <row r="35" spans="1:15" ht="15" customHeight="1" thickBot="1">
      <c r="A35" s="1116" t="s">
        <v>83</v>
      </c>
      <c r="B35" s="802" t="s">
        <v>54</v>
      </c>
      <c r="C35" s="799">
        <v>4.5835409737273033E-3</v>
      </c>
      <c r="D35" s="799">
        <v>-1.6084593295827707E-2</v>
      </c>
      <c r="E35" s="799">
        <v>6.2938112285365291E-2</v>
      </c>
      <c r="F35" s="799">
        <v>-1.4979547709994389E-2</v>
      </c>
      <c r="G35" s="799">
        <v>0.11347154020584978</v>
      </c>
      <c r="H35" s="799">
        <v>1.1120518043450621E-2</v>
      </c>
      <c r="I35" s="799"/>
      <c r="J35" s="799"/>
      <c r="K35" s="799"/>
      <c r="L35" s="799"/>
      <c r="M35" s="799"/>
      <c r="N35" s="800"/>
      <c r="O35" s="801">
        <v>2.7018281831418776E-2</v>
      </c>
    </row>
    <row r="36" spans="1:15" ht="15" customHeight="1" thickBot="1">
      <c r="A36" s="1114"/>
      <c r="B36" s="802" t="s">
        <v>55</v>
      </c>
      <c r="C36" s="799">
        <v>2.2290426326971102E-2</v>
      </c>
      <c r="D36" s="799">
        <v>-7.9795551000564943E-2</v>
      </c>
      <c r="E36" s="799">
        <v>-8.9487094795451153E-2</v>
      </c>
      <c r="F36" s="799">
        <v>-6.0183496976981846E-2</v>
      </c>
      <c r="G36" s="799">
        <v>2.8527831221387329E-3</v>
      </c>
      <c r="H36" s="799">
        <v>1.8636964152490564E-2</v>
      </c>
      <c r="I36" s="799"/>
      <c r="J36" s="799"/>
      <c r="K36" s="799"/>
      <c r="L36" s="799"/>
      <c r="M36" s="799"/>
      <c r="N36" s="800"/>
      <c r="O36" s="801">
        <v>-3.8438863341587082E-2</v>
      </c>
    </row>
    <row r="37" spans="1:15" ht="15" customHeight="1" thickBot="1">
      <c r="A37" s="1114"/>
      <c r="B37" s="802" t="s">
        <v>56</v>
      </c>
      <c r="C37" s="799">
        <v>1.5233546262912113E-2</v>
      </c>
      <c r="D37" s="799">
        <v>9.7797431754408624E-4</v>
      </c>
      <c r="E37" s="799">
        <v>4.7746643200379899E-2</v>
      </c>
      <c r="F37" s="799">
        <v>-0.10119676770432004</v>
      </c>
      <c r="G37" s="799">
        <v>-4.0018190086402866E-2</v>
      </c>
      <c r="H37" s="799">
        <v>-4.5497039576192421E-3</v>
      </c>
      <c r="I37" s="799"/>
      <c r="J37" s="799"/>
      <c r="K37" s="799"/>
      <c r="L37" s="799"/>
      <c r="M37" s="799"/>
      <c r="N37" s="800"/>
      <c r="O37" s="801">
        <v>-6.957701439023202E-2</v>
      </c>
    </row>
    <row r="38" spans="1:15" ht="15" customHeight="1" thickBot="1">
      <c r="A38" s="1115"/>
      <c r="B38" s="803" t="s">
        <v>57</v>
      </c>
      <c r="C38" s="804">
        <v>1.3241361180456932E-2</v>
      </c>
      <c r="D38" s="804">
        <v>-4.8734622625536309E-2</v>
      </c>
      <c r="E38" s="804">
        <v>-1.0455721512578528E-2</v>
      </c>
      <c r="F38" s="804">
        <v>-3.8133921687466217E-2</v>
      </c>
      <c r="G38" s="804">
        <v>5.828589995280755E-2</v>
      </c>
      <c r="H38" s="804">
        <v>1.1504470718213148E-2</v>
      </c>
      <c r="I38" s="804"/>
      <c r="J38" s="804"/>
      <c r="K38" s="804"/>
      <c r="L38" s="804"/>
      <c r="M38" s="804"/>
      <c r="N38" s="805"/>
      <c r="O38" s="806">
        <v>-6.6165413533842787E-4</v>
      </c>
    </row>
    <row r="39" spans="1:15" ht="15" customHeight="1" thickBot="1">
      <c r="A39" s="1096" t="s">
        <v>79</v>
      </c>
      <c r="B39" s="1097"/>
      <c r="C39" s="807">
        <v>3.7453310374953648E-2</v>
      </c>
      <c r="D39" s="807">
        <v>-1.0390099351094662E-2</v>
      </c>
      <c r="E39" s="807">
        <v>-2.9272069384234647E-3</v>
      </c>
      <c r="F39" s="807">
        <v>-2.863379331697594E-2</v>
      </c>
      <c r="G39" s="807">
        <v>1.5562267414434464E-2</v>
      </c>
      <c r="H39" s="807">
        <v>-5.3518674911280347E-4</v>
      </c>
      <c r="I39" s="807"/>
      <c r="J39" s="807"/>
      <c r="K39" s="807"/>
      <c r="L39" s="807"/>
      <c r="M39" s="807"/>
      <c r="N39" s="808"/>
      <c r="O39" s="809">
        <v>3.7864907780628099E-3</v>
      </c>
    </row>
    <row r="40" spans="1:15" ht="15" customHeight="1" thickBot="1"/>
    <row r="41" spans="1:15" ht="16.8" thickBot="1">
      <c r="A41" s="849" t="s">
        <v>64</v>
      </c>
      <c r="B41" s="747" t="s">
        <v>57</v>
      </c>
      <c r="C41" s="768">
        <v>6.2989690721649477E-2</v>
      </c>
      <c r="D41" s="768">
        <v>5.634100021101502E-2</v>
      </c>
      <c r="E41" s="768">
        <v>7.2411602794833829E-2</v>
      </c>
      <c r="F41" s="768">
        <v>-1.3683243132850029E-2</v>
      </c>
      <c r="G41" s="768">
        <v>7.7756007012478146E-2</v>
      </c>
      <c r="H41" s="768">
        <v>3.1186044245200301E-2</v>
      </c>
      <c r="I41" s="768"/>
      <c r="J41" s="768"/>
      <c r="K41" s="768"/>
      <c r="L41" s="768"/>
      <c r="M41" s="768"/>
      <c r="N41" s="768"/>
      <c r="O41" s="857">
        <v>4.7486894850447013E-2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48" customWidth="1"/>
    <col min="2" max="2" width="14.33203125" style="948" customWidth="1"/>
    <col min="3" max="3" width="19.5546875" style="948" customWidth="1"/>
    <col min="4" max="4" width="12.88671875" style="948" customWidth="1"/>
    <col min="5" max="7" width="16.88671875" style="948" customWidth="1"/>
    <col min="8" max="8" width="51.33203125" style="948" customWidth="1"/>
    <col min="9" max="256" width="9.109375" style="948"/>
    <col min="257" max="257" width="16.88671875" style="948" customWidth="1"/>
    <col min="258" max="258" width="14.33203125" style="948" customWidth="1"/>
    <col min="259" max="259" width="19.5546875" style="948" customWidth="1"/>
    <col min="260" max="260" width="12.88671875" style="948" customWidth="1"/>
    <col min="261" max="263" width="16.88671875" style="948" customWidth="1"/>
    <col min="264" max="264" width="51.33203125" style="948" customWidth="1"/>
    <col min="265" max="512" width="9.109375" style="948"/>
    <col min="513" max="513" width="16.88671875" style="948" customWidth="1"/>
    <col min="514" max="514" width="14.33203125" style="948" customWidth="1"/>
    <col min="515" max="515" width="19.5546875" style="948" customWidth="1"/>
    <col min="516" max="516" width="12.88671875" style="948" customWidth="1"/>
    <col min="517" max="519" width="16.88671875" style="948" customWidth="1"/>
    <col min="520" max="520" width="51.33203125" style="948" customWidth="1"/>
    <col min="521" max="768" width="9.109375" style="948"/>
    <col min="769" max="769" width="16.88671875" style="948" customWidth="1"/>
    <col min="770" max="770" width="14.33203125" style="948" customWidth="1"/>
    <col min="771" max="771" width="19.5546875" style="948" customWidth="1"/>
    <col min="772" max="772" width="12.88671875" style="948" customWidth="1"/>
    <col min="773" max="775" width="16.88671875" style="948" customWidth="1"/>
    <col min="776" max="776" width="51.33203125" style="948" customWidth="1"/>
    <col min="777" max="1024" width="9.109375" style="948"/>
    <col min="1025" max="1025" width="16.88671875" style="948" customWidth="1"/>
    <col min="1026" max="1026" width="14.33203125" style="948" customWidth="1"/>
    <col min="1027" max="1027" width="19.5546875" style="948" customWidth="1"/>
    <col min="1028" max="1028" width="12.88671875" style="948" customWidth="1"/>
    <col min="1029" max="1031" width="16.88671875" style="948" customWidth="1"/>
    <col min="1032" max="1032" width="51.33203125" style="948" customWidth="1"/>
    <col min="1033" max="1280" width="9.109375" style="948"/>
    <col min="1281" max="1281" width="16.88671875" style="948" customWidth="1"/>
    <col min="1282" max="1282" width="14.33203125" style="948" customWidth="1"/>
    <col min="1283" max="1283" width="19.5546875" style="948" customWidth="1"/>
    <col min="1284" max="1284" width="12.88671875" style="948" customWidth="1"/>
    <col min="1285" max="1287" width="16.88671875" style="948" customWidth="1"/>
    <col min="1288" max="1288" width="51.33203125" style="948" customWidth="1"/>
    <col min="1289" max="1536" width="9.109375" style="948"/>
    <col min="1537" max="1537" width="16.88671875" style="948" customWidth="1"/>
    <col min="1538" max="1538" width="14.33203125" style="948" customWidth="1"/>
    <col min="1539" max="1539" width="19.5546875" style="948" customWidth="1"/>
    <col min="1540" max="1540" width="12.88671875" style="948" customWidth="1"/>
    <col min="1541" max="1543" width="16.88671875" style="948" customWidth="1"/>
    <col min="1544" max="1544" width="51.33203125" style="948" customWidth="1"/>
    <col min="1545" max="1792" width="9.109375" style="948"/>
    <col min="1793" max="1793" width="16.88671875" style="948" customWidth="1"/>
    <col min="1794" max="1794" width="14.33203125" style="948" customWidth="1"/>
    <col min="1795" max="1795" width="19.5546875" style="948" customWidth="1"/>
    <col min="1796" max="1796" width="12.88671875" style="948" customWidth="1"/>
    <col min="1797" max="1799" width="16.88671875" style="948" customWidth="1"/>
    <col min="1800" max="1800" width="51.33203125" style="948" customWidth="1"/>
    <col min="1801" max="2048" width="9.109375" style="948"/>
    <col min="2049" max="2049" width="16.88671875" style="948" customWidth="1"/>
    <col min="2050" max="2050" width="14.33203125" style="948" customWidth="1"/>
    <col min="2051" max="2051" width="19.5546875" style="948" customWidth="1"/>
    <col min="2052" max="2052" width="12.88671875" style="948" customWidth="1"/>
    <col min="2053" max="2055" width="16.88671875" style="948" customWidth="1"/>
    <col min="2056" max="2056" width="51.33203125" style="948" customWidth="1"/>
    <col min="2057" max="2304" width="9.109375" style="948"/>
    <col min="2305" max="2305" width="16.88671875" style="948" customWidth="1"/>
    <col min="2306" max="2306" width="14.33203125" style="948" customWidth="1"/>
    <col min="2307" max="2307" width="19.5546875" style="948" customWidth="1"/>
    <col min="2308" max="2308" width="12.88671875" style="948" customWidth="1"/>
    <col min="2309" max="2311" width="16.88671875" style="948" customWidth="1"/>
    <col min="2312" max="2312" width="51.33203125" style="948" customWidth="1"/>
    <col min="2313" max="2560" width="9.109375" style="948"/>
    <col min="2561" max="2561" width="16.88671875" style="948" customWidth="1"/>
    <col min="2562" max="2562" width="14.33203125" style="948" customWidth="1"/>
    <col min="2563" max="2563" width="19.5546875" style="948" customWidth="1"/>
    <col min="2564" max="2564" width="12.88671875" style="948" customWidth="1"/>
    <col min="2565" max="2567" width="16.88671875" style="948" customWidth="1"/>
    <col min="2568" max="2568" width="51.33203125" style="948" customWidth="1"/>
    <col min="2569" max="2816" width="9.109375" style="948"/>
    <col min="2817" max="2817" width="16.88671875" style="948" customWidth="1"/>
    <col min="2818" max="2818" width="14.33203125" style="948" customWidth="1"/>
    <col min="2819" max="2819" width="19.5546875" style="948" customWidth="1"/>
    <col min="2820" max="2820" width="12.88671875" style="948" customWidth="1"/>
    <col min="2821" max="2823" width="16.88671875" style="948" customWidth="1"/>
    <col min="2824" max="2824" width="51.33203125" style="948" customWidth="1"/>
    <col min="2825" max="3072" width="9.109375" style="948"/>
    <col min="3073" max="3073" width="16.88671875" style="948" customWidth="1"/>
    <col min="3074" max="3074" width="14.33203125" style="948" customWidth="1"/>
    <col min="3075" max="3075" width="19.5546875" style="948" customWidth="1"/>
    <col min="3076" max="3076" width="12.88671875" style="948" customWidth="1"/>
    <col min="3077" max="3079" width="16.88671875" style="948" customWidth="1"/>
    <col min="3080" max="3080" width="51.33203125" style="948" customWidth="1"/>
    <col min="3081" max="3328" width="9.109375" style="948"/>
    <col min="3329" max="3329" width="16.88671875" style="948" customWidth="1"/>
    <col min="3330" max="3330" width="14.33203125" style="948" customWidth="1"/>
    <col min="3331" max="3331" width="19.5546875" style="948" customWidth="1"/>
    <col min="3332" max="3332" width="12.88671875" style="948" customWidth="1"/>
    <col min="3333" max="3335" width="16.88671875" style="948" customWidth="1"/>
    <col min="3336" max="3336" width="51.33203125" style="948" customWidth="1"/>
    <col min="3337" max="3584" width="9.109375" style="948"/>
    <col min="3585" max="3585" width="16.88671875" style="948" customWidth="1"/>
    <col min="3586" max="3586" width="14.33203125" style="948" customWidth="1"/>
    <col min="3587" max="3587" width="19.5546875" style="948" customWidth="1"/>
    <col min="3588" max="3588" width="12.88671875" style="948" customWidth="1"/>
    <col min="3589" max="3591" width="16.88671875" style="948" customWidth="1"/>
    <col min="3592" max="3592" width="51.33203125" style="948" customWidth="1"/>
    <col min="3593" max="3840" width="9.109375" style="948"/>
    <col min="3841" max="3841" width="16.88671875" style="948" customWidth="1"/>
    <col min="3842" max="3842" width="14.33203125" style="948" customWidth="1"/>
    <col min="3843" max="3843" width="19.5546875" style="948" customWidth="1"/>
    <col min="3844" max="3844" width="12.88671875" style="948" customWidth="1"/>
    <col min="3845" max="3847" width="16.88671875" style="948" customWidth="1"/>
    <col min="3848" max="3848" width="51.33203125" style="948" customWidth="1"/>
    <col min="3849" max="4096" width="9.109375" style="948"/>
    <col min="4097" max="4097" width="16.88671875" style="948" customWidth="1"/>
    <col min="4098" max="4098" width="14.33203125" style="948" customWidth="1"/>
    <col min="4099" max="4099" width="19.5546875" style="948" customWidth="1"/>
    <col min="4100" max="4100" width="12.88671875" style="948" customWidth="1"/>
    <col min="4101" max="4103" width="16.88671875" style="948" customWidth="1"/>
    <col min="4104" max="4104" width="51.33203125" style="948" customWidth="1"/>
    <col min="4105" max="4352" width="9.109375" style="948"/>
    <col min="4353" max="4353" width="16.88671875" style="948" customWidth="1"/>
    <col min="4354" max="4354" width="14.33203125" style="948" customWidth="1"/>
    <col min="4355" max="4355" width="19.5546875" style="948" customWidth="1"/>
    <col min="4356" max="4356" width="12.88671875" style="948" customWidth="1"/>
    <col min="4357" max="4359" width="16.88671875" style="948" customWidth="1"/>
    <col min="4360" max="4360" width="51.33203125" style="948" customWidth="1"/>
    <col min="4361" max="4608" width="9.109375" style="948"/>
    <col min="4609" max="4609" width="16.88671875" style="948" customWidth="1"/>
    <col min="4610" max="4610" width="14.33203125" style="948" customWidth="1"/>
    <col min="4611" max="4611" width="19.5546875" style="948" customWidth="1"/>
    <col min="4612" max="4612" width="12.88671875" style="948" customWidth="1"/>
    <col min="4613" max="4615" width="16.88671875" style="948" customWidth="1"/>
    <col min="4616" max="4616" width="51.33203125" style="948" customWidth="1"/>
    <col min="4617" max="4864" width="9.109375" style="948"/>
    <col min="4865" max="4865" width="16.88671875" style="948" customWidth="1"/>
    <col min="4866" max="4866" width="14.33203125" style="948" customWidth="1"/>
    <col min="4867" max="4867" width="19.5546875" style="948" customWidth="1"/>
    <col min="4868" max="4868" width="12.88671875" style="948" customWidth="1"/>
    <col min="4869" max="4871" width="16.88671875" style="948" customWidth="1"/>
    <col min="4872" max="4872" width="51.33203125" style="948" customWidth="1"/>
    <col min="4873" max="5120" width="9.109375" style="948"/>
    <col min="5121" max="5121" width="16.88671875" style="948" customWidth="1"/>
    <col min="5122" max="5122" width="14.33203125" style="948" customWidth="1"/>
    <col min="5123" max="5123" width="19.5546875" style="948" customWidth="1"/>
    <col min="5124" max="5124" width="12.88671875" style="948" customWidth="1"/>
    <col min="5125" max="5127" width="16.88671875" style="948" customWidth="1"/>
    <col min="5128" max="5128" width="51.33203125" style="948" customWidth="1"/>
    <col min="5129" max="5376" width="9.109375" style="948"/>
    <col min="5377" max="5377" width="16.88671875" style="948" customWidth="1"/>
    <col min="5378" max="5378" width="14.33203125" style="948" customWidth="1"/>
    <col min="5379" max="5379" width="19.5546875" style="948" customWidth="1"/>
    <col min="5380" max="5380" width="12.88671875" style="948" customWidth="1"/>
    <col min="5381" max="5383" width="16.88671875" style="948" customWidth="1"/>
    <col min="5384" max="5384" width="51.33203125" style="948" customWidth="1"/>
    <col min="5385" max="5632" width="9.109375" style="948"/>
    <col min="5633" max="5633" width="16.88671875" style="948" customWidth="1"/>
    <col min="5634" max="5634" width="14.33203125" style="948" customWidth="1"/>
    <col min="5635" max="5635" width="19.5546875" style="948" customWidth="1"/>
    <col min="5636" max="5636" width="12.88671875" style="948" customWidth="1"/>
    <col min="5637" max="5639" width="16.88671875" style="948" customWidth="1"/>
    <col min="5640" max="5640" width="51.33203125" style="948" customWidth="1"/>
    <col min="5641" max="5888" width="9.109375" style="948"/>
    <col min="5889" max="5889" width="16.88671875" style="948" customWidth="1"/>
    <col min="5890" max="5890" width="14.33203125" style="948" customWidth="1"/>
    <col min="5891" max="5891" width="19.5546875" style="948" customWidth="1"/>
    <col min="5892" max="5892" width="12.88671875" style="948" customWidth="1"/>
    <col min="5893" max="5895" width="16.88671875" style="948" customWidth="1"/>
    <col min="5896" max="5896" width="51.33203125" style="948" customWidth="1"/>
    <col min="5897" max="6144" width="9.109375" style="948"/>
    <col min="6145" max="6145" width="16.88671875" style="948" customWidth="1"/>
    <col min="6146" max="6146" width="14.33203125" style="948" customWidth="1"/>
    <col min="6147" max="6147" width="19.5546875" style="948" customWidth="1"/>
    <col min="6148" max="6148" width="12.88671875" style="948" customWidth="1"/>
    <col min="6149" max="6151" width="16.88671875" style="948" customWidth="1"/>
    <col min="6152" max="6152" width="51.33203125" style="948" customWidth="1"/>
    <col min="6153" max="6400" width="9.109375" style="948"/>
    <col min="6401" max="6401" width="16.88671875" style="948" customWidth="1"/>
    <col min="6402" max="6402" width="14.33203125" style="948" customWidth="1"/>
    <col min="6403" max="6403" width="19.5546875" style="948" customWidth="1"/>
    <col min="6404" max="6404" width="12.88671875" style="948" customWidth="1"/>
    <col min="6405" max="6407" width="16.88671875" style="948" customWidth="1"/>
    <col min="6408" max="6408" width="51.33203125" style="948" customWidth="1"/>
    <col min="6409" max="6656" width="9.109375" style="948"/>
    <col min="6657" max="6657" width="16.88671875" style="948" customWidth="1"/>
    <col min="6658" max="6658" width="14.33203125" style="948" customWidth="1"/>
    <col min="6659" max="6659" width="19.5546875" style="948" customWidth="1"/>
    <col min="6660" max="6660" width="12.88671875" style="948" customWidth="1"/>
    <col min="6661" max="6663" width="16.88671875" style="948" customWidth="1"/>
    <col min="6664" max="6664" width="51.33203125" style="948" customWidth="1"/>
    <col min="6665" max="6912" width="9.109375" style="948"/>
    <col min="6913" max="6913" width="16.88671875" style="948" customWidth="1"/>
    <col min="6914" max="6914" width="14.33203125" style="948" customWidth="1"/>
    <col min="6915" max="6915" width="19.5546875" style="948" customWidth="1"/>
    <col min="6916" max="6916" width="12.88671875" style="948" customWidth="1"/>
    <col min="6917" max="6919" width="16.88671875" style="948" customWidth="1"/>
    <col min="6920" max="6920" width="51.33203125" style="948" customWidth="1"/>
    <col min="6921" max="7168" width="9.109375" style="948"/>
    <col min="7169" max="7169" width="16.88671875" style="948" customWidth="1"/>
    <col min="7170" max="7170" width="14.33203125" style="948" customWidth="1"/>
    <col min="7171" max="7171" width="19.5546875" style="948" customWidth="1"/>
    <col min="7172" max="7172" width="12.88671875" style="948" customWidth="1"/>
    <col min="7173" max="7175" width="16.88671875" style="948" customWidth="1"/>
    <col min="7176" max="7176" width="51.33203125" style="948" customWidth="1"/>
    <col min="7177" max="7424" width="9.109375" style="948"/>
    <col min="7425" max="7425" width="16.88671875" style="948" customWidth="1"/>
    <col min="7426" max="7426" width="14.33203125" style="948" customWidth="1"/>
    <col min="7427" max="7427" width="19.5546875" style="948" customWidth="1"/>
    <col min="7428" max="7428" width="12.88671875" style="948" customWidth="1"/>
    <col min="7429" max="7431" width="16.88671875" style="948" customWidth="1"/>
    <col min="7432" max="7432" width="51.33203125" style="948" customWidth="1"/>
    <col min="7433" max="7680" width="9.109375" style="948"/>
    <col min="7681" max="7681" width="16.88671875" style="948" customWidth="1"/>
    <col min="7682" max="7682" width="14.33203125" style="948" customWidth="1"/>
    <col min="7683" max="7683" width="19.5546875" style="948" customWidth="1"/>
    <col min="7684" max="7684" width="12.88671875" style="948" customWidth="1"/>
    <col min="7685" max="7687" width="16.88671875" style="948" customWidth="1"/>
    <col min="7688" max="7688" width="51.33203125" style="948" customWidth="1"/>
    <col min="7689" max="7936" width="9.109375" style="948"/>
    <col min="7937" max="7937" width="16.88671875" style="948" customWidth="1"/>
    <col min="7938" max="7938" width="14.33203125" style="948" customWidth="1"/>
    <col min="7939" max="7939" width="19.5546875" style="948" customWidth="1"/>
    <col min="7940" max="7940" width="12.88671875" style="948" customWidth="1"/>
    <col min="7941" max="7943" width="16.88671875" style="948" customWidth="1"/>
    <col min="7944" max="7944" width="51.33203125" style="948" customWidth="1"/>
    <col min="7945" max="8192" width="9.109375" style="948"/>
    <col min="8193" max="8193" width="16.88671875" style="948" customWidth="1"/>
    <col min="8194" max="8194" width="14.33203125" style="948" customWidth="1"/>
    <col min="8195" max="8195" width="19.5546875" style="948" customWidth="1"/>
    <col min="8196" max="8196" width="12.88671875" style="948" customWidth="1"/>
    <col min="8197" max="8199" width="16.88671875" style="948" customWidth="1"/>
    <col min="8200" max="8200" width="51.33203125" style="948" customWidth="1"/>
    <col min="8201" max="8448" width="9.109375" style="948"/>
    <col min="8449" max="8449" width="16.88671875" style="948" customWidth="1"/>
    <col min="8450" max="8450" width="14.33203125" style="948" customWidth="1"/>
    <col min="8451" max="8451" width="19.5546875" style="948" customWidth="1"/>
    <col min="8452" max="8452" width="12.88671875" style="948" customWidth="1"/>
    <col min="8453" max="8455" width="16.88671875" style="948" customWidth="1"/>
    <col min="8456" max="8456" width="51.33203125" style="948" customWidth="1"/>
    <col min="8457" max="8704" width="9.109375" style="948"/>
    <col min="8705" max="8705" width="16.88671875" style="948" customWidth="1"/>
    <col min="8706" max="8706" width="14.33203125" style="948" customWidth="1"/>
    <col min="8707" max="8707" width="19.5546875" style="948" customWidth="1"/>
    <col min="8708" max="8708" width="12.88671875" style="948" customWidth="1"/>
    <col min="8709" max="8711" width="16.88671875" style="948" customWidth="1"/>
    <col min="8712" max="8712" width="51.33203125" style="948" customWidth="1"/>
    <col min="8713" max="8960" width="9.109375" style="948"/>
    <col min="8961" max="8961" width="16.88671875" style="948" customWidth="1"/>
    <col min="8962" max="8962" width="14.33203125" style="948" customWidth="1"/>
    <col min="8963" max="8963" width="19.5546875" style="948" customWidth="1"/>
    <col min="8964" max="8964" width="12.88671875" style="948" customWidth="1"/>
    <col min="8965" max="8967" width="16.88671875" style="948" customWidth="1"/>
    <col min="8968" max="8968" width="51.33203125" style="948" customWidth="1"/>
    <col min="8969" max="9216" width="9.109375" style="948"/>
    <col min="9217" max="9217" width="16.88671875" style="948" customWidth="1"/>
    <col min="9218" max="9218" width="14.33203125" style="948" customWidth="1"/>
    <col min="9219" max="9219" width="19.5546875" style="948" customWidth="1"/>
    <col min="9220" max="9220" width="12.88671875" style="948" customWidth="1"/>
    <col min="9221" max="9223" width="16.88671875" style="948" customWidth="1"/>
    <col min="9224" max="9224" width="51.33203125" style="948" customWidth="1"/>
    <col min="9225" max="9472" width="9.109375" style="948"/>
    <col min="9473" max="9473" width="16.88671875" style="948" customWidth="1"/>
    <col min="9474" max="9474" width="14.33203125" style="948" customWidth="1"/>
    <col min="9475" max="9475" width="19.5546875" style="948" customWidth="1"/>
    <col min="9476" max="9476" width="12.88671875" style="948" customWidth="1"/>
    <col min="9477" max="9479" width="16.88671875" style="948" customWidth="1"/>
    <col min="9480" max="9480" width="51.33203125" style="948" customWidth="1"/>
    <col min="9481" max="9728" width="9.109375" style="948"/>
    <col min="9729" max="9729" width="16.88671875" style="948" customWidth="1"/>
    <col min="9730" max="9730" width="14.33203125" style="948" customWidth="1"/>
    <col min="9731" max="9731" width="19.5546875" style="948" customWidth="1"/>
    <col min="9732" max="9732" width="12.88671875" style="948" customWidth="1"/>
    <col min="9733" max="9735" width="16.88671875" style="948" customWidth="1"/>
    <col min="9736" max="9736" width="51.33203125" style="948" customWidth="1"/>
    <col min="9737" max="9984" width="9.109375" style="948"/>
    <col min="9985" max="9985" width="16.88671875" style="948" customWidth="1"/>
    <col min="9986" max="9986" width="14.33203125" style="948" customWidth="1"/>
    <col min="9987" max="9987" width="19.5546875" style="948" customWidth="1"/>
    <col min="9988" max="9988" width="12.88671875" style="948" customWidth="1"/>
    <col min="9989" max="9991" width="16.88671875" style="948" customWidth="1"/>
    <col min="9992" max="9992" width="51.33203125" style="948" customWidth="1"/>
    <col min="9993" max="10240" width="9.109375" style="948"/>
    <col min="10241" max="10241" width="16.88671875" style="948" customWidth="1"/>
    <col min="10242" max="10242" width="14.33203125" style="948" customWidth="1"/>
    <col min="10243" max="10243" width="19.5546875" style="948" customWidth="1"/>
    <col min="10244" max="10244" width="12.88671875" style="948" customWidth="1"/>
    <col min="10245" max="10247" width="16.88671875" style="948" customWidth="1"/>
    <col min="10248" max="10248" width="51.33203125" style="948" customWidth="1"/>
    <col min="10249" max="10496" width="9.109375" style="948"/>
    <col min="10497" max="10497" width="16.88671875" style="948" customWidth="1"/>
    <col min="10498" max="10498" width="14.33203125" style="948" customWidth="1"/>
    <col min="10499" max="10499" width="19.5546875" style="948" customWidth="1"/>
    <col min="10500" max="10500" width="12.88671875" style="948" customWidth="1"/>
    <col min="10501" max="10503" width="16.88671875" style="948" customWidth="1"/>
    <col min="10504" max="10504" width="51.33203125" style="948" customWidth="1"/>
    <col min="10505" max="10752" width="9.109375" style="948"/>
    <col min="10753" max="10753" width="16.88671875" style="948" customWidth="1"/>
    <col min="10754" max="10754" width="14.33203125" style="948" customWidth="1"/>
    <col min="10755" max="10755" width="19.5546875" style="948" customWidth="1"/>
    <col min="10756" max="10756" width="12.88671875" style="948" customWidth="1"/>
    <col min="10757" max="10759" width="16.88671875" style="948" customWidth="1"/>
    <col min="10760" max="10760" width="51.33203125" style="948" customWidth="1"/>
    <col min="10761" max="11008" width="9.109375" style="948"/>
    <col min="11009" max="11009" width="16.88671875" style="948" customWidth="1"/>
    <col min="11010" max="11010" width="14.33203125" style="948" customWidth="1"/>
    <col min="11011" max="11011" width="19.5546875" style="948" customWidth="1"/>
    <col min="11012" max="11012" width="12.88671875" style="948" customWidth="1"/>
    <col min="11013" max="11015" width="16.88671875" style="948" customWidth="1"/>
    <col min="11016" max="11016" width="51.33203125" style="948" customWidth="1"/>
    <col min="11017" max="11264" width="9.109375" style="948"/>
    <col min="11265" max="11265" width="16.88671875" style="948" customWidth="1"/>
    <col min="11266" max="11266" width="14.33203125" style="948" customWidth="1"/>
    <col min="11267" max="11267" width="19.5546875" style="948" customWidth="1"/>
    <col min="11268" max="11268" width="12.88671875" style="948" customWidth="1"/>
    <col min="11269" max="11271" width="16.88671875" style="948" customWidth="1"/>
    <col min="11272" max="11272" width="51.33203125" style="948" customWidth="1"/>
    <col min="11273" max="11520" width="9.109375" style="948"/>
    <col min="11521" max="11521" width="16.88671875" style="948" customWidth="1"/>
    <col min="11522" max="11522" width="14.33203125" style="948" customWidth="1"/>
    <col min="11523" max="11523" width="19.5546875" style="948" customWidth="1"/>
    <col min="11524" max="11524" width="12.88671875" style="948" customWidth="1"/>
    <col min="11525" max="11527" width="16.88671875" style="948" customWidth="1"/>
    <col min="11528" max="11528" width="51.33203125" style="948" customWidth="1"/>
    <col min="11529" max="11776" width="9.109375" style="948"/>
    <col min="11777" max="11777" width="16.88671875" style="948" customWidth="1"/>
    <col min="11778" max="11778" width="14.33203125" style="948" customWidth="1"/>
    <col min="11779" max="11779" width="19.5546875" style="948" customWidth="1"/>
    <col min="11780" max="11780" width="12.88671875" style="948" customWidth="1"/>
    <col min="11781" max="11783" width="16.88671875" style="948" customWidth="1"/>
    <col min="11784" max="11784" width="51.33203125" style="948" customWidth="1"/>
    <col min="11785" max="12032" width="9.109375" style="948"/>
    <col min="12033" max="12033" width="16.88671875" style="948" customWidth="1"/>
    <col min="12034" max="12034" width="14.33203125" style="948" customWidth="1"/>
    <col min="12035" max="12035" width="19.5546875" style="948" customWidth="1"/>
    <col min="12036" max="12036" width="12.88671875" style="948" customWidth="1"/>
    <col min="12037" max="12039" width="16.88671875" style="948" customWidth="1"/>
    <col min="12040" max="12040" width="51.33203125" style="948" customWidth="1"/>
    <col min="12041" max="12288" width="9.109375" style="948"/>
    <col min="12289" max="12289" width="16.88671875" style="948" customWidth="1"/>
    <col min="12290" max="12290" width="14.33203125" style="948" customWidth="1"/>
    <col min="12291" max="12291" width="19.5546875" style="948" customWidth="1"/>
    <col min="12292" max="12292" width="12.88671875" style="948" customWidth="1"/>
    <col min="12293" max="12295" width="16.88671875" style="948" customWidth="1"/>
    <col min="12296" max="12296" width="51.33203125" style="948" customWidth="1"/>
    <col min="12297" max="12544" width="9.109375" style="948"/>
    <col min="12545" max="12545" width="16.88671875" style="948" customWidth="1"/>
    <col min="12546" max="12546" width="14.33203125" style="948" customWidth="1"/>
    <col min="12547" max="12547" width="19.5546875" style="948" customWidth="1"/>
    <col min="12548" max="12548" width="12.88671875" style="948" customWidth="1"/>
    <col min="12549" max="12551" width="16.88671875" style="948" customWidth="1"/>
    <col min="12552" max="12552" width="51.33203125" style="948" customWidth="1"/>
    <col min="12553" max="12800" width="9.109375" style="948"/>
    <col min="12801" max="12801" width="16.88671875" style="948" customWidth="1"/>
    <col min="12802" max="12802" width="14.33203125" style="948" customWidth="1"/>
    <col min="12803" max="12803" width="19.5546875" style="948" customWidth="1"/>
    <col min="12804" max="12804" width="12.88671875" style="948" customWidth="1"/>
    <col min="12805" max="12807" width="16.88671875" style="948" customWidth="1"/>
    <col min="12808" max="12808" width="51.33203125" style="948" customWidth="1"/>
    <col min="12809" max="13056" width="9.109375" style="948"/>
    <col min="13057" max="13057" width="16.88671875" style="948" customWidth="1"/>
    <col min="13058" max="13058" width="14.33203125" style="948" customWidth="1"/>
    <col min="13059" max="13059" width="19.5546875" style="948" customWidth="1"/>
    <col min="13060" max="13060" width="12.88671875" style="948" customWidth="1"/>
    <col min="13061" max="13063" width="16.88671875" style="948" customWidth="1"/>
    <col min="13064" max="13064" width="51.33203125" style="948" customWidth="1"/>
    <col min="13065" max="13312" width="9.109375" style="948"/>
    <col min="13313" max="13313" width="16.88671875" style="948" customWidth="1"/>
    <col min="13314" max="13314" width="14.33203125" style="948" customWidth="1"/>
    <col min="13315" max="13315" width="19.5546875" style="948" customWidth="1"/>
    <col min="13316" max="13316" width="12.88671875" style="948" customWidth="1"/>
    <col min="13317" max="13319" width="16.88671875" style="948" customWidth="1"/>
    <col min="13320" max="13320" width="51.33203125" style="948" customWidth="1"/>
    <col min="13321" max="13568" width="9.109375" style="948"/>
    <col min="13569" max="13569" width="16.88671875" style="948" customWidth="1"/>
    <col min="13570" max="13570" width="14.33203125" style="948" customWidth="1"/>
    <col min="13571" max="13571" width="19.5546875" style="948" customWidth="1"/>
    <col min="13572" max="13572" width="12.88671875" style="948" customWidth="1"/>
    <col min="13573" max="13575" width="16.88671875" style="948" customWidth="1"/>
    <col min="13576" max="13576" width="51.33203125" style="948" customWidth="1"/>
    <col min="13577" max="13824" width="9.109375" style="948"/>
    <col min="13825" max="13825" width="16.88671875" style="948" customWidth="1"/>
    <col min="13826" max="13826" width="14.33203125" style="948" customWidth="1"/>
    <col min="13827" max="13827" width="19.5546875" style="948" customWidth="1"/>
    <col min="13828" max="13828" width="12.88671875" style="948" customWidth="1"/>
    <col min="13829" max="13831" width="16.88671875" style="948" customWidth="1"/>
    <col min="13832" max="13832" width="51.33203125" style="948" customWidth="1"/>
    <col min="13833" max="14080" width="9.109375" style="948"/>
    <col min="14081" max="14081" width="16.88671875" style="948" customWidth="1"/>
    <col min="14082" max="14082" width="14.33203125" style="948" customWidth="1"/>
    <col min="14083" max="14083" width="19.5546875" style="948" customWidth="1"/>
    <col min="14084" max="14084" width="12.88671875" style="948" customWidth="1"/>
    <col min="14085" max="14087" width="16.88671875" style="948" customWidth="1"/>
    <col min="14088" max="14088" width="51.33203125" style="948" customWidth="1"/>
    <col min="14089" max="14336" width="9.109375" style="948"/>
    <col min="14337" max="14337" width="16.88671875" style="948" customWidth="1"/>
    <col min="14338" max="14338" width="14.33203125" style="948" customWidth="1"/>
    <col min="14339" max="14339" width="19.5546875" style="948" customWidth="1"/>
    <col min="14340" max="14340" width="12.88671875" style="948" customWidth="1"/>
    <col min="14341" max="14343" width="16.88671875" style="948" customWidth="1"/>
    <col min="14344" max="14344" width="51.33203125" style="948" customWidth="1"/>
    <col min="14345" max="14592" width="9.109375" style="948"/>
    <col min="14593" max="14593" width="16.88671875" style="948" customWidth="1"/>
    <col min="14594" max="14594" width="14.33203125" style="948" customWidth="1"/>
    <col min="14595" max="14595" width="19.5546875" style="948" customWidth="1"/>
    <col min="14596" max="14596" width="12.88671875" style="948" customWidth="1"/>
    <col min="14597" max="14599" width="16.88671875" style="948" customWidth="1"/>
    <col min="14600" max="14600" width="51.33203125" style="948" customWidth="1"/>
    <col min="14601" max="14848" width="9.109375" style="948"/>
    <col min="14849" max="14849" width="16.88671875" style="948" customWidth="1"/>
    <col min="14850" max="14850" width="14.33203125" style="948" customWidth="1"/>
    <col min="14851" max="14851" width="19.5546875" style="948" customWidth="1"/>
    <col min="14852" max="14852" width="12.88671875" style="948" customWidth="1"/>
    <col min="14853" max="14855" width="16.88671875" style="948" customWidth="1"/>
    <col min="14856" max="14856" width="51.33203125" style="948" customWidth="1"/>
    <col min="14857" max="15104" width="9.109375" style="948"/>
    <col min="15105" max="15105" width="16.88671875" style="948" customWidth="1"/>
    <col min="15106" max="15106" width="14.33203125" style="948" customWidth="1"/>
    <col min="15107" max="15107" width="19.5546875" style="948" customWidth="1"/>
    <col min="15108" max="15108" width="12.88671875" style="948" customWidth="1"/>
    <col min="15109" max="15111" width="16.88671875" style="948" customWidth="1"/>
    <col min="15112" max="15112" width="51.33203125" style="948" customWidth="1"/>
    <col min="15113" max="15360" width="9.109375" style="948"/>
    <col min="15361" max="15361" width="16.88671875" style="948" customWidth="1"/>
    <col min="15362" max="15362" width="14.33203125" style="948" customWidth="1"/>
    <col min="15363" max="15363" width="19.5546875" style="948" customWidth="1"/>
    <col min="15364" max="15364" width="12.88671875" style="948" customWidth="1"/>
    <col min="15365" max="15367" width="16.88671875" style="948" customWidth="1"/>
    <col min="15368" max="15368" width="51.33203125" style="948" customWidth="1"/>
    <col min="15369" max="15616" width="9.109375" style="948"/>
    <col min="15617" max="15617" width="16.88671875" style="948" customWidth="1"/>
    <col min="15618" max="15618" width="14.33203125" style="948" customWidth="1"/>
    <col min="15619" max="15619" width="19.5546875" style="948" customWidth="1"/>
    <col min="15620" max="15620" width="12.88671875" style="948" customWidth="1"/>
    <col min="15621" max="15623" width="16.88671875" style="948" customWidth="1"/>
    <col min="15624" max="15624" width="51.33203125" style="948" customWidth="1"/>
    <col min="15625" max="15872" width="9.109375" style="948"/>
    <col min="15873" max="15873" width="16.88671875" style="948" customWidth="1"/>
    <col min="15874" max="15874" width="14.33203125" style="948" customWidth="1"/>
    <col min="15875" max="15875" width="19.5546875" style="948" customWidth="1"/>
    <col min="15876" max="15876" width="12.88671875" style="948" customWidth="1"/>
    <col min="15877" max="15879" width="16.88671875" style="948" customWidth="1"/>
    <col min="15880" max="15880" width="51.33203125" style="948" customWidth="1"/>
    <col min="15881" max="16128" width="9.109375" style="948"/>
    <col min="16129" max="16129" width="16.88671875" style="948" customWidth="1"/>
    <col min="16130" max="16130" width="14.33203125" style="948" customWidth="1"/>
    <col min="16131" max="16131" width="19.5546875" style="948" customWidth="1"/>
    <col min="16132" max="16132" width="12.88671875" style="948" customWidth="1"/>
    <col min="16133" max="16135" width="16.88671875" style="948" customWidth="1"/>
    <col min="16136" max="16136" width="51.33203125" style="948" customWidth="1"/>
    <col min="16137" max="16384" width="9.109375" style="948"/>
  </cols>
  <sheetData>
    <row r="1" spans="1:8" ht="15" thickBot="1">
      <c r="A1" s="947" t="s">
        <v>162</v>
      </c>
      <c r="G1" s="949"/>
    </row>
    <row r="2" spans="1:8" ht="17.100000000000001" customHeight="1" thickBot="1">
      <c r="A2" s="1126" t="s">
        <v>163</v>
      </c>
      <c r="B2" s="1127"/>
      <c r="C2" s="950" t="s">
        <v>164</v>
      </c>
      <c r="D2" s="951" t="s">
        <v>165</v>
      </c>
      <c r="E2" s="1128" t="s">
        <v>166</v>
      </c>
      <c r="F2" s="1129"/>
      <c r="G2" s="949"/>
    </row>
    <row r="3" spans="1:8" ht="17.100000000000001" customHeight="1" thickBot="1">
      <c r="A3" s="1126" t="s">
        <v>167</v>
      </c>
      <c r="B3" s="1127"/>
      <c r="C3" s="1130" t="s">
        <v>168</v>
      </c>
      <c r="D3" s="1131"/>
      <c r="E3" s="1131"/>
      <c r="F3" s="1132"/>
      <c r="G3" s="949"/>
    </row>
    <row r="4" spans="1:8" ht="17.100000000000001" customHeight="1" thickBot="1">
      <c r="A4" s="1133" t="s">
        <v>169</v>
      </c>
      <c r="B4" s="1134"/>
      <c r="C4" s="1130" t="s">
        <v>170</v>
      </c>
      <c r="D4" s="1135"/>
      <c r="E4" s="1135"/>
      <c r="F4" s="1136"/>
      <c r="G4" s="949"/>
    </row>
    <row r="5" spans="1:8" ht="17.100000000000001" customHeight="1" thickBot="1">
      <c r="A5" s="1145" t="s">
        <v>171</v>
      </c>
      <c r="B5" s="1146"/>
      <c r="C5" s="952" t="s">
        <v>172</v>
      </c>
      <c r="D5" s="953" t="s">
        <v>173</v>
      </c>
      <c r="E5" s="954" t="s">
        <v>174</v>
      </c>
      <c r="F5" s="955"/>
      <c r="G5" s="949"/>
    </row>
    <row r="6" spans="1:8" ht="17.100000000000001" customHeight="1" thickBot="1">
      <c r="A6" s="1126" t="s">
        <v>175</v>
      </c>
      <c r="B6" s="1127"/>
      <c r="C6" s="956" t="s">
        <v>176</v>
      </c>
      <c r="D6" s="957"/>
      <c r="E6" s="957"/>
      <c r="F6" s="958"/>
      <c r="G6" s="949"/>
    </row>
    <row r="7" spans="1:8" ht="14.4">
      <c r="A7" s="959"/>
      <c r="B7" s="960"/>
      <c r="C7" s="960"/>
      <c r="D7" s="960"/>
      <c r="G7" s="949"/>
    </row>
    <row r="8" spans="1:8" ht="15" thickBot="1">
      <c r="A8" s="961" t="s">
        <v>177</v>
      </c>
      <c r="B8" s="960"/>
      <c r="C8" s="960"/>
      <c r="D8" s="960"/>
      <c r="G8" s="949"/>
    </row>
    <row r="9" spans="1:8" ht="20.25" customHeight="1" thickBot="1">
      <c r="A9" s="1147" t="s">
        <v>201</v>
      </c>
      <c r="B9" s="1148"/>
      <c r="C9" s="1148"/>
      <c r="D9" s="1149"/>
      <c r="G9" s="949"/>
    </row>
    <row r="10" spans="1:8" ht="14.4">
      <c r="A10" s="961"/>
      <c r="B10" s="960"/>
      <c r="C10" s="960"/>
      <c r="D10" s="960"/>
      <c r="G10" s="949"/>
    </row>
    <row r="11" spans="1:8" ht="14.4" hidden="1">
      <c r="A11" s="961" t="s">
        <v>178</v>
      </c>
      <c r="B11" s="960"/>
      <c r="C11" s="960"/>
      <c r="D11" s="960"/>
      <c r="G11" s="949"/>
    </row>
    <row r="12" spans="1:8" ht="25.5" hidden="1" customHeight="1" thickBot="1">
      <c r="A12" s="962" t="s">
        <v>179</v>
      </c>
      <c r="B12" s="1150" t="s">
        <v>180</v>
      </c>
      <c r="C12" s="1151"/>
      <c r="D12" s="1151"/>
      <c r="E12" s="1151"/>
      <c r="F12" s="1151"/>
      <c r="G12" s="1151"/>
      <c r="H12" s="1152"/>
    </row>
    <row r="13" spans="1:8" ht="14.4">
      <c r="A13" s="947"/>
      <c r="G13" s="949"/>
    </row>
    <row r="14" spans="1:8" ht="15" thickBot="1">
      <c r="A14" s="947" t="s">
        <v>181</v>
      </c>
      <c r="G14" s="949"/>
    </row>
    <row r="15" spans="1:8" ht="13.8">
      <c r="A15" s="963" t="s">
        <v>182</v>
      </c>
      <c r="B15" s="964"/>
      <c r="C15" s="965" t="s">
        <v>183</v>
      </c>
      <c r="D15" s="966"/>
      <c r="E15" s="966"/>
      <c r="F15" s="966"/>
      <c r="G15" s="966"/>
      <c r="H15" s="967"/>
    </row>
    <row r="16" spans="1:8">
      <c r="A16" s="1153" t="s">
        <v>184</v>
      </c>
      <c r="B16" s="1154"/>
      <c r="C16" s="1154"/>
      <c r="D16" s="1154"/>
      <c r="E16" s="1154"/>
      <c r="F16" s="1154"/>
      <c r="G16" s="1154"/>
      <c r="H16" s="1155"/>
    </row>
    <row r="17" spans="1:8">
      <c r="A17" s="1153"/>
      <c r="B17" s="1154"/>
      <c r="C17" s="1154"/>
      <c r="D17" s="1154"/>
      <c r="E17" s="1154"/>
      <c r="F17" s="1154"/>
      <c r="G17" s="1154"/>
      <c r="H17" s="1155"/>
    </row>
    <row r="18" spans="1:8">
      <c r="A18" s="1153"/>
      <c r="B18" s="1154"/>
      <c r="C18" s="1154"/>
      <c r="D18" s="1154"/>
      <c r="E18" s="1154"/>
      <c r="F18" s="1154"/>
      <c r="G18" s="1154"/>
      <c r="H18" s="1155"/>
    </row>
    <row r="19" spans="1:8" ht="13.8">
      <c r="A19" s="1156" t="s">
        <v>185</v>
      </c>
      <c r="B19" s="1157"/>
      <c r="C19" s="1157"/>
      <c r="D19" s="1157"/>
      <c r="E19" s="1157"/>
      <c r="F19" s="1157"/>
      <c r="G19" s="1157"/>
      <c r="H19" s="968"/>
    </row>
    <row r="20" spans="1:8" ht="15.75" customHeight="1" thickBot="1">
      <c r="A20" s="1137" t="s">
        <v>186</v>
      </c>
      <c r="B20" s="1138"/>
      <c r="C20" s="1138"/>
      <c r="D20" s="1138"/>
      <c r="E20" s="1138"/>
      <c r="F20" s="1138"/>
      <c r="G20" s="1138"/>
      <c r="H20" s="969"/>
    </row>
    <row r="21" spans="1:8" ht="14.4">
      <c r="A21" s="970"/>
      <c r="G21" s="949"/>
    </row>
    <row r="22" spans="1:8" ht="15" thickBot="1">
      <c r="A22" s="947" t="s">
        <v>187</v>
      </c>
      <c r="G22" s="949"/>
    </row>
    <row r="23" spans="1:8" ht="29.25" customHeight="1" thickBot="1">
      <c r="A23" s="1139" t="s">
        <v>188</v>
      </c>
      <c r="B23" s="1140"/>
      <c r="C23" s="1140"/>
      <c r="D23" s="1140"/>
      <c r="E23" s="1140"/>
      <c r="F23" s="1140"/>
      <c r="G23" s="1140"/>
      <c r="H23" s="1141"/>
    </row>
    <row r="24" spans="1:8" ht="14.4">
      <c r="A24" s="971"/>
      <c r="G24" s="949"/>
    </row>
    <row r="25" spans="1:8" ht="15" thickBot="1">
      <c r="A25" s="947" t="s">
        <v>189</v>
      </c>
      <c r="G25" s="949"/>
    </row>
    <row r="26" spans="1:8" ht="156" customHeight="1" thickBot="1">
      <c r="A26" s="1142" t="s">
        <v>190</v>
      </c>
      <c r="B26" s="1143"/>
      <c r="C26" s="1143"/>
      <c r="D26" s="1143"/>
      <c r="E26" s="1143"/>
      <c r="F26" s="1143"/>
      <c r="G26" s="1143"/>
      <c r="H26" s="1144"/>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9" customWidth="1"/>
    <col min="2" max="16384" width="9.109375" style="489"/>
  </cols>
  <sheetData>
    <row r="1" spans="1:1" ht="18.600000000000001" thickTop="1" thickBot="1">
      <c r="A1" s="972" t="s">
        <v>191</v>
      </c>
    </row>
    <row r="2" spans="1:1" ht="16.2" thickTop="1">
      <c r="A2" s="973"/>
    </row>
    <row r="3" spans="1:1" ht="15">
      <c r="A3" s="974"/>
    </row>
    <row r="4" spans="1:1" ht="43.5" customHeight="1">
      <c r="A4" s="974" t="s">
        <v>192</v>
      </c>
    </row>
    <row r="5" spans="1:1" ht="30.6">
      <c r="A5" s="974" t="s">
        <v>193</v>
      </c>
    </row>
    <row r="6" spans="1:1" ht="30.6">
      <c r="A6" s="974" t="s">
        <v>194</v>
      </c>
    </row>
    <row r="7" spans="1:1" ht="30.6">
      <c r="A7" s="974" t="s">
        <v>195</v>
      </c>
    </row>
    <row r="8" spans="1:1" ht="30.6">
      <c r="A8" s="974" t="s">
        <v>196</v>
      </c>
    </row>
    <row r="9" spans="1:1" ht="30.6">
      <c r="A9" s="974" t="s">
        <v>197</v>
      </c>
    </row>
    <row r="10" spans="1:1" ht="33" customHeight="1">
      <c r="A10" s="974" t="s">
        <v>198</v>
      </c>
    </row>
    <row r="11" spans="1:1" ht="45.6">
      <c r="A11" s="974" t="s">
        <v>199</v>
      </c>
    </row>
    <row r="12" spans="1:1" ht="30.6">
      <c r="A12" s="975" t="s">
        <v>200</v>
      </c>
    </row>
    <row r="13" spans="1:1" ht="15.6">
      <c r="A13" s="97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2599227</v>
      </c>
      <c r="C3" s="23">
        <v>2598853</v>
      </c>
      <c r="D3" s="24" t="s">
        <v>15</v>
      </c>
      <c r="E3" s="23">
        <v>2599227</v>
      </c>
      <c r="F3" s="23">
        <v>2598853</v>
      </c>
      <c r="G3" s="24" t="s">
        <v>15</v>
      </c>
      <c r="H3" s="23">
        <v>2599227</v>
      </c>
      <c r="I3" s="23">
        <v>2598853</v>
      </c>
      <c r="J3" s="25" t="s">
        <v>15</v>
      </c>
      <c r="K3" s="26">
        <v>2599227</v>
      </c>
      <c r="L3" s="23">
        <v>2598853</v>
      </c>
      <c r="M3" s="24" t="s">
        <v>15</v>
      </c>
      <c r="N3" s="23">
        <v>2599227</v>
      </c>
      <c r="O3" s="23">
        <v>2598853</v>
      </c>
      <c r="P3" s="24" t="s">
        <v>15</v>
      </c>
      <c r="Q3" s="23">
        <v>2599227</v>
      </c>
      <c r="R3" s="23">
        <v>2598853</v>
      </c>
      <c r="S3" s="24" t="s">
        <v>15</v>
      </c>
      <c r="T3" s="23">
        <v>2599227</v>
      </c>
      <c r="U3" s="23">
        <v>2598853</v>
      </c>
      <c r="V3" s="27">
        <v>2599227</v>
      </c>
      <c r="W3" s="28">
        <v>2598853</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255305</v>
      </c>
      <c r="C6" s="46">
        <v>260817</v>
      </c>
      <c r="D6" s="47">
        <v>-2.1133591752071374E-2</v>
      </c>
      <c r="E6" s="46">
        <v>149568</v>
      </c>
      <c r="F6" s="46">
        <v>156517</v>
      </c>
      <c r="G6" s="47">
        <v>-4.4397733153587152E-2</v>
      </c>
      <c r="H6" s="46">
        <v>105737</v>
      </c>
      <c r="I6" s="46">
        <v>104300</v>
      </c>
      <c r="J6" s="48">
        <v>1.3777564717162032E-2</v>
      </c>
      <c r="K6" s="49">
        <v>0.73661355749963342</v>
      </c>
      <c r="L6" s="50">
        <v>0.77078108946422741</v>
      </c>
      <c r="M6" s="51">
        <v>-3.4000000000000004</v>
      </c>
      <c r="N6" s="46">
        <v>301437</v>
      </c>
      <c r="O6" s="46">
        <v>316586</v>
      </c>
      <c r="P6" s="47">
        <v>-4.7851136815904687E-2</v>
      </c>
      <c r="Q6" s="46">
        <v>409220</v>
      </c>
      <c r="R6" s="46">
        <v>410734</v>
      </c>
      <c r="S6" s="47">
        <v>-3.6860839375362155E-3</v>
      </c>
      <c r="T6" s="46">
        <v>634677</v>
      </c>
      <c r="U6" s="52">
        <v>667797</v>
      </c>
      <c r="V6" s="53">
        <v>2.4859560133957421</v>
      </c>
      <c r="W6" s="54">
        <v>2.5604044214909303</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241718</v>
      </c>
      <c r="C8" s="46">
        <v>248052</v>
      </c>
      <c r="D8" s="47">
        <v>-2.5534968474352153E-2</v>
      </c>
      <c r="E8" s="46">
        <v>147450</v>
      </c>
      <c r="F8" s="46">
        <v>154359</v>
      </c>
      <c r="G8" s="47">
        <v>-4.4759294890482575E-2</v>
      </c>
      <c r="H8" s="46">
        <v>94268</v>
      </c>
      <c r="I8" s="46">
        <v>93693</v>
      </c>
      <c r="J8" s="48">
        <v>6.1370646686518737E-3</v>
      </c>
      <c r="K8" s="49">
        <v>0.7462819704403193</v>
      </c>
      <c r="L8" s="50">
        <v>0.78225077495825179</v>
      </c>
      <c r="M8" s="51">
        <v>-3.5999999999999996</v>
      </c>
      <c r="N8" s="46">
        <v>291144</v>
      </c>
      <c r="O8" s="46">
        <v>306356</v>
      </c>
      <c r="P8" s="47">
        <v>-4.9654650145582263E-2</v>
      </c>
      <c r="Q8" s="46">
        <v>390126</v>
      </c>
      <c r="R8" s="46">
        <v>391634</v>
      </c>
      <c r="S8" s="47">
        <v>-3.8505339168713646E-3</v>
      </c>
      <c r="T8" s="46">
        <v>606974</v>
      </c>
      <c r="U8" s="52">
        <v>641023</v>
      </c>
      <c r="V8" s="53">
        <v>2.5110831630246815</v>
      </c>
      <c r="W8" s="54">
        <v>2.5842283069678937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141335</v>
      </c>
      <c r="C10" s="68">
        <v>142043</v>
      </c>
      <c r="D10" s="69">
        <v>-4.9844061305379357E-3</v>
      </c>
      <c r="E10" s="68">
        <v>103066</v>
      </c>
      <c r="F10" s="68">
        <v>110334</v>
      </c>
      <c r="G10" s="69">
        <v>-6.5872713760037699E-2</v>
      </c>
      <c r="H10" s="68">
        <v>38269</v>
      </c>
      <c r="I10" s="68">
        <v>31709</v>
      </c>
      <c r="J10" s="70">
        <v>0.20688132706802484</v>
      </c>
      <c r="K10" s="71">
        <v>0.79624710529900555</v>
      </c>
      <c r="L10" s="72">
        <v>0.82502761051611562</v>
      </c>
      <c r="M10" s="73">
        <v>-2.9000000000000004</v>
      </c>
      <c r="N10" s="68">
        <v>187048</v>
      </c>
      <c r="O10" s="68">
        <v>194973</v>
      </c>
      <c r="P10" s="69">
        <v>-4.064665363922184E-2</v>
      </c>
      <c r="Q10" s="68">
        <v>234912</v>
      </c>
      <c r="R10" s="68">
        <v>236323</v>
      </c>
      <c r="S10" s="69">
        <v>-5.9706418757378673E-3</v>
      </c>
      <c r="T10" s="68">
        <v>357584</v>
      </c>
      <c r="U10" s="74">
        <v>372170</v>
      </c>
      <c r="V10" s="75">
        <v>2.5300456362542896</v>
      </c>
      <c r="W10" s="76">
        <v>2.6201220757094683</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100383</v>
      </c>
      <c r="C12" s="68">
        <v>106009</v>
      </c>
      <c r="D12" s="69">
        <v>-5.30709656727259E-2</v>
      </c>
      <c r="E12" s="68">
        <v>44384</v>
      </c>
      <c r="F12" s="68">
        <v>44025</v>
      </c>
      <c r="G12" s="69">
        <v>8.1544576944917666E-3</v>
      </c>
      <c r="H12" s="68">
        <v>55999</v>
      </c>
      <c r="I12" s="68">
        <v>61984</v>
      </c>
      <c r="J12" s="70">
        <v>-9.6557176045431084E-2</v>
      </c>
      <c r="K12" s="71">
        <v>0.67066115170023322</v>
      </c>
      <c r="L12" s="72">
        <v>0.71716105105240457</v>
      </c>
      <c r="M12" s="73">
        <v>-4.5999999999999996</v>
      </c>
      <c r="N12" s="68">
        <v>104096</v>
      </c>
      <c r="O12" s="68">
        <v>111383</v>
      </c>
      <c r="P12" s="69">
        <v>-6.5422910138890136E-2</v>
      </c>
      <c r="Q12" s="68">
        <v>155214</v>
      </c>
      <c r="R12" s="68">
        <v>155311</v>
      </c>
      <c r="S12" s="69">
        <v>-6.2455331560546258E-4</v>
      </c>
      <c r="T12" s="68">
        <v>249390</v>
      </c>
      <c r="U12" s="74">
        <v>268853</v>
      </c>
      <c r="V12" s="75">
        <v>2.4843848061922835</v>
      </c>
      <c r="W12" s="76">
        <v>2.5361337244950901</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13587</v>
      </c>
      <c r="C14" s="46">
        <v>12765</v>
      </c>
      <c r="D14" s="47">
        <v>6.4394829612220914E-2</v>
      </c>
      <c r="E14" s="46">
        <v>2118</v>
      </c>
      <c r="F14" s="46">
        <v>2158</v>
      </c>
      <c r="G14" s="47">
        <v>-1.8535681186283594E-2</v>
      </c>
      <c r="H14" s="46">
        <v>11469</v>
      </c>
      <c r="I14" s="46">
        <v>10607</v>
      </c>
      <c r="J14" s="48">
        <v>8.1267087772225882E-2</v>
      </c>
      <c r="K14" s="49">
        <v>0.53906986487901953</v>
      </c>
      <c r="L14" s="50">
        <v>0.53560209424083771</v>
      </c>
      <c r="M14" s="51">
        <v>0.3</v>
      </c>
      <c r="N14" s="46">
        <v>10293</v>
      </c>
      <c r="O14" s="46">
        <v>10230</v>
      </c>
      <c r="P14" s="47">
        <v>6.1583577712609975E-3</v>
      </c>
      <c r="Q14" s="46">
        <v>19094</v>
      </c>
      <c r="R14" s="46">
        <v>19100</v>
      </c>
      <c r="S14" s="47">
        <v>-3.1413612565445024E-4</v>
      </c>
      <c r="T14" s="46">
        <v>27703</v>
      </c>
      <c r="U14" s="52">
        <v>26774</v>
      </c>
      <c r="V14" s="53">
        <v>2.0389342754103188</v>
      </c>
      <c r="W14" s="54">
        <v>2.0974539757148452</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232549</v>
      </c>
      <c r="C18" s="101">
        <v>238288</v>
      </c>
      <c r="D18" s="102">
        <v>-2.4084301349627343E-2</v>
      </c>
      <c r="E18" s="101">
        <v>141303</v>
      </c>
      <c r="F18" s="101">
        <v>147526</v>
      </c>
      <c r="G18" s="102">
        <v>-4.2182394967666716E-2</v>
      </c>
      <c r="H18" s="101">
        <v>91246</v>
      </c>
      <c r="I18" s="101">
        <v>90762</v>
      </c>
      <c r="J18" s="103">
        <v>5.3326281924153283E-3</v>
      </c>
      <c r="K18" s="104">
        <v>0.75489144180721768</v>
      </c>
      <c r="L18" s="105">
        <v>0.7912657527247956</v>
      </c>
      <c r="M18" s="106">
        <v>-3.5999999999999996</v>
      </c>
      <c r="N18" s="101">
        <v>283541</v>
      </c>
      <c r="O18" s="101">
        <v>297364</v>
      </c>
      <c r="P18" s="102">
        <v>-4.648511588490873E-2</v>
      </c>
      <c r="Q18" s="101">
        <v>375605</v>
      </c>
      <c r="R18" s="101">
        <v>375808</v>
      </c>
      <c r="S18" s="102">
        <v>-5.4016944822888279E-4</v>
      </c>
      <c r="T18" s="101">
        <v>592159</v>
      </c>
      <c r="U18" s="107">
        <v>623956</v>
      </c>
      <c r="V18" s="108">
        <v>2.5463837728822742</v>
      </c>
      <c r="W18" s="109">
        <v>2.6184952662324581</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134424</v>
      </c>
      <c r="C20" s="114">
        <v>134426</v>
      </c>
      <c r="D20" s="115">
        <v>-1.4878074182077872E-5</v>
      </c>
      <c r="E20" s="114">
        <v>97471</v>
      </c>
      <c r="F20" s="114">
        <v>104069</v>
      </c>
      <c r="G20" s="115">
        <v>-6.3400244068838943E-2</v>
      </c>
      <c r="H20" s="114">
        <v>36953</v>
      </c>
      <c r="I20" s="114">
        <v>30357</v>
      </c>
      <c r="J20" s="116">
        <v>0.21728102249892942</v>
      </c>
      <c r="K20" s="117">
        <v>0.81011108430074086</v>
      </c>
      <c r="L20" s="118">
        <v>0.84022417776903791</v>
      </c>
      <c r="M20" s="119">
        <v>-3</v>
      </c>
      <c r="N20" s="114">
        <v>181298</v>
      </c>
      <c r="O20" s="114">
        <v>188001</v>
      </c>
      <c r="P20" s="115">
        <v>-3.5654065669863455E-2</v>
      </c>
      <c r="Q20" s="114">
        <v>223794</v>
      </c>
      <c r="R20" s="114">
        <v>223751</v>
      </c>
      <c r="S20" s="115">
        <v>1.9217791205402435E-4</v>
      </c>
      <c r="T20" s="114">
        <v>346664</v>
      </c>
      <c r="U20" s="120">
        <v>359004</v>
      </c>
      <c r="V20" s="121">
        <v>2.5788847229661371</v>
      </c>
      <c r="W20" s="122">
        <v>2.670644071831342</v>
      </c>
    </row>
    <row r="21" spans="1:23" ht="15.6">
      <c r="A21" s="113" t="s">
        <v>23</v>
      </c>
      <c r="B21" s="114">
        <v>98125</v>
      </c>
      <c r="C21" s="68">
        <v>103862</v>
      </c>
      <c r="D21" s="115">
        <v>-5.523675646530974E-2</v>
      </c>
      <c r="E21" s="114">
        <v>43832</v>
      </c>
      <c r="F21" s="114">
        <v>43457</v>
      </c>
      <c r="G21" s="115">
        <v>8.6292196884276418E-3</v>
      </c>
      <c r="H21" s="114">
        <v>54293</v>
      </c>
      <c r="I21" s="114">
        <v>60405</v>
      </c>
      <c r="J21" s="116">
        <v>-0.10118367684794305</v>
      </c>
      <c r="K21" s="117">
        <v>0.67348874587480489</v>
      </c>
      <c r="L21" s="118">
        <v>0.71922371216057135</v>
      </c>
      <c r="M21" s="119">
        <v>-4.5999999999999996</v>
      </c>
      <c r="N21" s="114">
        <v>102243</v>
      </c>
      <c r="O21" s="114">
        <v>109363</v>
      </c>
      <c r="P21" s="115">
        <v>-6.5104285727348374E-2</v>
      </c>
      <c r="Q21" s="114">
        <v>151811</v>
      </c>
      <c r="R21" s="114">
        <v>152057</v>
      </c>
      <c r="S21" s="115">
        <v>-1.6178143722419883E-3</v>
      </c>
      <c r="T21" s="114">
        <v>245495</v>
      </c>
      <c r="U21" s="120">
        <v>264952</v>
      </c>
      <c r="V21" s="121">
        <v>2.5018598726114649</v>
      </c>
      <c r="W21" s="122">
        <v>2.551000365870097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9169</v>
      </c>
      <c r="C24" s="101">
        <v>9764</v>
      </c>
      <c r="D24" s="102">
        <v>-6.0938140106513723E-2</v>
      </c>
      <c r="E24" s="101">
        <v>6147</v>
      </c>
      <c r="F24" s="101">
        <v>6833</v>
      </c>
      <c r="G24" s="102">
        <v>-0.10039514122640129</v>
      </c>
      <c r="H24" s="101">
        <v>3022</v>
      </c>
      <c r="I24" s="101">
        <v>2931</v>
      </c>
      <c r="J24" s="103">
        <v>3.1047424087342203E-2</v>
      </c>
      <c r="K24" s="104">
        <v>0.52358652985331589</v>
      </c>
      <c r="L24" s="105">
        <v>0.5681789460381651</v>
      </c>
      <c r="M24" s="106">
        <v>-4.5</v>
      </c>
      <c r="N24" s="101">
        <v>7603</v>
      </c>
      <c r="O24" s="101">
        <v>8992</v>
      </c>
      <c r="P24" s="102">
        <v>-0.15447064056939502</v>
      </c>
      <c r="Q24" s="101">
        <v>14521</v>
      </c>
      <c r="R24" s="101">
        <v>15826</v>
      </c>
      <c r="S24" s="102">
        <v>-8.2459244281561983E-2</v>
      </c>
      <c r="T24" s="101">
        <v>14815</v>
      </c>
      <c r="U24" s="107">
        <v>17067</v>
      </c>
      <c r="V24" s="108">
        <v>1.6157705311375286</v>
      </c>
      <c r="W24" s="109">
        <v>1.7479516591560835</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6911</v>
      </c>
      <c r="C26" s="114">
        <v>7617</v>
      </c>
      <c r="D26" s="115">
        <v>-9.2687409741367993E-2</v>
      </c>
      <c r="E26" s="114">
        <v>5595</v>
      </c>
      <c r="F26" s="114">
        <v>6265</v>
      </c>
      <c r="G26" s="115">
        <v>-0.10694333599361533</v>
      </c>
      <c r="H26" s="114">
        <v>1316</v>
      </c>
      <c r="I26" s="114">
        <v>1352</v>
      </c>
      <c r="J26" s="116">
        <v>-2.6627218934911243E-2</v>
      </c>
      <c r="K26" s="117">
        <v>0.51717934880374172</v>
      </c>
      <c r="L26" s="118">
        <v>0.55456570155902007</v>
      </c>
      <c r="M26" s="119">
        <v>-3.6999999999999997</v>
      </c>
      <c r="N26" s="114">
        <v>5750</v>
      </c>
      <c r="O26" s="114">
        <v>6972</v>
      </c>
      <c r="P26" s="115">
        <v>-0.17527251864601262</v>
      </c>
      <c r="Q26" s="114">
        <v>11118</v>
      </c>
      <c r="R26" s="114">
        <v>12572</v>
      </c>
      <c r="S26" s="115">
        <v>-0.11565383391664015</v>
      </c>
      <c r="T26" s="114">
        <v>10920</v>
      </c>
      <c r="U26" s="120">
        <v>13166</v>
      </c>
      <c r="V26" s="121">
        <v>1.5800897120532484</v>
      </c>
      <c r="W26" s="122">
        <v>1.7285020349218854</v>
      </c>
    </row>
    <row r="27" spans="1:23" ht="15.6">
      <c r="A27" s="113" t="s">
        <v>23</v>
      </c>
      <c r="B27" s="114">
        <v>2258</v>
      </c>
      <c r="C27" s="114">
        <v>2147</v>
      </c>
      <c r="D27" s="115">
        <v>5.1700046576618537E-2</v>
      </c>
      <c r="E27" s="114">
        <v>552</v>
      </c>
      <c r="F27" s="114">
        <v>568</v>
      </c>
      <c r="G27" s="115">
        <v>-2.8169014084507043E-2</v>
      </c>
      <c r="H27" s="114">
        <v>1706</v>
      </c>
      <c r="I27" s="114">
        <v>1579</v>
      </c>
      <c r="J27" s="116">
        <v>8.043065231158962E-2</v>
      </c>
      <c r="K27" s="117">
        <v>0.54451954158095794</v>
      </c>
      <c r="L27" s="118">
        <v>0.62077443146896127</v>
      </c>
      <c r="M27" s="119">
        <v>-7.6</v>
      </c>
      <c r="N27" s="114">
        <v>1853</v>
      </c>
      <c r="O27" s="114">
        <v>2020</v>
      </c>
      <c r="P27" s="115">
        <v>-8.2673267326732677E-2</v>
      </c>
      <c r="Q27" s="114">
        <v>3403</v>
      </c>
      <c r="R27" s="114">
        <v>3254</v>
      </c>
      <c r="S27" s="115">
        <v>4.5789797172710513E-2</v>
      </c>
      <c r="T27" s="114">
        <v>3895</v>
      </c>
      <c r="U27" s="120">
        <v>3901</v>
      </c>
      <c r="V27" s="121">
        <v>1.7249778565101861</v>
      </c>
      <c r="W27" s="122">
        <v>1.8169538891476478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B31" s="138"/>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JUNE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2644808</v>
      </c>
      <c r="C6" s="195">
        <v>2596220</v>
      </c>
      <c r="D6" s="196">
        <v>1.8714900894377211E-2</v>
      </c>
      <c r="E6" s="197">
        <v>1792143</v>
      </c>
      <c r="F6" s="195">
        <v>1744960</v>
      </c>
      <c r="G6" s="198">
        <v>2.703958830001834E-2</v>
      </c>
      <c r="H6" s="195">
        <v>852665</v>
      </c>
      <c r="I6" s="195">
        <v>851260</v>
      </c>
      <c r="J6" s="196">
        <v>1.6504945610036886E-3</v>
      </c>
      <c r="K6" s="199">
        <v>0.70399999999999996</v>
      </c>
      <c r="L6" s="196">
        <v>0.71</v>
      </c>
      <c r="M6" s="200">
        <v>-0.6</v>
      </c>
      <c r="N6" s="195">
        <v>3469868</v>
      </c>
      <c r="O6" s="195">
        <v>3481740</v>
      </c>
      <c r="P6" s="196">
        <v>-3.4097893581944662E-3</v>
      </c>
      <c r="Q6" s="197">
        <v>4931967</v>
      </c>
      <c r="R6" s="195">
        <v>4903929</v>
      </c>
      <c r="S6" s="198">
        <v>5.7174563497962554E-3</v>
      </c>
      <c r="T6" s="195">
        <v>6798704</v>
      </c>
      <c r="U6" s="201">
        <v>6820354</v>
      </c>
      <c r="V6" s="202">
        <v>2.5705850859495283</v>
      </c>
      <c r="W6" s="203">
        <v>2.6270323778416311</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2523607</v>
      </c>
      <c r="C8" s="195">
        <v>2477594</v>
      </c>
      <c r="D8" s="196">
        <v>1.8571646524813992E-2</v>
      </c>
      <c r="E8" s="197">
        <v>1767063</v>
      </c>
      <c r="F8" s="195">
        <v>1718052</v>
      </c>
      <c r="G8" s="198">
        <v>2.852707601399725E-2</v>
      </c>
      <c r="H8" s="195">
        <v>756544</v>
      </c>
      <c r="I8" s="195">
        <v>759542</v>
      </c>
      <c r="J8" s="196">
        <v>-3.9471154985504424E-3</v>
      </c>
      <c r="K8" s="199">
        <v>0.71699999999999997</v>
      </c>
      <c r="L8" s="196">
        <v>0.72299999999999998</v>
      </c>
      <c r="M8" s="200">
        <v>-0.6</v>
      </c>
      <c r="N8" s="195">
        <v>3369577</v>
      </c>
      <c r="O8" s="195">
        <v>3383814</v>
      </c>
      <c r="P8" s="196">
        <v>-4.2073825570790833E-3</v>
      </c>
      <c r="Q8" s="197">
        <v>4701328</v>
      </c>
      <c r="R8" s="195">
        <v>4679742</v>
      </c>
      <c r="S8" s="198">
        <v>4.6126474493679353E-3</v>
      </c>
      <c r="T8" s="195">
        <v>6550512</v>
      </c>
      <c r="U8" s="201">
        <v>6578906</v>
      </c>
      <c r="V8" s="202">
        <v>2.5956941790064776</v>
      </c>
      <c r="W8" s="208">
        <v>2.6553608056848699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1580841</v>
      </c>
      <c r="C10" s="220">
        <v>1523517</v>
      </c>
      <c r="D10" s="221">
        <v>3.7626098035007161E-2</v>
      </c>
      <c r="E10" s="222">
        <v>1291478</v>
      </c>
      <c r="F10" s="220">
        <v>1242373</v>
      </c>
      <c r="G10" s="223">
        <v>3.9525166757487483E-2</v>
      </c>
      <c r="H10" s="220">
        <v>289363</v>
      </c>
      <c r="I10" s="220">
        <v>281144</v>
      </c>
      <c r="J10" s="221">
        <v>2.9234129129556384E-2</v>
      </c>
      <c r="K10" s="224">
        <v>0.78500000000000003</v>
      </c>
      <c r="L10" s="221">
        <v>0.79200000000000004</v>
      </c>
      <c r="M10" s="225">
        <v>-0.70000000000000007</v>
      </c>
      <c r="N10" s="220">
        <v>2225208</v>
      </c>
      <c r="O10" s="220">
        <v>2205794</v>
      </c>
      <c r="P10" s="221">
        <v>8.8013658573738076E-3</v>
      </c>
      <c r="Q10" s="222">
        <v>2834986</v>
      </c>
      <c r="R10" s="220">
        <v>2786687</v>
      </c>
      <c r="S10" s="223">
        <v>1.7332050567573611E-2</v>
      </c>
      <c r="T10" s="220">
        <v>4041929</v>
      </c>
      <c r="U10" s="226">
        <v>4001225</v>
      </c>
      <c r="V10" s="227">
        <v>2.556821970077952</v>
      </c>
      <c r="W10" s="228">
        <v>2.6263080753283359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942766</v>
      </c>
      <c r="C12" s="220">
        <v>954077</v>
      </c>
      <c r="D12" s="221">
        <v>-1.1855437244582984E-2</v>
      </c>
      <c r="E12" s="222">
        <v>475585</v>
      </c>
      <c r="F12" s="220">
        <v>475679</v>
      </c>
      <c r="G12" s="223">
        <v>-1.9761225532344292E-4</v>
      </c>
      <c r="H12" s="220">
        <v>467181</v>
      </c>
      <c r="I12" s="220">
        <v>478398</v>
      </c>
      <c r="J12" s="221">
        <v>-2.3447004377108598E-2</v>
      </c>
      <c r="K12" s="224">
        <v>0.61299999999999999</v>
      </c>
      <c r="L12" s="221">
        <v>0.622</v>
      </c>
      <c r="M12" s="225">
        <v>-0.89999999999999991</v>
      </c>
      <c r="N12" s="220">
        <v>1144369</v>
      </c>
      <c r="O12" s="220">
        <v>1178020</v>
      </c>
      <c r="P12" s="221">
        <v>-2.8565728934992613E-2</v>
      </c>
      <c r="Q12" s="222">
        <v>1866342</v>
      </c>
      <c r="R12" s="220">
        <v>1893055</v>
      </c>
      <c r="S12" s="223">
        <v>-1.4111053297447777E-2</v>
      </c>
      <c r="T12" s="220">
        <v>2508583</v>
      </c>
      <c r="U12" s="226">
        <v>2577681</v>
      </c>
      <c r="V12" s="227">
        <v>2.6608755513032927</v>
      </c>
      <c r="W12" s="228">
        <v>2.7017536320443738</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121201</v>
      </c>
      <c r="C14" s="195">
        <v>118626</v>
      </c>
      <c r="D14" s="196">
        <v>2.1706877075851838E-2</v>
      </c>
      <c r="E14" s="197">
        <v>25080</v>
      </c>
      <c r="F14" s="195">
        <v>26908</v>
      </c>
      <c r="G14" s="198">
        <v>-6.7935186561617358E-2</v>
      </c>
      <c r="H14" s="195">
        <v>96121</v>
      </c>
      <c r="I14" s="195">
        <v>91718</v>
      </c>
      <c r="J14" s="196">
        <v>4.8005844000087221E-2</v>
      </c>
      <c r="K14" s="199">
        <v>0.435</v>
      </c>
      <c r="L14" s="196">
        <v>0.437</v>
      </c>
      <c r="M14" s="200">
        <v>-0.2</v>
      </c>
      <c r="N14" s="195">
        <v>100291</v>
      </c>
      <c r="O14" s="195">
        <v>97926</v>
      </c>
      <c r="P14" s="196">
        <v>2.4150889447133551E-2</v>
      </c>
      <c r="Q14" s="197">
        <v>230639</v>
      </c>
      <c r="R14" s="195">
        <v>224187</v>
      </c>
      <c r="S14" s="198">
        <v>2.8779545647160631E-2</v>
      </c>
      <c r="T14" s="195">
        <v>248192</v>
      </c>
      <c r="U14" s="201">
        <v>241448</v>
      </c>
      <c r="V14" s="202">
        <v>2.0477718830702716</v>
      </c>
      <c r="W14" s="208">
        <v>2.0353716723146698</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2404010</v>
      </c>
      <c r="C18" s="252">
        <v>2361859</v>
      </c>
      <c r="D18" s="253">
        <v>1.7846535292750328E-2</v>
      </c>
      <c r="E18" s="254">
        <v>1679766</v>
      </c>
      <c r="F18" s="252">
        <v>1631057</v>
      </c>
      <c r="G18" s="255">
        <v>2.9863456641919934E-2</v>
      </c>
      <c r="H18" s="252">
        <v>724244</v>
      </c>
      <c r="I18" s="252">
        <v>730802</v>
      </c>
      <c r="J18" s="253">
        <v>-8.9737028634294929E-3</v>
      </c>
      <c r="K18" s="256">
        <v>0.72299999999999998</v>
      </c>
      <c r="L18" s="253">
        <v>0.73099999999999998</v>
      </c>
      <c r="M18" s="257">
        <v>-0.8</v>
      </c>
      <c r="N18" s="252">
        <v>3268736</v>
      </c>
      <c r="O18" s="252">
        <v>3282430</v>
      </c>
      <c r="P18" s="253">
        <v>-4.171909225786993E-3</v>
      </c>
      <c r="Q18" s="254">
        <v>4520088</v>
      </c>
      <c r="R18" s="252">
        <v>4487958</v>
      </c>
      <c r="S18" s="255">
        <v>7.1591579065579487E-3</v>
      </c>
      <c r="T18" s="252">
        <v>6358158</v>
      </c>
      <c r="U18" s="258">
        <v>6384580</v>
      </c>
      <c r="V18" s="259">
        <v>2.644813457514736</v>
      </c>
      <c r="W18" s="260">
        <v>2.7032011648451495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1485767</v>
      </c>
      <c r="C20" s="264">
        <v>1429364</v>
      </c>
      <c r="D20" s="265">
        <v>3.9460207476891822E-2</v>
      </c>
      <c r="E20" s="222">
        <v>1209657</v>
      </c>
      <c r="F20" s="220">
        <v>1161085</v>
      </c>
      <c r="G20" s="266">
        <v>4.1833285246127547E-2</v>
      </c>
      <c r="H20" s="220">
        <v>276110</v>
      </c>
      <c r="I20" s="220">
        <v>268279</v>
      </c>
      <c r="J20" s="265">
        <v>2.9189761405104389E-2</v>
      </c>
      <c r="K20" s="267">
        <v>0.79600000000000004</v>
      </c>
      <c r="L20" s="265">
        <v>0.80600000000000005</v>
      </c>
      <c r="M20" s="268">
        <v>-1</v>
      </c>
      <c r="N20" s="220">
        <v>2145974</v>
      </c>
      <c r="O20" s="220">
        <v>2122982</v>
      </c>
      <c r="P20" s="265">
        <v>1.0830049430470914E-2</v>
      </c>
      <c r="Q20" s="222">
        <v>2694985</v>
      </c>
      <c r="R20" s="220">
        <v>2635423</v>
      </c>
      <c r="S20" s="266">
        <v>2.2600546477738109E-2</v>
      </c>
      <c r="T20" s="220">
        <v>3891557</v>
      </c>
      <c r="U20" s="226">
        <v>3843513</v>
      </c>
      <c r="V20" s="269">
        <v>2.619224279446239</v>
      </c>
      <c r="W20" s="270">
        <v>2.6889672609636173</v>
      </c>
    </row>
    <row r="21" spans="1:23" ht="15" customHeight="1">
      <c r="A21" s="263" t="s">
        <v>23</v>
      </c>
      <c r="B21" s="264">
        <v>918243</v>
      </c>
      <c r="C21" s="220">
        <v>932495</v>
      </c>
      <c r="D21" s="265">
        <v>-1.5283728062885056E-2</v>
      </c>
      <c r="E21" s="222">
        <v>470109</v>
      </c>
      <c r="F21" s="220">
        <v>469972</v>
      </c>
      <c r="G21" s="266">
        <v>2.9150672806039509E-4</v>
      </c>
      <c r="H21" s="220">
        <v>448134</v>
      </c>
      <c r="I21" s="220">
        <v>462523</v>
      </c>
      <c r="J21" s="265">
        <v>-3.11098042691931E-2</v>
      </c>
      <c r="K21" s="267">
        <v>0.61499999999999999</v>
      </c>
      <c r="L21" s="265">
        <v>0.626</v>
      </c>
      <c r="M21" s="268">
        <v>-1.0999999999999999</v>
      </c>
      <c r="N21" s="220">
        <v>1122762</v>
      </c>
      <c r="O21" s="220">
        <v>1159448</v>
      </c>
      <c r="P21" s="265">
        <v>-3.1640918782041109E-2</v>
      </c>
      <c r="Q21" s="222">
        <v>1825103</v>
      </c>
      <c r="R21" s="220">
        <v>1852535</v>
      </c>
      <c r="S21" s="266">
        <v>-1.4807817396162555E-2</v>
      </c>
      <c r="T21" s="220">
        <v>2466601</v>
      </c>
      <c r="U21" s="226">
        <v>2541067</v>
      </c>
      <c r="V21" s="269">
        <v>2.6862181361578581</v>
      </c>
      <c r="W21" s="270">
        <v>2.7250194371015395</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119597</v>
      </c>
      <c r="C24" s="252">
        <v>115735</v>
      </c>
      <c r="D24" s="253">
        <v>3.3369335119021903E-2</v>
      </c>
      <c r="E24" s="254">
        <v>87297</v>
      </c>
      <c r="F24" s="252">
        <v>86995</v>
      </c>
      <c r="G24" s="255">
        <v>3.471463877234324E-3</v>
      </c>
      <c r="H24" s="252">
        <v>32300</v>
      </c>
      <c r="I24" s="252">
        <v>28740</v>
      </c>
      <c r="J24" s="253">
        <v>0.12386917188587335</v>
      </c>
      <c r="K24" s="256">
        <v>0.55600000000000005</v>
      </c>
      <c r="L24" s="253">
        <v>0.52900000000000003</v>
      </c>
      <c r="M24" s="257">
        <v>2.7</v>
      </c>
      <c r="N24" s="252">
        <v>100841</v>
      </c>
      <c r="O24" s="252">
        <v>101384</v>
      </c>
      <c r="P24" s="253">
        <v>-5.3558746942318318E-3</v>
      </c>
      <c r="Q24" s="254">
        <v>181240</v>
      </c>
      <c r="R24" s="252">
        <v>191784</v>
      </c>
      <c r="S24" s="255">
        <v>-5.4978517498852873E-2</v>
      </c>
      <c r="T24" s="252">
        <v>192354</v>
      </c>
      <c r="U24" s="258">
        <v>194326</v>
      </c>
      <c r="V24" s="259">
        <v>1.6083513800513392</v>
      </c>
      <c r="W24" s="260">
        <v>1.6790599213721</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95074</v>
      </c>
      <c r="C26" s="264">
        <v>94153</v>
      </c>
      <c r="D26" s="265">
        <v>9.7819506547852965E-3</v>
      </c>
      <c r="E26" s="222">
        <v>81821</v>
      </c>
      <c r="F26" s="220">
        <v>81288</v>
      </c>
      <c r="G26" s="266">
        <v>6.5569333726995371E-3</v>
      </c>
      <c r="H26" s="220">
        <v>13253</v>
      </c>
      <c r="I26" s="220">
        <v>12865</v>
      </c>
      <c r="J26" s="265">
        <v>3.0159347065682084E-2</v>
      </c>
      <c r="K26" s="267">
        <v>0.56599999999999995</v>
      </c>
      <c r="L26" s="265">
        <v>0.54700000000000004</v>
      </c>
      <c r="M26" s="268">
        <v>1.9</v>
      </c>
      <c r="N26" s="220">
        <v>79234</v>
      </c>
      <c r="O26" s="220">
        <v>82812</v>
      </c>
      <c r="P26" s="265">
        <v>-4.3206298604067044E-2</v>
      </c>
      <c r="Q26" s="222">
        <v>140001</v>
      </c>
      <c r="R26" s="220">
        <v>151264</v>
      </c>
      <c r="S26" s="266">
        <v>-7.4459223609054367E-2</v>
      </c>
      <c r="T26" s="220">
        <v>150372</v>
      </c>
      <c r="U26" s="226">
        <v>157712</v>
      </c>
      <c r="V26" s="269">
        <v>1.5816311504722638</v>
      </c>
      <c r="W26" s="270">
        <v>1.6750608052850149</v>
      </c>
    </row>
    <row r="27" spans="1:23" ht="15" customHeight="1">
      <c r="A27" s="263" t="s">
        <v>23</v>
      </c>
      <c r="B27" s="264">
        <v>24523</v>
      </c>
      <c r="C27" s="264">
        <v>21582</v>
      </c>
      <c r="D27" s="265">
        <v>0.13627096654619592</v>
      </c>
      <c r="E27" s="222">
        <v>5476</v>
      </c>
      <c r="F27" s="220">
        <v>5707</v>
      </c>
      <c r="G27" s="266">
        <v>-4.047660767478535E-2</v>
      </c>
      <c r="H27" s="220">
        <v>19047</v>
      </c>
      <c r="I27" s="220">
        <v>15875</v>
      </c>
      <c r="J27" s="265">
        <v>0.19981102362204725</v>
      </c>
      <c r="K27" s="267">
        <v>0.52400000000000002</v>
      </c>
      <c r="L27" s="265">
        <v>0.45800000000000002</v>
      </c>
      <c r="M27" s="268">
        <v>6.6000000000000005</v>
      </c>
      <c r="N27" s="220">
        <v>21607</v>
      </c>
      <c r="O27" s="220">
        <v>18572</v>
      </c>
      <c r="P27" s="265">
        <v>0.16341804867542536</v>
      </c>
      <c r="Q27" s="222">
        <v>41239</v>
      </c>
      <c r="R27" s="220">
        <v>40520</v>
      </c>
      <c r="S27" s="266">
        <v>1.7744323790720631E-2</v>
      </c>
      <c r="T27" s="220">
        <v>41982</v>
      </c>
      <c r="U27" s="226">
        <v>36614</v>
      </c>
      <c r="V27" s="269">
        <v>1.7119438894099417</v>
      </c>
      <c r="W27" s="270">
        <v>1.6965063478824947</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2015-2016 AS OF JUNE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1357408</v>
      </c>
      <c r="C6" s="195">
        <v>1352341</v>
      </c>
      <c r="D6" s="198">
        <v>3.7468360420929337E-3</v>
      </c>
      <c r="E6" s="195">
        <v>963463</v>
      </c>
      <c r="F6" s="195">
        <v>964180</v>
      </c>
      <c r="G6" s="196">
        <v>-7.4363708021323819E-4</v>
      </c>
      <c r="H6" s="197">
        <v>393945</v>
      </c>
      <c r="I6" s="195">
        <v>388161</v>
      </c>
      <c r="J6" s="196">
        <v>1.4901033334106209E-2</v>
      </c>
      <c r="K6" s="199">
        <v>0.72296779948005196</v>
      </c>
      <c r="L6" s="196">
        <v>0.75092147506023421</v>
      </c>
      <c r="M6" s="200">
        <v>-2.8000000000000003</v>
      </c>
      <c r="N6" s="195">
        <v>1786465</v>
      </c>
      <c r="O6" s="195">
        <v>1844758</v>
      </c>
      <c r="P6" s="196">
        <v>-3.1599266678881459E-2</v>
      </c>
      <c r="Q6" s="197">
        <v>2471016</v>
      </c>
      <c r="R6" s="195">
        <v>2456659</v>
      </c>
      <c r="S6" s="198">
        <v>5.8441159314337075E-3</v>
      </c>
      <c r="T6" s="195">
        <v>3476353</v>
      </c>
      <c r="U6" s="201">
        <v>3575404</v>
      </c>
      <c r="V6" s="202">
        <v>2.5610229201537047</v>
      </c>
      <c r="W6" s="328">
        <v>2.6438627535510646</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1295487</v>
      </c>
      <c r="C8" s="195">
        <v>1294450</v>
      </c>
      <c r="D8" s="198">
        <v>8.0111244157750393E-4</v>
      </c>
      <c r="E8" s="195">
        <v>949396</v>
      </c>
      <c r="F8" s="195">
        <v>949664</v>
      </c>
      <c r="G8" s="196">
        <v>-2.8220507463692424E-4</v>
      </c>
      <c r="H8" s="197">
        <v>346091</v>
      </c>
      <c r="I8" s="195">
        <v>344786</v>
      </c>
      <c r="J8" s="196">
        <v>3.7849564657497694E-3</v>
      </c>
      <c r="K8" s="199">
        <v>0.73616065894993865</v>
      </c>
      <c r="L8" s="196">
        <v>0.76551813247239819</v>
      </c>
      <c r="M8" s="200">
        <v>-2.9000000000000004</v>
      </c>
      <c r="N8" s="195">
        <v>1734209</v>
      </c>
      <c r="O8" s="195">
        <v>1795176</v>
      </c>
      <c r="P8" s="196">
        <v>-3.3961572570043272E-2</v>
      </c>
      <c r="Q8" s="197">
        <v>2355748</v>
      </c>
      <c r="R8" s="195">
        <v>2345047</v>
      </c>
      <c r="S8" s="198">
        <v>4.5632347667232259E-3</v>
      </c>
      <c r="T8" s="195">
        <v>3348055</v>
      </c>
      <c r="U8" s="201">
        <v>3457108</v>
      </c>
      <c r="V8" s="202">
        <v>2.584398762781873</v>
      </c>
      <c r="W8" s="328">
        <v>2.6707157480010815</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822884</v>
      </c>
      <c r="C10" s="220">
        <v>810158</v>
      </c>
      <c r="D10" s="223">
        <v>1.5708047072299478E-2</v>
      </c>
      <c r="E10" s="220">
        <v>684079</v>
      </c>
      <c r="F10" s="220">
        <v>679212</v>
      </c>
      <c r="G10" s="221">
        <v>7.1656566727325193E-3</v>
      </c>
      <c r="H10" s="222">
        <v>138805</v>
      </c>
      <c r="I10" s="220">
        <v>130946</v>
      </c>
      <c r="J10" s="221">
        <v>6.0017106288088221E-2</v>
      </c>
      <c r="K10" s="224">
        <v>0.80137601398640712</v>
      </c>
      <c r="L10" s="221">
        <v>0.82820901168433181</v>
      </c>
      <c r="M10" s="225">
        <v>-2.7</v>
      </c>
      <c r="N10" s="220">
        <v>1140435</v>
      </c>
      <c r="O10" s="220">
        <v>1169128</v>
      </c>
      <c r="P10" s="221">
        <v>-2.4542222921698907E-2</v>
      </c>
      <c r="Q10" s="222">
        <v>1423096</v>
      </c>
      <c r="R10" s="220">
        <v>1411634</v>
      </c>
      <c r="S10" s="223">
        <v>8.1196684126338698E-3</v>
      </c>
      <c r="T10" s="220">
        <v>2063469</v>
      </c>
      <c r="U10" s="226">
        <v>2112519</v>
      </c>
      <c r="V10" s="227">
        <v>2.5076061753539989</v>
      </c>
      <c r="W10" s="337">
        <v>2.607539516983107</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472603</v>
      </c>
      <c r="C12" s="220">
        <v>484292</v>
      </c>
      <c r="D12" s="223">
        <v>-2.4136264898036722E-2</v>
      </c>
      <c r="E12" s="220">
        <v>265317</v>
      </c>
      <c r="F12" s="220">
        <v>270452</v>
      </c>
      <c r="G12" s="221">
        <v>-1.8986733320515287E-2</v>
      </c>
      <c r="H12" s="222">
        <v>207286</v>
      </c>
      <c r="I12" s="220">
        <v>213840</v>
      </c>
      <c r="J12" s="221">
        <v>-3.0649083426861203E-2</v>
      </c>
      <c r="K12" s="224">
        <v>0.63665118393570164</v>
      </c>
      <c r="L12" s="221">
        <v>0.67070846452749211</v>
      </c>
      <c r="M12" s="225">
        <v>-3.4000000000000004</v>
      </c>
      <c r="N12" s="220">
        <v>593774</v>
      </c>
      <c r="O12" s="220">
        <v>626048</v>
      </c>
      <c r="P12" s="221">
        <v>-5.1551957677366589E-2</v>
      </c>
      <c r="Q12" s="222">
        <v>932652</v>
      </c>
      <c r="R12" s="220">
        <v>933413</v>
      </c>
      <c r="S12" s="223">
        <v>-8.1528755224107659E-4</v>
      </c>
      <c r="T12" s="220">
        <v>1284586</v>
      </c>
      <c r="U12" s="226">
        <v>1344589</v>
      </c>
      <c r="V12" s="227">
        <v>2.7181080103173278</v>
      </c>
      <c r="W12" s="337">
        <v>2.7764014272381123</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61921</v>
      </c>
      <c r="C14" s="195">
        <v>57891</v>
      </c>
      <c r="D14" s="198">
        <v>6.9613584149522373E-2</v>
      </c>
      <c r="E14" s="195">
        <v>14067</v>
      </c>
      <c r="F14" s="195">
        <v>14516</v>
      </c>
      <c r="G14" s="196">
        <v>-3.0931386056764949E-2</v>
      </c>
      <c r="H14" s="197">
        <v>47854</v>
      </c>
      <c r="I14" s="195">
        <v>43375</v>
      </c>
      <c r="J14" s="196">
        <v>0.10326224783861672</v>
      </c>
      <c r="K14" s="199">
        <v>0.45334351250997673</v>
      </c>
      <c r="L14" s="196">
        <v>0.44423538687596315</v>
      </c>
      <c r="M14" s="200">
        <v>0.89999999999999991</v>
      </c>
      <c r="N14" s="195">
        <v>52256</v>
      </c>
      <c r="O14" s="195">
        <v>49582</v>
      </c>
      <c r="P14" s="196">
        <v>5.393086200637328E-2</v>
      </c>
      <c r="Q14" s="197">
        <v>115268</v>
      </c>
      <c r="R14" s="195">
        <v>111612</v>
      </c>
      <c r="S14" s="198">
        <v>3.2756334444324985E-2</v>
      </c>
      <c r="T14" s="195">
        <v>128298</v>
      </c>
      <c r="U14" s="201">
        <v>118296</v>
      </c>
      <c r="V14" s="202">
        <v>2.0719626621017104</v>
      </c>
      <c r="W14" s="328">
        <v>2.0434264393429031</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1231531</v>
      </c>
      <c r="C18" s="252">
        <v>1227043</v>
      </c>
      <c r="D18" s="255">
        <v>3.6575735324678922E-3</v>
      </c>
      <c r="E18" s="252">
        <v>901652</v>
      </c>
      <c r="F18" s="252">
        <v>897620</v>
      </c>
      <c r="G18" s="253">
        <v>4.4918785232058106E-3</v>
      </c>
      <c r="H18" s="254">
        <v>329879</v>
      </c>
      <c r="I18" s="252">
        <v>329423</v>
      </c>
      <c r="J18" s="253">
        <v>1.3842385018653829E-3</v>
      </c>
      <c r="K18" s="256">
        <v>0.74243730896697813</v>
      </c>
      <c r="L18" s="253">
        <v>0.77266056790970616</v>
      </c>
      <c r="M18" s="257">
        <v>-3</v>
      </c>
      <c r="N18" s="252">
        <v>1683069</v>
      </c>
      <c r="O18" s="252">
        <v>1738545</v>
      </c>
      <c r="P18" s="253">
        <v>-3.1909441515750238E-2</v>
      </c>
      <c r="Q18" s="254">
        <v>2266951</v>
      </c>
      <c r="R18" s="252">
        <v>2250076</v>
      </c>
      <c r="S18" s="255">
        <v>7.4997466752234144E-3</v>
      </c>
      <c r="T18" s="252">
        <v>3250073</v>
      </c>
      <c r="U18" s="258">
        <v>3348116</v>
      </c>
      <c r="V18" s="259">
        <v>2.6390509049305297</v>
      </c>
      <c r="W18" s="352">
        <v>2.7286052730018429</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771566</v>
      </c>
      <c r="C20" s="264">
        <v>755326</v>
      </c>
      <c r="D20" s="266">
        <v>2.1500650050441796E-2</v>
      </c>
      <c r="E20" s="220">
        <v>639498</v>
      </c>
      <c r="F20" s="220">
        <v>631117</v>
      </c>
      <c r="G20" s="265">
        <v>1.3279629609089915E-2</v>
      </c>
      <c r="H20" s="222">
        <v>132068</v>
      </c>
      <c r="I20" s="220">
        <v>124209</v>
      </c>
      <c r="J20" s="265">
        <v>6.327238766917051E-2</v>
      </c>
      <c r="K20" s="267">
        <v>0.81232246939534769</v>
      </c>
      <c r="L20" s="265">
        <v>0.84052777532508927</v>
      </c>
      <c r="M20" s="268">
        <v>-2.8000000000000003</v>
      </c>
      <c r="N20" s="220">
        <v>1100450</v>
      </c>
      <c r="O20" s="220">
        <v>1123283</v>
      </c>
      <c r="P20" s="265">
        <v>-2.0327023555061368E-2</v>
      </c>
      <c r="Q20" s="222">
        <v>1354696</v>
      </c>
      <c r="R20" s="220">
        <v>1336402</v>
      </c>
      <c r="S20" s="266">
        <v>1.3688994778517243E-2</v>
      </c>
      <c r="T20" s="220">
        <v>1987522</v>
      </c>
      <c r="U20" s="226">
        <v>2025062</v>
      </c>
      <c r="V20" s="269">
        <v>2.5759585051700049</v>
      </c>
      <c r="W20" s="355">
        <v>2.6810436818009706</v>
      </c>
    </row>
    <row r="21" spans="1:23" ht="15.6">
      <c r="A21" s="354" t="s">
        <v>23</v>
      </c>
      <c r="B21" s="264">
        <v>459965</v>
      </c>
      <c r="C21" s="220">
        <v>471717</v>
      </c>
      <c r="D21" s="266">
        <v>-2.4913242473771351E-2</v>
      </c>
      <c r="E21" s="220">
        <v>262154</v>
      </c>
      <c r="F21" s="220">
        <v>266503</v>
      </c>
      <c r="G21" s="265">
        <v>-1.6318765642413031E-2</v>
      </c>
      <c r="H21" s="222">
        <v>197811</v>
      </c>
      <c r="I21" s="220">
        <v>205214</v>
      </c>
      <c r="J21" s="265">
        <v>-3.6074536824972955E-2</v>
      </c>
      <c r="K21" s="267">
        <v>0.63865805065469627</v>
      </c>
      <c r="L21" s="265">
        <v>0.67339335474140671</v>
      </c>
      <c r="M21" s="268">
        <v>-3.5000000000000004</v>
      </c>
      <c r="N21" s="220">
        <v>582619</v>
      </c>
      <c r="O21" s="220">
        <v>615262</v>
      </c>
      <c r="P21" s="265">
        <v>-5.3055446297674815E-2</v>
      </c>
      <c r="Q21" s="222">
        <v>912255</v>
      </c>
      <c r="R21" s="220">
        <v>913674</v>
      </c>
      <c r="S21" s="266">
        <v>-1.5530703511318041E-3</v>
      </c>
      <c r="T21" s="220">
        <v>1262551</v>
      </c>
      <c r="U21" s="226">
        <v>1323054</v>
      </c>
      <c r="V21" s="269">
        <v>2.7448849368973725</v>
      </c>
      <c r="W21" s="355">
        <v>2.8047621773224201</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63956</v>
      </c>
      <c r="C24" s="252">
        <v>67407</v>
      </c>
      <c r="D24" s="255">
        <v>-5.1196463275327488E-2</v>
      </c>
      <c r="E24" s="252">
        <v>47744</v>
      </c>
      <c r="F24" s="252">
        <v>52044</v>
      </c>
      <c r="G24" s="253">
        <v>-8.2622396433786799E-2</v>
      </c>
      <c r="H24" s="254">
        <v>16212</v>
      </c>
      <c r="I24" s="252">
        <v>15363</v>
      </c>
      <c r="J24" s="253">
        <v>5.526264401484085E-2</v>
      </c>
      <c r="K24" s="256">
        <v>0.57592035766974115</v>
      </c>
      <c r="L24" s="253">
        <v>0.59629781722841713</v>
      </c>
      <c r="M24" s="257">
        <v>-2</v>
      </c>
      <c r="N24" s="252">
        <v>51140</v>
      </c>
      <c r="O24" s="252">
        <v>56631</v>
      </c>
      <c r="P24" s="253">
        <v>-9.6961028412000494E-2</v>
      </c>
      <c r="Q24" s="254">
        <v>88797</v>
      </c>
      <c r="R24" s="252">
        <v>94971</v>
      </c>
      <c r="S24" s="255">
        <v>-6.5009318634109359E-2</v>
      </c>
      <c r="T24" s="252">
        <v>97982</v>
      </c>
      <c r="U24" s="258">
        <v>108992</v>
      </c>
      <c r="V24" s="259">
        <v>1.5320220151354056</v>
      </c>
      <c r="W24" s="352">
        <v>1.6169240583322206</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51318</v>
      </c>
      <c r="C26" s="264">
        <v>54832</v>
      </c>
      <c r="D26" s="266">
        <v>-6.4086664721330608E-2</v>
      </c>
      <c r="E26" s="220">
        <v>44581</v>
      </c>
      <c r="F26" s="220">
        <v>48095</v>
      </c>
      <c r="G26" s="265">
        <v>-7.3063728038257614E-2</v>
      </c>
      <c r="H26" s="222">
        <v>6737</v>
      </c>
      <c r="I26" s="220">
        <v>6737</v>
      </c>
      <c r="J26" s="265">
        <v>0</v>
      </c>
      <c r="K26" s="267">
        <v>0.58457602339181292</v>
      </c>
      <c r="L26" s="265">
        <v>0.60938164610803913</v>
      </c>
      <c r="M26" s="268">
        <v>-2.5</v>
      </c>
      <c r="N26" s="220">
        <v>39985</v>
      </c>
      <c r="O26" s="220">
        <v>45845</v>
      </c>
      <c r="P26" s="265">
        <v>-0.12782200894317811</v>
      </c>
      <c r="Q26" s="222">
        <v>68400</v>
      </c>
      <c r="R26" s="220">
        <v>75232</v>
      </c>
      <c r="S26" s="266">
        <v>-9.0812420246703524E-2</v>
      </c>
      <c r="T26" s="220">
        <v>75947</v>
      </c>
      <c r="U26" s="226">
        <v>87457</v>
      </c>
      <c r="V26" s="269">
        <v>1.4799290697221248</v>
      </c>
      <c r="W26" s="355">
        <v>1.5949992704989786</v>
      </c>
    </row>
    <row r="27" spans="1:23" ht="15.6">
      <c r="A27" s="354" t="s">
        <v>23</v>
      </c>
      <c r="B27" s="264">
        <v>12638</v>
      </c>
      <c r="C27" s="264">
        <v>12575</v>
      </c>
      <c r="D27" s="266">
        <v>5.0099403578528828E-3</v>
      </c>
      <c r="E27" s="220">
        <v>3163</v>
      </c>
      <c r="F27" s="220">
        <v>3949</v>
      </c>
      <c r="G27" s="265">
        <v>-0.19903773107115724</v>
      </c>
      <c r="H27" s="222">
        <v>9475</v>
      </c>
      <c r="I27" s="220">
        <v>8626</v>
      </c>
      <c r="J27" s="265">
        <v>9.8423371203338744E-2</v>
      </c>
      <c r="K27" s="267">
        <v>0.54689415110065209</v>
      </c>
      <c r="L27" s="265">
        <v>0.54643092355235823</v>
      </c>
      <c r="M27" s="268">
        <v>0</v>
      </c>
      <c r="N27" s="220">
        <v>11155</v>
      </c>
      <c r="O27" s="220">
        <v>10786</v>
      </c>
      <c r="P27" s="265">
        <v>3.4211014277767474E-2</v>
      </c>
      <c r="Q27" s="222">
        <v>20397</v>
      </c>
      <c r="R27" s="220">
        <v>19739</v>
      </c>
      <c r="S27" s="266">
        <v>3.3335022037590555E-2</v>
      </c>
      <c r="T27" s="220">
        <v>22035</v>
      </c>
      <c r="U27" s="226">
        <v>21535</v>
      </c>
      <c r="V27" s="269">
        <v>1.7435511948093052</v>
      </c>
      <c r="W27" s="355">
        <v>1.7125248508946322</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JUNE</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99" t="s">
        <v>38</v>
      </c>
      <c r="B1" s="999"/>
      <c r="C1" s="999"/>
      <c r="D1" s="999"/>
      <c r="E1" s="999"/>
      <c r="F1" s="999"/>
      <c r="G1" s="999"/>
      <c r="H1" s="999"/>
      <c r="I1" s="999"/>
      <c r="J1" s="999"/>
      <c r="K1" s="999"/>
      <c r="L1" s="999"/>
      <c r="M1" s="999"/>
      <c r="N1" s="999"/>
      <c r="O1" s="999"/>
      <c r="P1" s="999"/>
      <c r="Q1" s="999"/>
      <c r="R1" s="999"/>
      <c r="S1" s="999"/>
      <c r="T1" s="999"/>
      <c r="U1" s="999"/>
      <c r="V1" s="999"/>
      <c r="W1" s="999"/>
      <c r="X1" s="999"/>
      <c r="Y1" s="999"/>
      <c r="Z1" s="999"/>
    </row>
    <row r="2" spans="1:26" s="377" customFormat="1" ht="15" customHeight="1">
      <c r="A2" s="1000"/>
      <c r="B2" s="1000"/>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01" t="s">
        <v>39</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1"/>
      <c r="Z4" s="1001"/>
    </row>
    <row r="5" spans="1:26" ht="13.8">
      <c r="A5" s="379"/>
      <c r="B5" s="380"/>
      <c r="C5" s="1002" t="s">
        <v>40</v>
      </c>
      <c r="D5" s="1002"/>
      <c r="E5" s="381" t="s">
        <v>41</v>
      </c>
      <c r="F5" s="1002" t="s">
        <v>42</v>
      </c>
      <c r="G5" s="1002"/>
      <c r="H5" s="381" t="s">
        <v>41</v>
      </c>
      <c r="I5" s="1002" t="s">
        <v>43</v>
      </c>
      <c r="J5" s="1002"/>
      <c r="K5" s="382" t="s">
        <v>41</v>
      </c>
      <c r="L5" s="383"/>
      <c r="M5" s="1003" t="s">
        <v>44</v>
      </c>
      <c r="N5" s="1003"/>
      <c r="O5" s="381" t="s">
        <v>45</v>
      </c>
      <c r="P5" s="1002" t="s">
        <v>46</v>
      </c>
      <c r="Q5" s="1002"/>
      <c r="R5" s="381" t="s">
        <v>41</v>
      </c>
      <c r="S5" s="1002" t="s">
        <v>47</v>
      </c>
      <c r="T5" s="1002"/>
      <c r="U5" s="381" t="s">
        <v>41</v>
      </c>
      <c r="V5" s="1002" t="s">
        <v>48</v>
      </c>
      <c r="W5" s="1002"/>
      <c r="X5" s="381" t="s">
        <v>41</v>
      </c>
      <c r="Y5" s="1004" t="s">
        <v>49</v>
      </c>
      <c r="Z5" s="1005"/>
    </row>
    <row r="6" spans="1:26" ht="28.2" thickBot="1">
      <c r="A6" s="384" t="s">
        <v>50</v>
      </c>
      <c r="B6" s="385" t="s">
        <v>51</v>
      </c>
      <c r="C6" s="386">
        <v>2016</v>
      </c>
      <c r="D6" s="386">
        <v>2015</v>
      </c>
      <c r="E6" s="387" t="s">
        <v>52</v>
      </c>
      <c r="F6" s="386">
        <v>2016</v>
      </c>
      <c r="G6" s="386">
        <v>2015</v>
      </c>
      <c r="H6" s="387" t="s">
        <v>52</v>
      </c>
      <c r="I6" s="386">
        <v>2016</v>
      </c>
      <c r="J6" s="386">
        <v>2015</v>
      </c>
      <c r="K6" s="387" t="s">
        <v>52</v>
      </c>
      <c r="L6" s="388"/>
      <c r="M6" s="389">
        <v>2016</v>
      </c>
      <c r="N6" s="386">
        <v>2015</v>
      </c>
      <c r="O6" s="387" t="s">
        <v>52</v>
      </c>
      <c r="P6" s="386">
        <v>2016</v>
      </c>
      <c r="Q6" s="386">
        <v>2015</v>
      </c>
      <c r="R6" s="387" t="s">
        <v>52</v>
      </c>
      <c r="S6" s="386">
        <v>2016</v>
      </c>
      <c r="T6" s="386">
        <v>2015</v>
      </c>
      <c r="U6" s="387" t="s">
        <v>52</v>
      </c>
      <c r="V6" s="386">
        <v>2016</v>
      </c>
      <c r="W6" s="386">
        <v>2015</v>
      </c>
      <c r="X6" s="387" t="s">
        <v>52</v>
      </c>
      <c r="Y6" s="390">
        <v>2016</v>
      </c>
      <c r="Z6" s="391">
        <v>2015</v>
      </c>
    </row>
    <row r="7" spans="1:26" ht="13.8">
      <c r="A7" s="997" t="s">
        <v>53</v>
      </c>
      <c r="B7" s="392" t="s">
        <v>54</v>
      </c>
      <c r="C7" s="393">
        <v>11828</v>
      </c>
      <c r="D7" s="393">
        <v>13155</v>
      </c>
      <c r="E7" s="394">
        <v>-0.1008741923223109</v>
      </c>
      <c r="F7" s="393">
        <v>8206</v>
      </c>
      <c r="G7" s="393">
        <v>9350</v>
      </c>
      <c r="H7" s="394">
        <v>-0.12235294117647059</v>
      </c>
      <c r="I7" s="393">
        <v>3622</v>
      </c>
      <c r="J7" s="393">
        <v>3805</v>
      </c>
      <c r="K7" s="394">
        <v>-4.8094612352168199E-2</v>
      </c>
      <c r="L7" s="395"/>
      <c r="M7" s="396">
        <v>0.55896573470674793</v>
      </c>
      <c r="N7" s="396">
        <v>0.63791554357592095</v>
      </c>
      <c r="O7" s="397">
        <v>-7.9</v>
      </c>
      <c r="P7" s="393">
        <v>13295</v>
      </c>
      <c r="Q7" s="393">
        <v>15620</v>
      </c>
      <c r="R7" s="394">
        <v>-0.14884763124199743</v>
      </c>
      <c r="S7" s="393">
        <v>23785</v>
      </c>
      <c r="T7" s="393">
        <v>24486</v>
      </c>
      <c r="U7" s="394">
        <v>-2.8628604100302213E-2</v>
      </c>
      <c r="V7" s="393">
        <v>26155</v>
      </c>
      <c r="W7" s="393">
        <v>29581</v>
      </c>
      <c r="X7" s="394">
        <v>-0.11581758561238632</v>
      </c>
      <c r="Y7" s="398">
        <v>2.2112783226242811</v>
      </c>
      <c r="Z7" s="399">
        <v>2.2486507031546941</v>
      </c>
    </row>
    <row r="8" spans="1:26" ht="13.8">
      <c r="A8" s="1006"/>
      <c r="B8" s="392" t="s">
        <v>55</v>
      </c>
      <c r="C8" s="393">
        <v>27482</v>
      </c>
      <c r="D8" s="393">
        <v>21395</v>
      </c>
      <c r="E8" s="394">
        <v>0.28450572563683102</v>
      </c>
      <c r="F8" s="393">
        <v>18596</v>
      </c>
      <c r="G8" s="393">
        <v>15954</v>
      </c>
      <c r="H8" s="394">
        <v>0.16560110317161841</v>
      </c>
      <c r="I8" s="393">
        <v>8886</v>
      </c>
      <c r="J8" s="393">
        <v>5441</v>
      </c>
      <c r="K8" s="394">
        <v>0.63315566991361882</v>
      </c>
      <c r="L8" s="395"/>
      <c r="M8" s="396">
        <v>0.86181935172524737</v>
      </c>
      <c r="N8" s="396">
        <v>0.83535997512051008</v>
      </c>
      <c r="O8" s="397">
        <v>2.6</v>
      </c>
      <c r="P8" s="393">
        <v>32145</v>
      </c>
      <c r="Q8" s="393">
        <v>26861</v>
      </c>
      <c r="R8" s="394">
        <v>0.19671642902349132</v>
      </c>
      <c r="S8" s="393">
        <v>37299</v>
      </c>
      <c r="T8" s="393">
        <v>32155</v>
      </c>
      <c r="U8" s="394">
        <v>0.15997512051002954</v>
      </c>
      <c r="V8" s="393">
        <v>63954</v>
      </c>
      <c r="W8" s="393">
        <v>50309</v>
      </c>
      <c r="X8" s="394">
        <v>0.27122383668926037</v>
      </c>
      <c r="Y8" s="398">
        <v>2.3271232079179098</v>
      </c>
      <c r="Z8" s="399">
        <v>2.3514372516943212</v>
      </c>
    </row>
    <row r="9" spans="1:26" ht="14.4" thickBot="1">
      <c r="A9" s="998"/>
      <c r="B9" s="392" t="s">
        <v>56</v>
      </c>
      <c r="C9" s="393">
        <v>99884</v>
      </c>
      <c r="D9" s="393">
        <v>105608</v>
      </c>
      <c r="E9" s="394">
        <v>-5.4200439360654495E-2</v>
      </c>
      <c r="F9" s="393">
        <v>75527</v>
      </c>
      <c r="G9" s="393">
        <v>84420</v>
      </c>
      <c r="H9" s="394">
        <v>-0.10534233593935087</v>
      </c>
      <c r="I9" s="393">
        <v>24357</v>
      </c>
      <c r="J9" s="393">
        <v>21188</v>
      </c>
      <c r="K9" s="394">
        <v>0.14956579195771191</v>
      </c>
      <c r="L9" s="395"/>
      <c r="M9" s="396">
        <v>0.8156460667559251</v>
      </c>
      <c r="N9" s="396">
        <v>0.85032785489227625</v>
      </c>
      <c r="O9" s="397">
        <v>-3.5000000000000004</v>
      </c>
      <c r="P9" s="393">
        <v>138898</v>
      </c>
      <c r="Q9" s="393">
        <v>149781</v>
      </c>
      <c r="R9" s="394">
        <v>-7.265941608081132E-2</v>
      </c>
      <c r="S9" s="393">
        <v>170292</v>
      </c>
      <c r="T9" s="393">
        <v>176145</v>
      </c>
      <c r="U9" s="394">
        <v>-3.3228306224985099E-2</v>
      </c>
      <c r="V9" s="393">
        <v>262121</v>
      </c>
      <c r="W9" s="393">
        <v>287567</v>
      </c>
      <c r="X9" s="394">
        <v>-8.8487204720986756E-2</v>
      </c>
      <c r="Y9" s="398">
        <v>2.6242541347963639</v>
      </c>
      <c r="Z9" s="399">
        <v>2.722966063177032</v>
      </c>
    </row>
    <row r="10" spans="1:26" ht="14.4" thickBot="1">
      <c r="A10" s="400" t="s">
        <v>57</v>
      </c>
      <c r="B10" s="401"/>
      <c r="C10" s="402">
        <v>139194</v>
      </c>
      <c r="D10" s="402">
        <v>140158</v>
      </c>
      <c r="E10" s="403">
        <v>-6.8779520255711412E-3</v>
      </c>
      <c r="F10" s="402">
        <v>102329</v>
      </c>
      <c r="G10" s="402">
        <v>109724</v>
      </c>
      <c r="H10" s="403">
        <v>-6.7396376362509572E-2</v>
      </c>
      <c r="I10" s="402">
        <v>36865</v>
      </c>
      <c r="J10" s="402">
        <v>30434</v>
      </c>
      <c r="K10" s="403">
        <v>0.2113097193927844</v>
      </c>
      <c r="L10" s="395"/>
      <c r="M10" s="404">
        <v>0.79670320171495745</v>
      </c>
      <c r="N10" s="404">
        <v>0.82591736616463185</v>
      </c>
      <c r="O10" s="405">
        <v>-2.9000000000000004</v>
      </c>
      <c r="P10" s="402">
        <v>184338</v>
      </c>
      <c r="Q10" s="402">
        <v>192262</v>
      </c>
      <c r="R10" s="403">
        <v>-4.1214592587198721E-2</v>
      </c>
      <c r="S10" s="402">
        <v>231376</v>
      </c>
      <c r="T10" s="402">
        <v>232786</v>
      </c>
      <c r="U10" s="403">
        <v>-6.0570652874313751E-3</v>
      </c>
      <c r="V10" s="402">
        <v>352230</v>
      </c>
      <c r="W10" s="402">
        <v>367457</v>
      </c>
      <c r="X10" s="403">
        <v>-4.1438862234220601E-2</v>
      </c>
      <c r="Y10" s="406">
        <v>2.5304970041812149</v>
      </c>
      <c r="Z10" s="407">
        <v>2.6217340430086047</v>
      </c>
    </row>
    <row r="11" spans="1:26" ht="13.8">
      <c r="A11" s="997" t="s">
        <v>58</v>
      </c>
      <c r="B11" s="392" t="s">
        <v>54</v>
      </c>
      <c r="C11" s="393">
        <v>18153</v>
      </c>
      <c r="D11" s="393">
        <v>16476</v>
      </c>
      <c r="E11" s="394">
        <v>0.10178441369264385</v>
      </c>
      <c r="F11" s="393">
        <v>2857</v>
      </c>
      <c r="G11" s="393">
        <v>3133</v>
      </c>
      <c r="H11" s="394">
        <v>-8.8094478135971918E-2</v>
      </c>
      <c r="I11" s="393">
        <v>15296</v>
      </c>
      <c r="J11" s="393">
        <v>13343</v>
      </c>
      <c r="K11" s="394">
        <v>0.14636888256014391</v>
      </c>
      <c r="L11" s="395"/>
      <c r="M11" s="396">
        <v>0.51701494703236106</v>
      </c>
      <c r="N11" s="396">
        <v>0.51812109152927799</v>
      </c>
      <c r="O11" s="397">
        <v>-0.1</v>
      </c>
      <c r="P11" s="393">
        <v>14251</v>
      </c>
      <c r="Q11" s="393">
        <v>14582</v>
      </c>
      <c r="R11" s="394">
        <v>-2.2699218214236729E-2</v>
      </c>
      <c r="S11" s="393">
        <v>27564</v>
      </c>
      <c r="T11" s="393">
        <v>28144</v>
      </c>
      <c r="U11" s="394">
        <v>-2.0608300170551451E-2</v>
      </c>
      <c r="V11" s="393">
        <v>36745</v>
      </c>
      <c r="W11" s="393">
        <v>35353</v>
      </c>
      <c r="X11" s="394">
        <v>3.9374310525273667E-2</v>
      </c>
      <c r="Y11" s="398">
        <v>2.0241833305789676</v>
      </c>
      <c r="Z11" s="399">
        <v>2.1457271182325806</v>
      </c>
    </row>
    <row r="12" spans="1:26" ht="14.4" thickBot="1">
      <c r="A12" s="998"/>
      <c r="B12" s="392" t="s">
        <v>55</v>
      </c>
      <c r="C12" s="393">
        <v>18968</v>
      </c>
      <c r="D12" s="393">
        <v>20549</v>
      </c>
      <c r="E12" s="394">
        <v>-7.6938050513406978E-2</v>
      </c>
      <c r="F12" s="393">
        <v>4098</v>
      </c>
      <c r="G12" s="393">
        <v>4219</v>
      </c>
      <c r="H12" s="394">
        <v>-2.8679781938848067E-2</v>
      </c>
      <c r="I12" s="393">
        <v>14870</v>
      </c>
      <c r="J12" s="393">
        <v>16330</v>
      </c>
      <c r="K12" s="394">
        <v>-8.940600122473974E-2</v>
      </c>
      <c r="L12" s="395"/>
      <c r="M12" s="396">
        <v>0.66657985788161767</v>
      </c>
      <c r="N12" s="396">
        <v>0.75866781196314226</v>
      </c>
      <c r="O12" s="397">
        <v>-9.1999999999999993</v>
      </c>
      <c r="P12" s="393">
        <v>17917</v>
      </c>
      <c r="Q12" s="393">
        <v>19431</v>
      </c>
      <c r="R12" s="394">
        <v>-7.7916730996860681E-2</v>
      </c>
      <c r="S12" s="393">
        <v>26879</v>
      </c>
      <c r="T12" s="393">
        <v>25612</v>
      </c>
      <c r="U12" s="394">
        <v>4.9468998906762457E-2</v>
      </c>
      <c r="V12" s="393">
        <v>44198</v>
      </c>
      <c r="W12" s="393">
        <v>47920</v>
      </c>
      <c r="X12" s="394">
        <v>-7.7671118530884806E-2</v>
      </c>
      <c r="Y12" s="398">
        <v>2.3301349641501474</v>
      </c>
      <c r="Z12" s="399">
        <v>2.3319869580028225</v>
      </c>
    </row>
    <row r="13" spans="1:26" ht="14.4" thickBot="1">
      <c r="A13" s="400" t="s">
        <v>57</v>
      </c>
      <c r="B13" s="401"/>
      <c r="C13" s="402">
        <v>37121</v>
      </c>
      <c r="D13" s="402">
        <v>37025</v>
      </c>
      <c r="E13" s="403">
        <v>2.5928426738690076E-3</v>
      </c>
      <c r="F13" s="402">
        <v>6955</v>
      </c>
      <c r="G13" s="402">
        <v>7352</v>
      </c>
      <c r="H13" s="403">
        <v>-5.3998911860718174E-2</v>
      </c>
      <c r="I13" s="402">
        <v>30166</v>
      </c>
      <c r="J13" s="402">
        <v>29673</v>
      </c>
      <c r="K13" s="403">
        <v>1.6614430627169479E-2</v>
      </c>
      <c r="L13" s="395"/>
      <c r="M13" s="404">
        <v>0.59085649211101521</v>
      </c>
      <c r="N13" s="404">
        <v>0.63272936974477267</v>
      </c>
      <c r="O13" s="405">
        <v>-4.2</v>
      </c>
      <c r="P13" s="402">
        <v>32168</v>
      </c>
      <c r="Q13" s="402">
        <v>34013</v>
      </c>
      <c r="R13" s="403">
        <v>-5.4243965542586661E-2</v>
      </c>
      <c r="S13" s="402">
        <v>54443</v>
      </c>
      <c r="T13" s="402">
        <v>53756</v>
      </c>
      <c r="U13" s="403">
        <v>1.2779968747674678E-2</v>
      </c>
      <c r="V13" s="402">
        <v>80943</v>
      </c>
      <c r="W13" s="402">
        <v>83273</v>
      </c>
      <c r="X13" s="403">
        <v>-2.7980257706579564E-2</v>
      </c>
      <c r="Y13" s="406">
        <v>2.1805177662239701</v>
      </c>
      <c r="Z13" s="407">
        <v>2.2491019581363942</v>
      </c>
    </row>
    <row r="14" spans="1:26" ht="13.8">
      <c r="A14" s="997" t="s">
        <v>59</v>
      </c>
      <c r="B14" s="392" t="s">
        <v>54</v>
      </c>
      <c r="C14" s="393">
        <v>2422</v>
      </c>
      <c r="D14" s="393">
        <v>3512</v>
      </c>
      <c r="E14" s="394">
        <v>-0.31036446469248291</v>
      </c>
      <c r="F14" s="393">
        <v>471</v>
      </c>
      <c r="G14" s="393">
        <v>479</v>
      </c>
      <c r="H14" s="394">
        <v>-1.6701461377870562E-2</v>
      </c>
      <c r="I14" s="393">
        <v>1951</v>
      </c>
      <c r="J14" s="393">
        <v>3033</v>
      </c>
      <c r="K14" s="394">
        <v>-0.35674249917573359</v>
      </c>
      <c r="L14" s="395"/>
      <c r="M14" s="396">
        <v>0.52138914443422268</v>
      </c>
      <c r="N14" s="396">
        <v>0.47923263177500464</v>
      </c>
      <c r="O14" s="397">
        <v>4.2</v>
      </c>
      <c r="P14" s="393">
        <v>2267</v>
      </c>
      <c r="Q14" s="393">
        <v>2573</v>
      </c>
      <c r="R14" s="394">
        <v>-0.11892732219199378</v>
      </c>
      <c r="S14" s="393">
        <v>4348</v>
      </c>
      <c r="T14" s="393">
        <v>5369</v>
      </c>
      <c r="U14" s="394">
        <v>-0.19016576643695288</v>
      </c>
      <c r="V14" s="393">
        <v>5383</v>
      </c>
      <c r="W14" s="393">
        <v>6997</v>
      </c>
      <c r="X14" s="394">
        <v>-0.23067028726597114</v>
      </c>
      <c r="Y14" s="398">
        <v>2.2225433526011562</v>
      </c>
      <c r="Z14" s="399">
        <v>1.9923120728929384</v>
      </c>
    </row>
    <row r="15" spans="1:26" ht="13.8">
      <c r="A15" s="1006"/>
      <c r="B15" s="392" t="s">
        <v>55</v>
      </c>
      <c r="C15" s="393">
        <v>10029</v>
      </c>
      <c r="D15" s="393">
        <v>10578</v>
      </c>
      <c r="E15" s="394">
        <v>-5.1900170164492346E-2</v>
      </c>
      <c r="F15" s="393">
        <v>4720</v>
      </c>
      <c r="G15" s="393">
        <v>5511</v>
      </c>
      <c r="H15" s="394">
        <v>-0.14353111957902376</v>
      </c>
      <c r="I15" s="393">
        <v>5309</v>
      </c>
      <c r="J15" s="393">
        <v>5067</v>
      </c>
      <c r="K15" s="394">
        <v>4.7760015788434973E-2</v>
      </c>
      <c r="L15" s="395"/>
      <c r="M15" s="396">
        <v>0.60697279842373164</v>
      </c>
      <c r="N15" s="396">
        <v>0.72853905256757501</v>
      </c>
      <c r="O15" s="397">
        <v>-12.2</v>
      </c>
      <c r="P15" s="393">
        <v>11090</v>
      </c>
      <c r="Q15" s="393">
        <v>13180</v>
      </c>
      <c r="R15" s="394">
        <v>-0.15857359635811835</v>
      </c>
      <c r="S15" s="393">
        <v>18271</v>
      </c>
      <c r="T15" s="393">
        <v>18091</v>
      </c>
      <c r="U15" s="394">
        <v>9.9496987452324364E-3</v>
      </c>
      <c r="V15" s="393">
        <v>23820</v>
      </c>
      <c r="W15" s="393">
        <v>26381</v>
      </c>
      <c r="X15" s="394">
        <v>-9.707744209847996E-2</v>
      </c>
      <c r="Y15" s="398">
        <v>2.3751121746933892</v>
      </c>
      <c r="Z15" s="399">
        <v>2.4939497069389298</v>
      </c>
    </row>
    <row r="16" spans="1:26" ht="14.4" thickBot="1">
      <c r="A16" s="998"/>
      <c r="B16" s="392" t="s">
        <v>56</v>
      </c>
      <c r="C16" s="393">
        <v>36646</v>
      </c>
      <c r="D16" s="393">
        <v>40128</v>
      </c>
      <c r="E16" s="394">
        <v>-8.6772328548644334E-2</v>
      </c>
      <c r="F16" s="393">
        <v>21247</v>
      </c>
      <c r="G16" s="393">
        <v>22344</v>
      </c>
      <c r="H16" s="394">
        <v>-4.9095954171142139E-2</v>
      </c>
      <c r="I16" s="393">
        <v>15399</v>
      </c>
      <c r="J16" s="393">
        <v>17784</v>
      </c>
      <c r="K16" s="394">
        <v>-0.13410931174089069</v>
      </c>
      <c r="L16" s="395"/>
      <c r="M16" s="396">
        <v>0.72377511685506246</v>
      </c>
      <c r="N16" s="396">
        <v>0.81218728997087597</v>
      </c>
      <c r="O16" s="397">
        <v>-8.7999999999999989</v>
      </c>
      <c r="P16" s="393">
        <v>38866</v>
      </c>
      <c r="Q16" s="393">
        <v>43504</v>
      </c>
      <c r="R16" s="394">
        <v>-0.10661088635527767</v>
      </c>
      <c r="S16" s="393">
        <v>53699</v>
      </c>
      <c r="T16" s="393">
        <v>53564</v>
      </c>
      <c r="U16" s="394">
        <v>2.5203494884624002E-3</v>
      </c>
      <c r="V16" s="393">
        <v>98513</v>
      </c>
      <c r="W16" s="393">
        <v>112743</v>
      </c>
      <c r="X16" s="394">
        <v>-0.12621626176347978</v>
      </c>
      <c r="Y16" s="398">
        <v>2.6882333678982699</v>
      </c>
      <c r="Z16" s="399">
        <v>2.8095843301435406</v>
      </c>
    </row>
    <row r="17" spans="1:26" ht="14.4" thickBot="1">
      <c r="A17" s="400" t="s">
        <v>57</v>
      </c>
      <c r="B17" s="401"/>
      <c r="C17" s="402">
        <v>49097</v>
      </c>
      <c r="D17" s="402">
        <v>54218</v>
      </c>
      <c r="E17" s="403">
        <v>-9.4452027002102618E-2</v>
      </c>
      <c r="F17" s="402">
        <v>26438</v>
      </c>
      <c r="G17" s="402">
        <v>28334</v>
      </c>
      <c r="H17" s="403">
        <v>-6.6916072562998516E-2</v>
      </c>
      <c r="I17" s="402">
        <v>22659</v>
      </c>
      <c r="J17" s="402">
        <v>25884</v>
      </c>
      <c r="K17" s="403">
        <v>-0.12459434399629114</v>
      </c>
      <c r="L17" s="395"/>
      <c r="M17" s="404">
        <v>0.68428155874105712</v>
      </c>
      <c r="N17" s="404">
        <v>0.76933163689239714</v>
      </c>
      <c r="O17" s="405">
        <v>-8.5</v>
      </c>
      <c r="P17" s="402">
        <v>52223</v>
      </c>
      <c r="Q17" s="402">
        <v>59257</v>
      </c>
      <c r="R17" s="403">
        <v>-0.11870327556238082</v>
      </c>
      <c r="S17" s="402">
        <v>76318</v>
      </c>
      <c r="T17" s="402">
        <v>77024</v>
      </c>
      <c r="U17" s="403">
        <v>-9.1659742417947651E-3</v>
      </c>
      <c r="V17" s="402">
        <v>127716</v>
      </c>
      <c r="W17" s="402">
        <v>146121</v>
      </c>
      <c r="X17" s="403">
        <v>-0.12595725460406101</v>
      </c>
      <c r="Y17" s="406">
        <v>2.6012994683992914</v>
      </c>
      <c r="Z17" s="407">
        <v>2.6950643697664982</v>
      </c>
    </row>
    <row r="18" spans="1:26" ht="13.8">
      <c r="A18" s="997" t="s">
        <v>60</v>
      </c>
      <c r="B18" s="392" t="s">
        <v>54</v>
      </c>
      <c r="C18" s="393">
        <v>4331</v>
      </c>
      <c r="D18" s="393">
        <v>4254</v>
      </c>
      <c r="E18" s="394">
        <v>1.8100611189468735E-2</v>
      </c>
      <c r="F18" s="393">
        <v>1162</v>
      </c>
      <c r="G18" s="393">
        <v>1205</v>
      </c>
      <c r="H18" s="394">
        <v>-3.5684647302904562E-2</v>
      </c>
      <c r="I18" s="393">
        <v>3169</v>
      </c>
      <c r="J18" s="393">
        <v>3049</v>
      </c>
      <c r="K18" s="394">
        <v>3.935716628402755E-2</v>
      </c>
      <c r="L18" s="395"/>
      <c r="M18" s="396">
        <v>0.44986379556362693</v>
      </c>
      <c r="N18" s="396">
        <v>0.46784922394678491</v>
      </c>
      <c r="O18" s="397">
        <v>-1.7999999999999998</v>
      </c>
      <c r="P18" s="393">
        <v>3468</v>
      </c>
      <c r="Q18" s="393">
        <v>3587</v>
      </c>
      <c r="R18" s="394">
        <v>-3.3175355450236969E-2</v>
      </c>
      <c r="S18" s="393">
        <v>7709</v>
      </c>
      <c r="T18" s="393">
        <v>7667</v>
      </c>
      <c r="U18" s="394">
        <v>5.4780226946654492E-3</v>
      </c>
      <c r="V18" s="393">
        <v>7427</v>
      </c>
      <c r="W18" s="393">
        <v>7495</v>
      </c>
      <c r="X18" s="394">
        <v>-9.072715143428953E-3</v>
      </c>
      <c r="Y18" s="398">
        <v>1.7148464557838836</v>
      </c>
      <c r="Z18" s="399">
        <v>1.7618711800658204</v>
      </c>
    </row>
    <row r="19" spans="1:26" ht="14.4" thickBot="1">
      <c r="A19" s="998"/>
      <c r="B19" s="392" t="s">
        <v>61</v>
      </c>
      <c r="C19" s="393">
        <v>10941</v>
      </c>
      <c r="D19" s="393">
        <v>11192</v>
      </c>
      <c r="E19" s="394">
        <v>-2.242673338098642E-2</v>
      </c>
      <c r="F19" s="393">
        <v>4193</v>
      </c>
      <c r="G19" s="393">
        <v>4147</v>
      </c>
      <c r="H19" s="394">
        <v>1.1092355919942128E-2</v>
      </c>
      <c r="I19" s="393">
        <v>6748</v>
      </c>
      <c r="J19" s="393">
        <v>7045</v>
      </c>
      <c r="K19" s="394">
        <v>-4.2157558552164659E-2</v>
      </c>
      <c r="L19" s="395"/>
      <c r="M19" s="396">
        <v>0.71123501533314748</v>
      </c>
      <c r="N19" s="396">
        <v>0.62130081300813012</v>
      </c>
      <c r="O19" s="397">
        <v>9</v>
      </c>
      <c r="P19" s="393">
        <v>12756</v>
      </c>
      <c r="Q19" s="393">
        <v>11463</v>
      </c>
      <c r="R19" s="394">
        <v>0.11279769693797435</v>
      </c>
      <c r="S19" s="393">
        <v>17935</v>
      </c>
      <c r="T19" s="393">
        <v>18450</v>
      </c>
      <c r="U19" s="394">
        <v>-2.7913279132791329E-2</v>
      </c>
      <c r="V19" s="393">
        <v>25892</v>
      </c>
      <c r="W19" s="393">
        <v>23858</v>
      </c>
      <c r="X19" s="394">
        <v>8.5254421996814489E-2</v>
      </c>
      <c r="Y19" s="398">
        <v>2.3665112878164702</v>
      </c>
      <c r="Z19" s="399">
        <v>2.1317012151536812</v>
      </c>
    </row>
    <row r="20" spans="1:26" ht="14.4" thickBot="1">
      <c r="A20" s="400" t="s">
        <v>57</v>
      </c>
      <c r="B20" s="401"/>
      <c r="C20" s="402">
        <v>15272</v>
      </c>
      <c r="D20" s="402">
        <v>15446</v>
      </c>
      <c r="E20" s="403">
        <v>-1.1265052440761363E-2</v>
      </c>
      <c r="F20" s="402">
        <v>5355</v>
      </c>
      <c r="G20" s="402">
        <v>5352</v>
      </c>
      <c r="H20" s="403">
        <v>5.6053811659192824E-4</v>
      </c>
      <c r="I20" s="402">
        <v>9917</v>
      </c>
      <c r="J20" s="402">
        <v>10094</v>
      </c>
      <c r="K20" s="403">
        <v>-1.7535169407568853E-2</v>
      </c>
      <c r="L20" s="395"/>
      <c r="M20" s="404">
        <v>0.63266261113710809</v>
      </c>
      <c r="N20" s="404">
        <v>0.57625301527740547</v>
      </c>
      <c r="O20" s="405">
        <v>5.6000000000000005</v>
      </c>
      <c r="P20" s="402">
        <v>16224</v>
      </c>
      <c r="Q20" s="402">
        <v>15050</v>
      </c>
      <c r="R20" s="403">
        <v>7.8006644518272425E-2</v>
      </c>
      <c r="S20" s="402">
        <v>25644</v>
      </c>
      <c r="T20" s="402">
        <v>26117</v>
      </c>
      <c r="U20" s="403">
        <v>-1.8110809051575603E-2</v>
      </c>
      <c r="V20" s="402">
        <v>33319</v>
      </c>
      <c r="W20" s="402">
        <v>31353</v>
      </c>
      <c r="X20" s="403">
        <v>6.2705323254552997E-2</v>
      </c>
      <c r="Y20" s="406">
        <v>2.1817050811943424</v>
      </c>
      <c r="Z20" s="407">
        <v>2.0298459147999481</v>
      </c>
    </row>
    <row r="21" spans="1:26" ht="13.8">
      <c r="A21" s="997" t="s">
        <v>62</v>
      </c>
      <c r="B21" s="392" t="s">
        <v>54</v>
      </c>
      <c r="C21" s="393">
        <v>2478</v>
      </c>
      <c r="D21" s="393">
        <v>2590</v>
      </c>
      <c r="E21" s="394">
        <v>-4.3243243243243246E-2</v>
      </c>
      <c r="F21" s="393">
        <v>756</v>
      </c>
      <c r="G21" s="393">
        <v>890</v>
      </c>
      <c r="H21" s="394">
        <v>-0.15056179775280898</v>
      </c>
      <c r="I21" s="393">
        <v>1722</v>
      </c>
      <c r="J21" s="393">
        <v>1700</v>
      </c>
      <c r="K21" s="394">
        <v>1.2941176470588235E-2</v>
      </c>
      <c r="L21" s="395"/>
      <c r="M21" s="396">
        <v>0.58340231788079466</v>
      </c>
      <c r="N21" s="396">
        <v>0.62090383379738701</v>
      </c>
      <c r="O21" s="397">
        <v>-3.8</v>
      </c>
      <c r="P21" s="393">
        <v>2819</v>
      </c>
      <c r="Q21" s="393">
        <v>2899</v>
      </c>
      <c r="R21" s="394">
        <v>-2.7595722662987238E-2</v>
      </c>
      <c r="S21" s="393">
        <v>4832</v>
      </c>
      <c r="T21" s="393">
        <v>4669</v>
      </c>
      <c r="U21" s="394">
        <v>3.4911115870636111E-2</v>
      </c>
      <c r="V21" s="393">
        <v>5545</v>
      </c>
      <c r="W21" s="393">
        <v>5428</v>
      </c>
      <c r="X21" s="394">
        <v>2.1554900515843772E-2</v>
      </c>
      <c r="Y21" s="398">
        <v>2.2376916868442294</v>
      </c>
      <c r="Z21" s="399">
        <v>2.0957528957528959</v>
      </c>
    </row>
    <row r="22" spans="1:26" ht="14.4" thickBot="1">
      <c r="A22" s="998"/>
      <c r="B22" s="392" t="s">
        <v>55</v>
      </c>
      <c r="C22" s="393">
        <v>12143</v>
      </c>
      <c r="D22" s="393">
        <v>11380</v>
      </c>
      <c r="E22" s="394">
        <v>6.7047451669595776E-2</v>
      </c>
      <c r="F22" s="393">
        <v>7735</v>
      </c>
      <c r="G22" s="393">
        <v>4865</v>
      </c>
      <c r="H22" s="394">
        <v>0.58992805755395683</v>
      </c>
      <c r="I22" s="393">
        <v>4408</v>
      </c>
      <c r="J22" s="393">
        <v>6515</v>
      </c>
      <c r="K22" s="394">
        <v>-0.32340752110514198</v>
      </c>
      <c r="L22" s="395"/>
      <c r="M22" s="396">
        <v>0.82284578792075636</v>
      </c>
      <c r="N22" s="396">
        <v>0.79996337443535592</v>
      </c>
      <c r="O22" s="397">
        <v>2.2999999999999998</v>
      </c>
      <c r="P22" s="393">
        <v>13665</v>
      </c>
      <c r="Q22" s="393">
        <v>13105</v>
      </c>
      <c r="R22" s="394">
        <v>4.2731781762686001E-2</v>
      </c>
      <c r="S22" s="393">
        <v>16607</v>
      </c>
      <c r="T22" s="393">
        <v>16382</v>
      </c>
      <c r="U22" s="394">
        <v>1.3734586741545599E-2</v>
      </c>
      <c r="V22" s="393">
        <v>34924</v>
      </c>
      <c r="W22" s="393">
        <v>34165</v>
      </c>
      <c r="X22" s="394">
        <v>2.2215717839894629E-2</v>
      </c>
      <c r="Y22" s="398">
        <v>2.8760602816437455</v>
      </c>
      <c r="Z22" s="399">
        <v>3.0021968365553602</v>
      </c>
    </row>
    <row r="23" spans="1:26" ht="14.4" thickBot="1">
      <c r="A23" s="400" t="s">
        <v>57</v>
      </c>
      <c r="B23" s="401"/>
      <c r="C23" s="402">
        <v>14621</v>
      </c>
      <c r="D23" s="402">
        <v>13970</v>
      </c>
      <c r="E23" s="403">
        <v>4.6599856836077307E-2</v>
      </c>
      <c r="F23" s="402">
        <v>8491</v>
      </c>
      <c r="G23" s="402">
        <v>5755</v>
      </c>
      <c r="H23" s="403">
        <v>0.47541268462206776</v>
      </c>
      <c r="I23" s="402">
        <v>6130</v>
      </c>
      <c r="J23" s="402">
        <v>8215</v>
      </c>
      <c r="K23" s="403">
        <v>-0.25380401704199634</v>
      </c>
      <c r="L23" s="408"/>
      <c r="M23" s="404">
        <v>0.76887914548253189</v>
      </c>
      <c r="N23" s="404">
        <v>0.76024891929124505</v>
      </c>
      <c r="O23" s="405">
        <v>0.89999999999999991</v>
      </c>
      <c r="P23" s="402">
        <v>16484</v>
      </c>
      <c r="Q23" s="402">
        <v>16004</v>
      </c>
      <c r="R23" s="403">
        <v>2.9992501874531369E-2</v>
      </c>
      <c r="S23" s="402">
        <v>21439</v>
      </c>
      <c r="T23" s="402">
        <v>21051</v>
      </c>
      <c r="U23" s="403">
        <v>1.8431428435703768E-2</v>
      </c>
      <c r="V23" s="402">
        <v>40469</v>
      </c>
      <c r="W23" s="402">
        <v>39593</v>
      </c>
      <c r="X23" s="403">
        <v>2.2125123127825625E-2</v>
      </c>
      <c r="Y23" s="406">
        <v>2.7678681348744956</v>
      </c>
      <c r="Z23" s="407">
        <v>2.8341445955619182</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1007" t="s">
        <v>63</v>
      </c>
      <c r="B25" s="1008"/>
      <c r="C25" s="418">
        <v>255305</v>
      </c>
      <c r="D25" s="418">
        <v>260817</v>
      </c>
      <c r="E25" s="419">
        <v>-2.1133591752071374E-2</v>
      </c>
      <c r="F25" s="418">
        <v>149568</v>
      </c>
      <c r="G25" s="418">
        <v>156517</v>
      </c>
      <c r="H25" s="419">
        <v>-4.4397733153587152E-2</v>
      </c>
      <c r="I25" s="418">
        <v>105737</v>
      </c>
      <c r="J25" s="418">
        <v>104300</v>
      </c>
      <c r="K25" s="419">
        <v>1.3777564717162032E-2</v>
      </c>
      <c r="L25" s="420"/>
      <c r="M25" s="421">
        <v>0.73661355749963342</v>
      </c>
      <c r="N25" s="421">
        <v>0.77078108946422741</v>
      </c>
      <c r="O25" s="422">
        <v>-3.4000000000000004</v>
      </c>
      <c r="P25" s="418">
        <v>301437</v>
      </c>
      <c r="Q25" s="418">
        <v>316586</v>
      </c>
      <c r="R25" s="419">
        <v>-4.7851136815904687E-2</v>
      </c>
      <c r="S25" s="418">
        <v>409220</v>
      </c>
      <c r="T25" s="418">
        <v>410734</v>
      </c>
      <c r="U25" s="419">
        <v>-3.6860839375362155E-3</v>
      </c>
      <c r="V25" s="418">
        <v>634677</v>
      </c>
      <c r="W25" s="418">
        <v>667797</v>
      </c>
      <c r="X25" s="419">
        <v>-4.9595910134367177E-2</v>
      </c>
      <c r="Y25" s="423">
        <v>2.4859560133957421</v>
      </c>
      <c r="Z25" s="424">
        <v>2.5604044214909303</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09" t="s">
        <v>64</v>
      </c>
      <c r="B27" s="1010"/>
      <c r="C27" s="428">
        <v>13587</v>
      </c>
      <c r="D27" s="428">
        <v>12765</v>
      </c>
      <c r="E27" s="429">
        <v>6.4394829612220914E-2</v>
      </c>
      <c r="F27" s="428">
        <v>2118</v>
      </c>
      <c r="G27" s="428">
        <v>2158</v>
      </c>
      <c r="H27" s="429">
        <v>-1.8535681186283594E-2</v>
      </c>
      <c r="I27" s="428">
        <v>11469</v>
      </c>
      <c r="J27" s="428">
        <v>10607</v>
      </c>
      <c r="K27" s="429">
        <v>8.1267087772225882E-2</v>
      </c>
      <c r="L27" s="430"/>
      <c r="M27" s="431">
        <v>0.53906986487901953</v>
      </c>
      <c r="N27" s="431">
        <v>0.53560209424083771</v>
      </c>
      <c r="O27" s="432">
        <v>0.3</v>
      </c>
      <c r="P27" s="428">
        <v>10293</v>
      </c>
      <c r="Q27" s="428">
        <v>10230</v>
      </c>
      <c r="R27" s="429">
        <v>6.1583577712609975E-3</v>
      </c>
      <c r="S27" s="428">
        <v>19094</v>
      </c>
      <c r="T27" s="428">
        <v>19100</v>
      </c>
      <c r="U27" s="429">
        <v>-3.1413612565445024E-4</v>
      </c>
      <c r="V27" s="428">
        <v>27703</v>
      </c>
      <c r="W27" s="428">
        <v>26774</v>
      </c>
      <c r="X27" s="429">
        <v>3.4697841189213416E-2</v>
      </c>
      <c r="Y27" s="433">
        <v>2.0389342754103188</v>
      </c>
      <c r="Z27" s="434">
        <v>2.0974539757148452</v>
      </c>
    </row>
    <row r="28" spans="1:26">
      <c r="O28" s="435"/>
    </row>
    <row r="30" spans="1:26" ht="23.4" thickBot="1">
      <c r="A30" s="1011" t="s">
        <v>65</v>
      </c>
      <c r="B30" s="1011"/>
      <c r="C30" s="1011"/>
      <c r="D30" s="1011"/>
      <c r="E30" s="1011"/>
      <c r="F30" s="1011"/>
      <c r="G30" s="1011"/>
      <c r="H30" s="1011"/>
      <c r="I30" s="1011"/>
      <c r="J30" s="1011"/>
      <c r="K30" s="1011"/>
      <c r="L30" s="1011"/>
      <c r="M30" s="1011"/>
      <c r="N30" s="1011"/>
      <c r="O30" s="1011"/>
      <c r="P30" s="1011"/>
      <c r="Q30" s="1011"/>
      <c r="R30" s="1011"/>
      <c r="S30" s="1011"/>
      <c r="T30" s="1011"/>
      <c r="U30" s="1011"/>
      <c r="V30" s="1011"/>
      <c r="W30" s="1011"/>
      <c r="X30" s="1011"/>
      <c r="Y30" s="1011"/>
      <c r="Z30" s="1011"/>
    </row>
    <row r="31" spans="1:26" ht="13.8">
      <c r="A31" s="379"/>
      <c r="B31" s="380"/>
      <c r="C31" s="1002" t="s">
        <v>40</v>
      </c>
      <c r="D31" s="1002"/>
      <c r="E31" s="381" t="s">
        <v>41</v>
      </c>
      <c r="F31" s="1002" t="s">
        <v>42</v>
      </c>
      <c r="G31" s="1002"/>
      <c r="H31" s="381" t="s">
        <v>41</v>
      </c>
      <c r="I31" s="1002" t="s">
        <v>43</v>
      </c>
      <c r="J31" s="1002"/>
      <c r="K31" s="382" t="s">
        <v>41</v>
      </c>
      <c r="L31" s="383"/>
      <c r="M31" s="1003" t="s">
        <v>44</v>
      </c>
      <c r="N31" s="1003"/>
      <c r="O31" s="381" t="s">
        <v>45</v>
      </c>
      <c r="P31" s="1002" t="s">
        <v>46</v>
      </c>
      <c r="Q31" s="1002"/>
      <c r="R31" s="381" t="s">
        <v>41</v>
      </c>
      <c r="S31" s="1002" t="s">
        <v>47</v>
      </c>
      <c r="T31" s="1002"/>
      <c r="U31" s="381" t="s">
        <v>41</v>
      </c>
      <c r="V31" s="1002" t="s">
        <v>48</v>
      </c>
      <c r="W31" s="1002"/>
      <c r="X31" s="381" t="s">
        <v>41</v>
      </c>
      <c r="Y31" s="1004" t="s">
        <v>49</v>
      </c>
      <c r="Z31" s="1005"/>
    </row>
    <row r="32" spans="1:26" ht="28.5" customHeight="1" thickBot="1">
      <c r="A32" s="1012" t="s">
        <v>51</v>
      </c>
      <c r="B32" s="1013"/>
      <c r="C32" s="386">
        <v>2016</v>
      </c>
      <c r="D32" s="386">
        <v>2015</v>
      </c>
      <c r="E32" s="387" t="s">
        <v>52</v>
      </c>
      <c r="F32" s="386">
        <v>2016</v>
      </c>
      <c r="G32" s="386">
        <v>2015</v>
      </c>
      <c r="H32" s="387" t="s">
        <v>52</v>
      </c>
      <c r="I32" s="386">
        <v>2016</v>
      </c>
      <c r="J32" s="386">
        <v>2015</v>
      </c>
      <c r="K32" s="387" t="s">
        <v>52</v>
      </c>
      <c r="L32" s="388"/>
      <c r="M32" s="386">
        <v>2016</v>
      </c>
      <c r="N32" s="386">
        <v>2015</v>
      </c>
      <c r="O32" s="387" t="s">
        <v>52</v>
      </c>
      <c r="P32" s="386">
        <v>2016</v>
      </c>
      <c r="Q32" s="386">
        <v>2015</v>
      </c>
      <c r="R32" s="387" t="s">
        <v>52</v>
      </c>
      <c r="S32" s="386">
        <v>2016</v>
      </c>
      <c r="T32" s="386">
        <v>2015</v>
      </c>
      <c r="U32" s="387" t="s">
        <v>52</v>
      </c>
      <c r="V32" s="386">
        <v>2016</v>
      </c>
      <c r="W32" s="386">
        <v>2015</v>
      </c>
      <c r="X32" s="387" t="s">
        <v>52</v>
      </c>
      <c r="Y32" s="386">
        <v>2016</v>
      </c>
      <c r="Z32" s="391">
        <v>2015</v>
      </c>
    </row>
    <row r="33" spans="1:26" ht="13.8">
      <c r="A33" s="1014" t="s">
        <v>54</v>
      </c>
      <c r="B33" s="1015"/>
      <c r="C33" s="393">
        <f>C7+C11+C14+C18+C21</f>
        <v>39212</v>
      </c>
      <c r="D33" s="393">
        <f>D7+D11+D14+D18+D21</f>
        <v>39987</v>
      </c>
      <c r="E33" s="394">
        <f>(C33-D33)/D33</f>
        <v>-1.9381298922149699E-2</v>
      </c>
      <c r="F33" s="393">
        <f>F7+F11+F14+F18+F21</f>
        <v>13452</v>
      </c>
      <c r="G33" s="393">
        <f>G7+G11+G14+G18+G21</f>
        <v>15057</v>
      </c>
      <c r="H33" s="394">
        <f>(F33-G33)/G33</f>
        <v>-0.10659493923092249</v>
      </c>
      <c r="I33" s="393">
        <f>I7+I11+I14+I18+I21</f>
        <v>25760</v>
      </c>
      <c r="J33" s="393">
        <f>J7+J11+J14+J18+J21</f>
        <v>24930</v>
      </c>
      <c r="K33" s="394">
        <f>(I33-J33)/J33</f>
        <v>3.3293221018852785E-2</v>
      </c>
      <c r="L33" s="436"/>
      <c r="M33" s="396">
        <f t="shared" ref="M33:N35" si="0">P33/S33</f>
        <v>0.52903074533251271</v>
      </c>
      <c r="N33" s="396">
        <f t="shared" si="0"/>
        <v>0.5582000426530177</v>
      </c>
      <c r="O33" s="397">
        <f>ROUND(+M33-N33,3)*100</f>
        <v>-2.9000000000000004</v>
      </c>
      <c r="P33" s="393">
        <f>P7+P11+P14+P18+P21</f>
        <v>36100</v>
      </c>
      <c r="Q33" s="393">
        <f>Q7+Q11+Q14+Q18+Q21</f>
        <v>39261</v>
      </c>
      <c r="R33" s="394">
        <f>(P33-Q33)/Q33</f>
        <v>-8.0512467843406946E-2</v>
      </c>
      <c r="S33" s="393">
        <f>S7+S11+S14+S18+S21</f>
        <v>68238</v>
      </c>
      <c r="T33" s="393">
        <f>T7+T11+T14+T18+T21</f>
        <v>70335</v>
      </c>
      <c r="U33" s="394">
        <f>(S33-T33)/T33</f>
        <v>-2.9814459373000639E-2</v>
      </c>
      <c r="V33" s="393">
        <f>V7+V11+V14+V18+V21</f>
        <v>81255</v>
      </c>
      <c r="W33" s="393">
        <f>W7+W11+W14+W18+W21</f>
        <v>84854</v>
      </c>
      <c r="X33" s="394">
        <f>(V33-W33)/W33</f>
        <v>-4.2414028802413559E-2</v>
      </c>
      <c r="Y33" s="437">
        <f t="shared" ref="Y33:Z35" si="1">V33/C33</f>
        <v>2.0721972865449354</v>
      </c>
      <c r="Z33" s="438">
        <f t="shared" si="1"/>
        <v>2.1220396628904394</v>
      </c>
    </row>
    <row r="34" spans="1:26" ht="13.8">
      <c r="A34" s="1016" t="s">
        <v>55</v>
      </c>
      <c r="B34" s="1017"/>
      <c r="C34" s="439">
        <f>C8+C12+C19+C15+C22</f>
        <v>79563</v>
      </c>
      <c r="D34" s="439">
        <f>D8+D12+D19+D15+D22</f>
        <v>75094</v>
      </c>
      <c r="E34" s="440">
        <f>(C34-D34)/D34</f>
        <v>5.951207819532852E-2</v>
      </c>
      <c r="F34" s="439">
        <f>F8+F12+F19+F15+F22</f>
        <v>39342</v>
      </c>
      <c r="G34" s="439">
        <f>G8+G12+G19+G15+G22</f>
        <v>34696</v>
      </c>
      <c r="H34" s="440">
        <f>(F34-G34)/G34</f>
        <v>0.13390592575513027</v>
      </c>
      <c r="I34" s="439">
        <f>I8+I12+I19+I15+I22</f>
        <v>40221</v>
      </c>
      <c r="J34" s="439">
        <f>J8+J12+J19+J15+J22</f>
        <v>40398</v>
      </c>
      <c r="K34" s="440">
        <f>(I34-J34)/J34</f>
        <v>-4.3814050200504974E-3</v>
      </c>
      <c r="L34" s="436"/>
      <c r="M34" s="441">
        <f t="shared" si="0"/>
        <v>0.74854475985332203</v>
      </c>
      <c r="N34" s="442">
        <f t="shared" si="0"/>
        <v>0.7592375101635197</v>
      </c>
      <c r="O34" s="443">
        <f>ROUND(+M34-N34,3)*100</f>
        <v>-1.0999999999999999</v>
      </c>
      <c r="P34" s="439">
        <f>P8+P12+P19+P15+P22</f>
        <v>87573</v>
      </c>
      <c r="Q34" s="439">
        <f>Q8+Q12+Q19+Q15+Q22</f>
        <v>84040</v>
      </c>
      <c r="R34" s="440">
        <f>(P34-Q34)/Q34</f>
        <v>4.2039504997620179E-2</v>
      </c>
      <c r="S34" s="439">
        <f>S8+S12+S19+S15+S22</f>
        <v>116991</v>
      </c>
      <c r="T34" s="439">
        <f>T8+T12+T19+T15+T22</f>
        <v>110690</v>
      </c>
      <c r="U34" s="440">
        <f>(S34-T34)/T34</f>
        <v>5.6924744782726536E-2</v>
      </c>
      <c r="V34" s="439">
        <f>V8+V12+V19+V15+V22</f>
        <v>192788</v>
      </c>
      <c r="W34" s="439">
        <f>W8+W12+W19+W15+W22</f>
        <v>182633</v>
      </c>
      <c r="X34" s="440">
        <f>(V34-W34)/W34</f>
        <v>5.5603313749431921E-2</v>
      </c>
      <c r="Y34" s="444">
        <f t="shared" si="1"/>
        <v>2.4230861078642083</v>
      </c>
      <c r="Z34" s="445">
        <f t="shared" si="1"/>
        <v>2.4320584866966737</v>
      </c>
    </row>
    <row r="35" spans="1:26" ht="14.4" thickBot="1">
      <c r="A35" s="1018" t="s">
        <v>56</v>
      </c>
      <c r="B35" s="1019"/>
      <c r="C35" s="446">
        <f>C9+C16</f>
        <v>136530</v>
      </c>
      <c r="D35" s="447">
        <f>D9+D16</f>
        <v>145736</v>
      </c>
      <c r="E35" s="448">
        <f>(C35-D35)/D35</f>
        <v>-6.3169017950266235E-2</v>
      </c>
      <c r="F35" s="449">
        <f>F9+F16</f>
        <v>96774</v>
      </c>
      <c r="G35" s="447">
        <f>G9+G16</f>
        <v>106764</v>
      </c>
      <c r="H35" s="448">
        <f>(F35-G35)/G35</f>
        <v>-9.357086658424188E-2</v>
      </c>
      <c r="I35" s="449">
        <f>I9+I16</f>
        <v>39756</v>
      </c>
      <c r="J35" s="447">
        <f>J9+J16</f>
        <v>38972</v>
      </c>
      <c r="K35" s="450">
        <f>(I35-J35)/J35</f>
        <v>2.0117007082007594E-2</v>
      </c>
      <c r="L35" s="451"/>
      <c r="M35" s="452">
        <f t="shared" si="0"/>
        <v>0.79362117227924334</v>
      </c>
      <c r="N35" s="453">
        <f t="shared" si="0"/>
        <v>0.8414341623532382</v>
      </c>
      <c r="O35" s="454">
        <f>ROUND(+M35-N35,3)*100</f>
        <v>-4.8</v>
      </c>
      <c r="P35" s="449">
        <f>P9+P16</f>
        <v>177764</v>
      </c>
      <c r="Q35" s="447">
        <f>Q9+Q16</f>
        <v>193285</v>
      </c>
      <c r="R35" s="448">
        <f>(P35-Q35)/Q35</f>
        <v>-8.0301109760198663E-2</v>
      </c>
      <c r="S35" s="449">
        <f>S9+S16</f>
        <v>223991</v>
      </c>
      <c r="T35" s="447">
        <f>T9+T16</f>
        <v>229709</v>
      </c>
      <c r="U35" s="448">
        <f>(S35-T35)/T35</f>
        <v>-2.4892363816829119E-2</v>
      </c>
      <c r="V35" s="449">
        <f>V9+V16</f>
        <v>360634</v>
      </c>
      <c r="W35" s="447">
        <f>W9+W16</f>
        <v>400310</v>
      </c>
      <c r="X35" s="450">
        <f>(V35-W35)/W35</f>
        <v>-9.9113187279858114E-2</v>
      </c>
      <c r="Y35" s="455">
        <f t="shared" si="1"/>
        <v>2.6414267926463046</v>
      </c>
      <c r="Z35" s="456">
        <f t="shared" si="1"/>
        <v>2.7468161607289896</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1007" t="s">
        <v>63</v>
      </c>
      <c r="B37" s="1008"/>
      <c r="C37" s="418">
        <f>SUM(C33:C35)</f>
        <v>255305</v>
      </c>
      <c r="D37" s="418">
        <f>SUM(D33:D35)</f>
        <v>260817</v>
      </c>
      <c r="E37" s="419">
        <f>(C37-D37)/D37</f>
        <v>-2.1133591752071374E-2</v>
      </c>
      <c r="F37" s="418">
        <f>SUM(F33:F35)</f>
        <v>149568</v>
      </c>
      <c r="G37" s="418">
        <f>SUM(G33:G35)</f>
        <v>156517</v>
      </c>
      <c r="H37" s="419">
        <f>(F37-G37)/G37</f>
        <v>-4.4397733153587152E-2</v>
      </c>
      <c r="I37" s="418">
        <f>SUM(I33:I35)</f>
        <v>105737</v>
      </c>
      <c r="J37" s="418">
        <f>SUM(J33:J35)</f>
        <v>104300</v>
      </c>
      <c r="K37" s="419">
        <f>(I37-J37)/J37</f>
        <v>1.3777564717162032E-2</v>
      </c>
      <c r="L37" s="461"/>
      <c r="M37" s="421">
        <f>P37/S37</f>
        <v>0.73661355749963342</v>
      </c>
      <c r="N37" s="421">
        <f>Q37/T37</f>
        <v>0.77078108946422741</v>
      </c>
      <c r="O37" s="422">
        <f>ROUND(+M37-N37,3)*100</f>
        <v>-3.4000000000000004</v>
      </c>
      <c r="P37" s="418">
        <f>SUM(P33:P35)</f>
        <v>301437</v>
      </c>
      <c r="Q37" s="418">
        <f>SUM(Q33:Q35)</f>
        <v>316586</v>
      </c>
      <c r="R37" s="419">
        <f>(P37-Q37)/Q37</f>
        <v>-4.7851136815904687E-2</v>
      </c>
      <c r="S37" s="418">
        <f>SUM(S33:S35)</f>
        <v>409220</v>
      </c>
      <c r="T37" s="418">
        <f>SUM(T33:T35)</f>
        <v>410734</v>
      </c>
      <c r="U37" s="419">
        <f>(S37-T37)/T37</f>
        <v>-3.6860839375362155E-3</v>
      </c>
      <c r="V37" s="418">
        <f>SUM(V33:V35)</f>
        <v>634677</v>
      </c>
      <c r="W37" s="418">
        <f>SUM(W33:W35)</f>
        <v>667797</v>
      </c>
      <c r="X37" s="419">
        <f>(V37-W37)/W37</f>
        <v>-4.9595910134367177E-2</v>
      </c>
      <c r="Y37" s="462">
        <f>V37/C37</f>
        <v>2.4859560133957421</v>
      </c>
      <c r="Z37" s="463">
        <f>W37/D37</f>
        <v>2.5604044214909303</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11" t="s">
        <v>66</v>
      </c>
      <c r="B40" s="1011"/>
      <c r="C40" s="1011"/>
      <c r="D40" s="1011"/>
      <c r="E40" s="1011"/>
      <c r="F40" s="1011"/>
      <c r="G40" s="1011"/>
      <c r="H40" s="1011"/>
      <c r="I40" s="1011"/>
      <c r="J40" s="1011"/>
      <c r="K40" s="1011"/>
      <c r="L40" s="1011"/>
      <c r="M40" s="1011"/>
      <c r="N40" s="1011"/>
      <c r="O40" s="1011"/>
      <c r="P40" s="1011"/>
      <c r="Q40" s="1011"/>
      <c r="R40" s="1011"/>
      <c r="S40" s="1011"/>
      <c r="T40" s="1011"/>
      <c r="U40" s="1011"/>
      <c r="V40" s="1011"/>
      <c r="W40" s="1011"/>
      <c r="X40" s="1011"/>
      <c r="Y40" s="1011"/>
      <c r="Z40" s="1011"/>
    </row>
    <row r="41" spans="1:26" ht="13.8">
      <c r="A41" s="379"/>
      <c r="B41" s="380"/>
      <c r="C41" s="1002" t="s">
        <v>40</v>
      </c>
      <c r="D41" s="1002"/>
      <c r="E41" s="381" t="s">
        <v>41</v>
      </c>
      <c r="F41" s="1002" t="s">
        <v>42</v>
      </c>
      <c r="G41" s="1002"/>
      <c r="H41" s="381" t="s">
        <v>41</v>
      </c>
      <c r="I41" s="1002" t="s">
        <v>43</v>
      </c>
      <c r="J41" s="1002"/>
      <c r="K41" s="382" t="s">
        <v>41</v>
      </c>
      <c r="L41" s="383"/>
      <c r="M41" s="1003" t="s">
        <v>44</v>
      </c>
      <c r="N41" s="1003"/>
      <c r="O41" s="381" t="s">
        <v>45</v>
      </c>
      <c r="P41" s="1002" t="s">
        <v>46</v>
      </c>
      <c r="Q41" s="1002"/>
      <c r="R41" s="381" t="s">
        <v>41</v>
      </c>
      <c r="S41" s="1002" t="s">
        <v>47</v>
      </c>
      <c r="T41" s="1002"/>
      <c r="U41" s="381" t="s">
        <v>41</v>
      </c>
      <c r="V41" s="1002" t="s">
        <v>48</v>
      </c>
      <c r="W41" s="1002"/>
      <c r="X41" s="381" t="s">
        <v>41</v>
      </c>
      <c r="Y41" s="1004" t="s">
        <v>49</v>
      </c>
      <c r="Z41" s="1005"/>
    </row>
    <row r="42" spans="1:26" ht="14.4" thickBot="1">
      <c r="A42" s="1020" t="s">
        <v>50</v>
      </c>
      <c r="B42" s="1021"/>
      <c r="C42" s="386">
        <v>2016</v>
      </c>
      <c r="D42" s="386">
        <v>2015</v>
      </c>
      <c r="E42" s="387" t="s">
        <v>52</v>
      </c>
      <c r="F42" s="386">
        <v>2016</v>
      </c>
      <c r="G42" s="386">
        <v>2015</v>
      </c>
      <c r="H42" s="387" t="s">
        <v>52</v>
      </c>
      <c r="I42" s="386">
        <v>2016</v>
      </c>
      <c r="J42" s="386">
        <v>2015</v>
      </c>
      <c r="K42" s="387" t="s">
        <v>52</v>
      </c>
      <c r="L42" s="388"/>
      <c r="M42" s="386">
        <v>2016</v>
      </c>
      <c r="N42" s="386">
        <v>2015</v>
      </c>
      <c r="O42" s="387" t="s">
        <v>52</v>
      </c>
      <c r="P42" s="386">
        <v>2016</v>
      </c>
      <c r="Q42" s="386">
        <v>2015</v>
      </c>
      <c r="R42" s="387" t="s">
        <v>52</v>
      </c>
      <c r="S42" s="386">
        <v>2016</v>
      </c>
      <c r="T42" s="386">
        <v>2015</v>
      </c>
      <c r="U42" s="387" t="s">
        <v>52</v>
      </c>
      <c r="V42" s="386">
        <v>2016</v>
      </c>
      <c r="W42" s="386">
        <v>2015</v>
      </c>
      <c r="X42" s="387" t="s">
        <v>52</v>
      </c>
      <c r="Y42" s="386">
        <v>2016</v>
      </c>
      <c r="Z42" s="391">
        <v>2015</v>
      </c>
    </row>
    <row r="43" spans="1:26" s="471" customFormat="1" ht="13.8">
      <c r="A43" s="1022" t="s">
        <v>53</v>
      </c>
      <c r="B43" s="1023"/>
      <c r="C43" s="411">
        <f>C10</f>
        <v>139194</v>
      </c>
      <c r="D43" s="468">
        <f>D10</f>
        <v>140158</v>
      </c>
      <c r="E43" s="457">
        <f>(C43-D43)/D43</f>
        <v>-6.8779520255711412E-3</v>
      </c>
      <c r="F43" s="411">
        <f>F10</f>
        <v>102329</v>
      </c>
      <c r="G43" s="468">
        <f>G10</f>
        <v>109724</v>
      </c>
      <c r="H43" s="457">
        <f>(F43-G43)/G43</f>
        <v>-6.7396376362509572E-2</v>
      </c>
      <c r="I43" s="411">
        <f>I10</f>
        <v>36865</v>
      </c>
      <c r="J43" s="468">
        <f>J10</f>
        <v>30434</v>
      </c>
      <c r="K43" s="457">
        <f>(I43-J43)/J43</f>
        <v>0.2113097193927844</v>
      </c>
      <c r="L43" s="436"/>
      <c r="M43" s="414">
        <f t="shared" ref="M43:N47" si="2">P43/S43</f>
        <v>0.79670320171495745</v>
      </c>
      <c r="N43" s="469">
        <f t="shared" si="2"/>
        <v>0.82591736616463185</v>
      </c>
      <c r="O43" s="459">
        <f>ROUND(+M43-N43,3)*100</f>
        <v>-2.9000000000000004</v>
      </c>
      <c r="P43" s="411">
        <f>P10</f>
        <v>184338</v>
      </c>
      <c r="Q43" s="468">
        <f>Q10</f>
        <v>192262</v>
      </c>
      <c r="R43" s="457">
        <f>(P43-Q43)/Q43</f>
        <v>-4.1214592587198721E-2</v>
      </c>
      <c r="S43" s="411">
        <f>S10</f>
        <v>231376</v>
      </c>
      <c r="T43" s="468">
        <f>T10</f>
        <v>232786</v>
      </c>
      <c r="U43" s="457">
        <f>(S43-T43)/T43</f>
        <v>-6.0570652874313751E-3</v>
      </c>
      <c r="V43" s="411">
        <f>V10</f>
        <v>352230</v>
      </c>
      <c r="W43" s="468">
        <f>W10</f>
        <v>367457</v>
      </c>
      <c r="X43" s="457">
        <f>(V43-W43)/W43</f>
        <v>-4.1438862234220601E-2</v>
      </c>
      <c r="Y43" s="460">
        <f t="shared" ref="Y43:Z47" si="3">V43/C43</f>
        <v>2.5304970041812149</v>
      </c>
      <c r="Z43" s="470">
        <f t="shared" si="3"/>
        <v>2.6217340430086047</v>
      </c>
    </row>
    <row r="44" spans="1:26" s="471" customFormat="1" ht="13.8">
      <c r="A44" s="1024" t="s">
        <v>58</v>
      </c>
      <c r="B44" s="1025"/>
      <c r="C44" s="472">
        <f>C13</f>
        <v>37121</v>
      </c>
      <c r="D44" s="473">
        <f>D13</f>
        <v>37025</v>
      </c>
      <c r="E44" s="474">
        <f>(C44-D44)/D44</f>
        <v>2.5928426738690076E-3</v>
      </c>
      <c r="F44" s="472">
        <f>F13</f>
        <v>6955</v>
      </c>
      <c r="G44" s="473">
        <f>G13</f>
        <v>7352</v>
      </c>
      <c r="H44" s="474">
        <f>(F44-G44)/G44</f>
        <v>-5.3998911860718174E-2</v>
      </c>
      <c r="I44" s="472">
        <f>I13</f>
        <v>30166</v>
      </c>
      <c r="J44" s="473">
        <f>J13</f>
        <v>29673</v>
      </c>
      <c r="K44" s="474">
        <f>(I44-J44)/J44</f>
        <v>1.6614430627169479E-2</v>
      </c>
      <c r="L44" s="436"/>
      <c r="M44" s="475">
        <f t="shared" si="2"/>
        <v>0.59085649211101521</v>
      </c>
      <c r="N44" s="476">
        <f t="shared" si="2"/>
        <v>0.63272936974477267</v>
      </c>
      <c r="O44" s="477">
        <f>ROUND(+M44-N44,3)*100</f>
        <v>-4.2</v>
      </c>
      <c r="P44" s="472">
        <f>P13</f>
        <v>32168</v>
      </c>
      <c r="Q44" s="473">
        <f>Q13</f>
        <v>34013</v>
      </c>
      <c r="R44" s="474">
        <f>(P44-Q44)/Q44</f>
        <v>-5.4243965542586661E-2</v>
      </c>
      <c r="S44" s="472">
        <f>S13</f>
        <v>54443</v>
      </c>
      <c r="T44" s="473">
        <f>T13</f>
        <v>53756</v>
      </c>
      <c r="U44" s="474">
        <f>(S44-T44)/T44</f>
        <v>1.2779968747674678E-2</v>
      </c>
      <c r="V44" s="472">
        <f>V13</f>
        <v>80943</v>
      </c>
      <c r="W44" s="473">
        <f>W13</f>
        <v>83273</v>
      </c>
      <c r="X44" s="474">
        <f>(V44-W44)/W44</f>
        <v>-2.7980257706579564E-2</v>
      </c>
      <c r="Y44" s="478">
        <f t="shared" si="3"/>
        <v>2.1805177662239701</v>
      </c>
      <c r="Z44" s="479">
        <f t="shared" si="3"/>
        <v>2.2491019581363942</v>
      </c>
    </row>
    <row r="45" spans="1:26" s="471" customFormat="1" ht="13.8">
      <c r="A45" s="1024" t="s">
        <v>59</v>
      </c>
      <c r="B45" s="1025"/>
      <c r="C45" s="472">
        <f>C17</f>
        <v>49097</v>
      </c>
      <c r="D45" s="473">
        <f>D17</f>
        <v>54218</v>
      </c>
      <c r="E45" s="474">
        <f>(C45-D45)/D45</f>
        <v>-9.4452027002102618E-2</v>
      </c>
      <c r="F45" s="472">
        <f>F17</f>
        <v>26438</v>
      </c>
      <c r="G45" s="473">
        <f>G17</f>
        <v>28334</v>
      </c>
      <c r="H45" s="474">
        <f>(F45-G45)/G45</f>
        <v>-6.6916072562998516E-2</v>
      </c>
      <c r="I45" s="472">
        <f>I17</f>
        <v>22659</v>
      </c>
      <c r="J45" s="473">
        <f>J17</f>
        <v>25884</v>
      </c>
      <c r="K45" s="474">
        <f>(I45-J45)/J45</f>
        <v>-0.12459434399629114</v>
      </c>
      <c r="L45" s="436"/>
      <c r="M45" s="475">
        <f t="shared" si="2"/>
        <v>0.68428155874105712</v>
      </c>
      <c r="N45" s="476">
        <f t="shared" si="2"/>
        <v>0.76933163689239714</v>
      </c>
      <c r="O45" s="477">
        <f>ROUND(+M45-N45,3)*100</f>
        <v>-8.5</v>
      </c>
      <c r="P45" s="472">
        <f>P17</f>
        <v>52223</v>
      </c>
      <c r="Q45" s="473">
        <f>Q17</f>
        <v>59257</v>
      </c>
      <c r="R45" s="474">
        <f>(P45-Q45)/Q45</f>
        <v>-0.11870327556238082</v>
      </c>
      <c r="S45" s="472">
        <f>S17</f>
        <v>76318</v>
      </c>
      <c r="T45" s="473">
        <f>T17</f>
        <v>77024</v>
      </c>
      <c r="U45" s="474">
        <f>(S45-T45)/T45</f>
        <v>-9.1659742417947651E-3</v>
      </c>
      <c r="V45" s="472">
        <f>V17</f>
        <v>127716</v>
      </c>
      <c r="W45" s="473">
        <f>W17</f>
        <v>146121</v>
      </c>
      <c r="X45" s="474">
        <f>(V45-W45)/W45</f>
        <v>-0.12595725460406101</v>
      </c>
      <c r="Y45" s="478">
        <f t="shared" si="3"/>
        <v>2.6012994683992914</v>
      </c>
      <c r="Z45" s="479">
        <f t="shared" si="3"/>
        <v>2.6950643697664982</v>
      </c>
    </row>
    <row r="46" spans="1:26" s="471" customFormat="1" ht="13.8">
      <c r="A46" s="1024" t="s">
        <v>60</v>
      </c>
      <c r="B46" s="1025"/>
      <c r="C46" s="472">
        <f>C20</f>
        <v>15272</v>
      </c>
      <c r="D46" s="473">
        <f>D20</f>
        <v>15446</v>
      </c>
      <c r="E46" s="474">
        <f>(C46-D46)/D46</f>
        <v>-1.1265052440761363E-2</v>
      </c>
      <c r="F46" s="472">
        <f>F20</f>
        <v>5355</v>
      </c>
      <c r="G46" s="473">
        <f>G20</f>
        <v>5352</v>
      </c>
      <c r="H46" s="474">
        <f>(F46-G46)/G46</f>
        <v>5.6053811659192824E-4</v>
      </c>
      <c r="I46" s="472">
        <f>I20</f>
        <v>9917</v>
      </c>
      <c r="J46" s="473">
        <f>J20</f>
        <v>10094</v>
      </c>
      <c r="K46" s="474">
        <f>(I46-J46)/J46</f>
        <v>-1.7535169407568853E-2</v>
      </c>
      <c r="L46" s="436"/>
      <c r="M46" s="475">
        <f t="shared" si="2"/>
        <v>0.63266261113710809</v>
      </c>
      <c r="N46" s="476">
        <f t="shared" si="2"/>
        <v>0.57625301527740547</v>
      </c>
      <c r="O46" s="477">
        <f>ROUND(+M46-N46,3)*100</f>
        <v>5.6000000000000005</v>
      </c>
      <c r="P46" s="472">
        <f>P20</f>
        <v>16224</v>
      </c>
      <c r="Q46" s="473">
        <f>Q20</f>
        <v>15050</v>
      </c>
      <c r="R46" s="474">
        <f>(P46-Q46)/Q46</f>
        <v>7.8006644518272425E-2</v>
      </c>
      <c r="S46" s="472">
        <f>S20</f>
        <v>25644</v>
      </c>
      <c r="T46" s="473">
        <f>T20</f>
        <v>26117</v>
      </c>
      <c r="U46" s="474">
        <f>(S46-T46)/T46</f>
        <v>-1.8110809051575603E-2</v>
      </c>
      <c r="V46" s="472">
        <f>V20</f>
        <v>33319</v>
      </c>
      <c r="W46" s="473">
        <f>W20</f>
        <v>31353</v>
      </c>
      <c r="X46" s="474">
        <f>(V46-W46)/W46</f>
        <v>6.2705323254552997E-2</v>
      </c>
      <c r="Y46" s="478">
        <f t="shared" si="3"/>
        <v>2.1817050811943424</v>
      </c>
      <c r="Z46" s="479">
        <f t="shared" si="3"/>
        <v>2.0298459147999481</v>
      </c>
    </row>
    <row r="47" spans="1:26" s="471" customFormat="1" ht="14.4" thickBot="1">
      <c r="A47" s="1026" t="s">
        <v>62</v>
      </c>
      <c r="B47" s="1027"/>
      <c r="C47" s="480">
        <f>C23</f>
        <v>14621</v>
      </c>
      <c r="D47" s="481">
        <f>D23</f>
        <v>13970</v>
      </c>
      <c r="E47" s="482">
        <f>(C47-D47)/D47</f>
        <v>4.6599856836077307E-2</v>
      </c>
      <c r="F47" s="480">
        <f>F23</f>
        <v>8491</v>
      </c>
      <c r="G47" s="481">
        <f>G23</f>
        <v>5755</v>
      </c>
      <c r="H47" s="482">
        <f>(F47-G47)/G47</f>
        <v>0.47541268462206776</v>
      </c>
      <c r="I47" s="480">
        <f>I23</f>
        <v>6130</v>
      </c>
      <c r="J47" s="481">
        <f>J23</f>
        <v>8215</v>
      </c>
      <c r="K47" s="482">
        <f>(I47-J47)/J47</f>
        <v>-0.25380401704199634</v>
      </c>
      <c r="L47" s="451"/>
      <c r="M47" s="483">
        <f t="shared" si="2"/>
        <v>0.76887914548253189</v>
      </c>
      <c r="N47" s="484">
        <f t="shared" si="2"/>
        <v>0.76024891929124505</v>
      </c>
      <c r="O47" s="485">
        <f>ROUND(+M47-N47,3)*100</f>
        <v>0.89999999999999991</v>
      </c>
      <c r="P47" s="480">
        <f>P23</f>
        <v>16484</v>
      </c>
      <c r="Q47" s="481">
        <f>Q23</f>
        <v>16004</v>
      </c>
      <c r="R47" s="482">
        <f>(P47-Q47)/Q47</f>
        <v>2.9992501874531369E-2</v>
      </c>
      <c r="S47" s="480">
        <f>S23</f>
        <v>21439</v>
      </c>
      <c r="T47" s="481">
        <f>T23</f>
        <v>21051</v>
      </c>
      <c r="U47" s="482">
        <f>(S47-T47)/T47</f>
        <v>1.8431428435703768E-2</v>
      </c>
      <c r="V47" s="480">
        <f>V23</f>
        <v>40469</v>
      </c>
      <c r="W47" s="481">
        <f>W23</f>
        <v>39593</v>
      </c>
      <c r="X47" s="482">
        <f>(V47-W47)/W47</f>
        <v>2.2125123127825625E-2</v>
      </c>
      <c r="Y47" s="486">
        <f t="shared" si="3"/>
        <v>2.7678681348744956</v>
      </c>
      <c r="Z47" s="487">
        <f t="shared" si="3"/>
        <v>2.8341445955619182</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1007" t="s">
        <v>63</v>
      </c>
      <c r="B49" s="1008"/>
      <c r="C49" s="418">
        <f>SUM(C43:C47)</f>
        <v>255305</v>
      </c>
      <c r="D49" s="418">
        <f>SUM(D43:D47)</f>
        <v>260817</v>
      </c>
      <c r="E49" s="419">
        <f>(C49-D49)/D49</f>
        <v>-2.1133591752071374E-2</v>
      </c>
      <c r="F49" s="418">
        <f>SUM(F43:F47)</f>
        <v>149568</v>
      </c>
      <c r="G49" s="418">
        <f>SUM(G43:G47)</f>
        <v>156517</v>
      </c>
      <c r="H49" s="419">
        <f>(F49-G49)/G49</f>
        <v>-4.4397733153587152E-2</v>
      </c>
      <c r="I49" s="418">
        <f>SUM(I43:I47)</f>
        <v>105737</v>
      </c>
      <c r="J49" s="418">
        <f>SUM(J43:J47)</f>
        <v>104300</v>
      </c>
      <c r="K49" s="419">
        <f>(I49-J49)/J49</f>
        <v>1.3777564717162032E-2</v>
      </c>
      <c r="L49" s="461"/>
      <c r="M49" s="421">
        <f>P49/S49</f>
        <v>0.73661355749963342</v>
      </c>
      <c r="N49" s="421">
        <f>Q49/T49</f>
        <v>0.77078108946422741</v>
      </c>
      <c r="O49" s="422">
        <f>ROUND(+M49-N49,3)*100</f>
        <v>-3.4000000000000004</v>
      </c>
      <c r="P49" s="418">
        <f>SUM(P43:P47)</f>
        <v>301437</v>
      </c>
      <c r="Q49" s="418">
        <f>SUM(Q43:Q47)</f>
        <v>316586</v>
      </c>
      <c r="R49" s="419">
        <f>(P49-Q49)/Q49</f>
        <v>-4.7851136815904687E-2</v>
      </c>
      <c r="S49" s="418">
        <f>SUM(S43:S47)</f>
        <v>409220</v>
      </c>
      <c r="T49" s="418">
        <f>SUM(T43:T47)</f>
        <v>410734</v>
      </c>
      <c r="U49" s="419">
        <f>(S49-T49)/T49</f>
        <v>-3.6860839375362155E-3</v>
      </c>
      <c r="V49" s="418">
        <f>SUM(V43:V47)</f>
        <v>634677</v>
      </c>
      <c r="W49" s="418">
        <f>SUM(W43:W47)</f>
        <v>667797</v>
      </c>
      <c r="X49" s="419">
        <f>(V49-W49)/W49</f>
        <v>-4.9595910134367177E-2</v>
      </c>
      <c r="Y49" s="462">
        <f>V49/C49</f>
        <v>2.4859560133957421</v>
      </c>
      <c r="Z49" s="463">
        <f>W49/D49</f>
        <v>2.5604044214909303</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30" t="s">
        <v>38</v>
      </c>
      <c r="B1" s="1030"/>
      <c r="C1" s="1030"/>
      <c r="D1" s="1030"/>
      <c r="E1" s="1030"/>
      <c r="F1" s="1030"/>
      <c r="G1" s="1030"/>
      <c r="H1" s="1030"/>
      <c r="I1" s="1030"/>
      <c r="J1" s="1030"/>
      <c r="K1" s="1030"/>
      <c r="L1" s="1030"/>
      <c r="M1" s="1030"/>
      <c r="N1" s="1030"/>
      <c r="O1" s="1030"/>
      <c r="P1" s="1030"/>
      <c r="Q1" s="1030"/>
      <c r="R1" s="1030"/>
      <c r="S1" s="1030"/>
      <c r="T1" s="1030"/>
      <c r="U1" s="1030"/>
      <c r="V1" s="1030"/>
      <c r="W1" s="1030"/>
      <c r="X1" s="1030"/>
      <c r="Y1" s="1030"/>
      <c r="Z1" s="1030"/>
    </row>
    <row r="2" spans="1:26" s="490" customFormat="1" ht="26.25" customHeight="1">
      <c r="A2" s="1030" t="s">
        <v>69</v>
      </c>
      <c r="B2" s="1030"/>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31" t="s">
        <v>70</v>
      </c>
      <c r="B4" s="1031"/>
      <c r="C4" s="1031"/>
      <c r="D4" s="1031"/>
      <c r="E4" s="1031"/>
      <c r="F4" s="1031"/>
      <c r="G4" s="1031"/>
      <c r="H4" s="1031"/>
      <c r="I4" s="1031"/>
      <c r="J4" s="1031"/>
      <c r="K4" s="1031"/>
      <c r="L4" s="1031"/>
      <c r="M4" s="1031"/>
      <c r="N4" s="1031"/>
      <c r="O4" s="1031"/>
      <c r="P4" s="1031"/>
      <c r="Q4" s="1031"/>
      <c r="R4" s="1031"/>
      <c r="S4" s="1031"/>
      <c r="T4" s="1031"/>
      <c r="U4" s="1031"/>
      <c r="V4" s="1031"/>
      <c r="W4" s="1031"/>
      <c r="X4" s="1031"/>
      <c r="Y4" s="1031"/>
      <c r="Z4" s="1031"/>
    </row>
    <row r="5" spans="1:26" ht="13.8">
      <c r="A5" s="494"/>
      <c r="B5" s="495"/>
      <c r="C5" s="1032" t="s">
        <v>40</v>
      </c>
      <c r="D5" s="1032"/>
      <c r="E5" s="496" t="s">
        <v>41</v>
      </c>
      <c r="F5" s="1032" t="s">
        <v>42</v>
      </c>
      <c r="G5" s="1032"/>
      <c r="H5" s="496" t="s">
        <v>41</v>
      </c>
      <c r="I5" s="1032" t="s">
        <v>43</v>
      </c>
      <c r="J5" s="1032"/>
      <c r="K5" s="497" t="s">
        <v>41</v>
      </c>
      <c r="L5" s="498"/>
      <c r="M5" s="1033" t="s">
        <v>44</v>
      </c>
      <c r="N5" s="1033"/>
      <c r="O5" s="496" t="s">
        <v>45</v>
      </c>
      <c r="P5" s="1032" t="s">
        <v>46</v>
      </c>
      <c r="Q5" s="1032"/>
      <c r="R5" s="496" t="s">
        <v>41</v>
      </c>
      <c r="S5" s="1032" t="s">
        <v>47</v>
      </c>
      <c r="T5" s="1032"/>
      <c r="U5" s="496" t="s">
        <v>41</v>
      </c>
      <c r="V5" s="1032" t="s">
        <v>48</v>
      </c>
      <c r="W5" s="1032"/>
      <c r="X5" s="496" t="s">
        <v>41</v>
      </c>
      <c r="Y5" s="1034" t="s">
        <v>49</v>
      </c>
      <c r="Z5" s="1035"/>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504">
        <v>2016</v>
      </c>
      <c r="N6" s="501">
        <v>2015</v>
      </c>
      <c r="O6" s="502" t="s">
        <v>52</v>
      </c>
      <c r="P6" s="501">
        <v>2016</v>
      </c>
      <c r="Q6" s="501">
        <v>2015</v>
      </c>
      <c r="R6" s="502" t="s">
        <v>52</v>
      </c>
      <c r="S6" s="501">
        <v>2016</v>
      </c>
      <c r="T6" s="501">
        <v>2015</v>
      </c>
      <c r="U6" s="502" t="s">
        <v>52</v>
      </c>
      <c r="V6" s="501">
        <v>2016</v>
      </c>
      <c r="W6" s="501">
        <v>2015</v>
      </c>
      <c r="X6" s="502" t="s">
        <v>52</v>
      </c>
      <c r="Y6" s="505">
        <v>2016</v>
      </c>
      <c r="Z6" s="506">
        <v>2015</v>
      </c>
    </row>
    <row r="7" spans="1:26" ht="13.8">
      <c r="A7" s="1028" t="s">
        <v>53</v>
      </c>
      <c r="B7" s="507" t="s">
        <v>54</v>
      </c>
      <c r="C7" s="508">
        <v>158796</v>
      </c>
      <c r="D7" s="508">
        <v>145306</v>
      </c>
      <c r="E7" s="509">
        <v>9.2838561380810147E-2</v>
      </c>
      <c r="F7" s="508">
        <v>123877</v>
      </c>
      <c r="G7" s="508">
        <v>112459</v>
      </c>
      <c r="H7" s="509">
        <v>0.1015303355000489</v>
      </c>
      <c r="I7" s="508">
        <v>34919</v>
      </c>
      <c r="J7" s="508">
        <v>32847</v>
      </c>
      <c r="K7" s="509">
        <v>6.3080342192589886E-2</v>
      </c>
      <c r="L7" s="510"/>
      <c r="M7" s="511">
        <v>0.61207318640030284</v>
      </c>
      <c r="N7" s="511">
        <v>0.6033018282410938</v>
      </c>
      <c r="O7" s="512">
        <v>0.89999999999999991</v>
      </c>
      <c r="P7" s="508">
        <v>176263</v>
      </c>
      <c r="Q7" s="508">
        <v>170110</v>
      </c>
      <c r="R7" s="509">
        <v>3.6170713068014816E-2</v>
      </c>
      <c r="S7" s="508">
        <v>287977</v>
      </c>
      <c r="T7" s="508">
        <v>281965</v>
      </c>
      <c r="U7" s="509">
        <v>2.1321795258276738E-2</v>
      </c>
      <c r="V7" s="508">
        <v>338720</v>
      </c>
      <c r="W7" s="508">
        <v>322619</v>
      </c>
      <c r="X7" s="509">
        <v>4.9907166037958084E-2</v>
      </c>
      <c r="Y7" s="513">
        <v>2.1330512103579435</v>
      </c>
      <c r="Z7" s="514">
        <v>2.2202730788818079</v>
      </c>
    </row>
    <row r="8" spans="1:26" ht="13.8">
      <c r="A8" s="1036"/>
      <c r="B8" s="507" t="s">
        <v>55</v>
      </c>
      <c r="C8" s="508">
        <v>274418</v>
      </c>
      <c r="D8" s="508">
        <v>232988</v>
      </c>
      <c r="E8" s="509">
        <v>0.17782031692619363</v>
      </c>
      <c r="F8" s="508">
        <v>214279</v>
      </c>
      <c r="G8" s="508">
        <v>185628</v>
      </c>
      <c r="H8" s="509">
        <v>0.15434632706272761</v>
      </c>
      <c r="I8" s="508">
        <v>60139</v>
      </c>
      <c r="J8" s="508">
        <v>47360</v>
      </c>
      <c r="K8" s="509">
        <v>0.26982685810810808</v>
      </c>
      <c r="L8" s="510"/>
      <c r="M8" s="511">
        <v>0.82944617893696637</v>
      </c>
      <c r="N8" s="511">
        <v>0.78267151431466653</v>
      </c>
      <c r="O8" s="512">
        <v>4.7</v>
      </c>
      <c r="P8" s="508">
        <v>326509</v>
      </c>
      <c r="Q8" s="508">
        <v>281145</v>
      </c>
      <c r="R8" s="509">
        <v>0.1613544612210781</v>
      </c>
      <c r="S8" s="508">
        <v>393647</v>
      </c>
      <c r="T8" s="508">
        <v>359212</v>
      </c>
      <c r="U8" s="509">
        <v>9.5862610380499536E-2</v>
      </c>
      <c r="V8" s="508">
        <v>597073</v>
      </c>
      <c r="W8" s="508">
        <v>507249</v>
      </c>
      <c r="X8" s="509">
        <v>0.17708068423989007</v>
      </c>
      <c r="Y8" s="513">
        <v>2.1757792856153753</v>
      </c>
      <c r="Z8" s="514">
        <v>2.1771464624787544</v>
      </c>
    </row>
    <row r="9" spans="1:26" ht="14.4" thickBot="1">
      <c r="A9" s="1029"/>
      <c r="B9" s="507" t="s">
        <v>56</v>
      </c>
      <c r="C9" s="508">
        <v>1124505</v>
      </c>
      <c r="D9" s="508">
        <v>1125399</v>
      </c>
      <c r="E9" s="509">
        <v>-7.9438492481333288E-4</v>
      </c>
      <c r="F9" s="508">
        <v>943589</v>
      </c>
      <c r="G9" s="508">
        <v>936267</v>
      </c>
      <c r="H9" s="509">
        <v>7.8204187480707954E-3</v>
      </c>
      <c r="I9" s="508">
        <v>180916</v>
      </c>
      <c r="J9" s="508">
        <v>189132</v>
      </c>
      <c r="K9" s="509">
        <v>-4.3440560032146858E-2</v>
      </c>
      <c r="L9" s="510"/>
      <c r="M9" s="511">
        <v>0.80063917060478951</v>
      </c>
      <c r="N9" s="511">
        <v>0.82135423807565167</v>
      </c>
      <c r="O9" s="512">
        <v>-2.1</v>
      </c>
      <c r="P9" s="508">
        <v>1688785</v>
      </c>
      <c r="Q9" s="508">
        <v>1725317</v>
      </c>
      <c r="R9" s="509">
        <v>-2.1174079893723878E-2</v>
      </c>
      <c r="S9" s="508">
        <v>2109296</v>
      </c>
      <c r="T9" s="508">
        <v>2100576</v>
      </c>
      <c r="U9" s="509">
        <v>4.1512423259144155E-3</v>
      </c>
      <c r="V9" s="508">
        <v>3048874</v>
      </c>
      <c r="W9" s="508">
        <v>3122195</v>
      </c>
      <c r="X9" s="509">
        <v>-2.348379905803449E-2</v>
      </c>
      <c r="Y9" s="513">
        <v>2.7113031956282985</v>
      </c>
      <c r="Z9" s="514">
        <v>2.7743004925364247</v>
      </c>
    </row>
    <row r="10" spans="1:26" ht="14.4" thickBot="1">
      <c r="A10" s="515" t="s">
        <v>57</v>
      </c>
      <c r="B10" s="516"/>
      <c r="C10" s="517">
        <v>1557719</v>
      </c>
      <c r="D10" s="517">
        <v>1503693</v>
      </c>
      <c r="E10" s="518">
        <v>3.5928876439539188E-2</v>
      </c>
      <c r="F10" s="517">
        <v>1281745</v>
      </c>
      <c r="G10" s="517">
        <v>1234354</v>
      </c>
      <c r="H10" s="518">
        <v>3.8393362033905996E-2</v>
      </c>
      <c r="I10" s="517">
        <v>275974</v>
      </c>
      <c r="J10" s="517">
        <v>269339</v>
      </c>
      <c r="K10" s="518">
        <v>2.4634382692443352E-2</v>
      </c>
      <c r="L10" s="510"/>
      <c r="M10" s="519">
        <v>0.78524536711908621</v>
      </c>
      <c r="N10" s="519">
        <v>0.79386144557879579</v>
      </c>
      <c r="O10" s="520">
        <v>-0.89999999999999991</v>
      </c>
      <c r="P10" s="517">
        <v>2191557</v>
      </c>
      <c r="Q10" s="517">
        <v>2176572</v>
      </c>
      <c r="R10" s="518">
        <v>6.8846792111632417E-3</v>
      </c>
      <c r="S10" s="517">
        <v>2790920</v>
      </c>
      <c r="T10" s="517">
        <v>2741753</v>
      </c>
      <c r="U10" s="518">
        <v>1.7932687590749421E-2</v>
      </c>
      <c r="V10" s="517">
        <v>3984667</v>
      </c>
      <c r="W10" s="517">
        <v>3952063</v>
      </c>
      <c r="X10" s="518">
        <v>8.2498684864082371E-3</v>
      </c>
      <c r="Y10" s="521">
        <v>2.5580139935379873</v>
      </c>
      <c r="Z10" s="522">
        <v>2.6282379448464548</v>
      </c>
    </row>
    <row r="11" spans="1:26" ht="13.8">
      <c r="A11" s="1028" t="s">
        <v>58</v>
      </c>
      <c r="B11" s="507" t="s">
        <v>54</v>
      </c>
      <c r="C11" s="508">
        <v>165265</v>
      </c>
      <c r="D11" s="508">
        <v>158385</v>
      </c>
      <c r="E11" s="509">
        <v>4.3438456924582508E-2</v>
      </c>
      <c r="F11" s="508">
        <v>32658</v>
      </c>
      <c r="G11" s="508">
        <v>35455</v>
      </c>
      <c r="H11" s="509">
        <v>-7.8888732195741079E-2</v>
      </c>
      <c r="I11" s="508">
        <v>132607</v>
      </c>
      <c r="J11" s="508">
        <v>122930</v>
      </c>
      <c r="K11" s="509">
        <v>7.8719596518343773E-2</v>
      </c>
      <c r="L11" s="510"/>
      <c r="M11" s="511">
        <v>0.41644357556330502</v>
      </c>
      <c r="N11" s="511">
        <v>0.41603780259170609</v>
      </c>
      <c r="O11" s="512">
        <v>0</v>
      </c>
      <c r="P11" s="508">
        <v>141869</v>
      </c>
      <c r="Q11" s="508">
        <v>141135</v>
      </c>
      <c r="R11" s="509">
        <v>5.2006943706380416E-3</v>
      </c>
      <c r="S11" s="508">
        <v>340668</v>
      </c>
      <c r="T11" s="508">
        <v>339236</v>
      </c>
      <c r="U11" s="509">
        <v>4.221250103173012E-3</v>
      </c>
      <c r="V11" s="508">
        <v>331181</v>
      </c>
      <c r="W11" s="508">
        <v>322134</v>
      </c>
      <c r="X11" s="509">
        <v>2.8084585917661595E-2</v>
      </c>
      <c r="Y11" s="513">
        <v>2.003939128067044</v>
      </c>
      <c r="Z11" s="514">
        <v>2.0338668434510843</v>
      </c>
    </row>
    <row r="12" spans="1:26" ht="14.4" thickBot="1">
      <c r="A12" s="1029"/>
      <c r="B12" s="507" t="s">
        <v>55</v>
      </c>
      <c r="C12" s="508">
        <v>176311</v>
      </c>
      <c r="D12" s="508">
        <v>172253</v>
      </c>
      <c r="E12" s="509">
        <v>2.355837053636221E-2</v>
      </c>
      <c r="F12" s="508">
        <v>51153</v>
      </c>
      <c r="G12" s="508">
        <v>51700</v>
      </c>
      <c r="H12" s="509">
        <v>-1.058027079303675E-2</v>
      </c>
      <c r="I12" s="508">
        <v>125158</v>
      </c>
      <c r="J12" s="508">
        <v>120553</v>
      </c>
      <c r="K12" s="509">
        <v>3.8198966429703121E-2</v>
      </c>
      <c r="L12" s="510"/>
      <c r="M12" s="511">
        <v>0.62652459016393447</v>
      </c>
      <c r="N12" s="511">
        <v>0.63017134426449384</v>
      </c>
      <c r="O12" s="512">
        <v>-0.4</v>
      </c>
      <c r="P12" s="508">
        <v>191090</v>
      </c>
      <c r="Q12" s="508">
        <v>187936</v>
      </c>
      <c r="R12" s="509">
        <v>1.6782308871105055E-2</v>
      </c>
      <c r="S12" s="508">
        <v>305000</v>
      </c>
      <c r="T12" s="508">
        <v>298230</v>
      </c>
      <c r="U12" s="509">
        <v>2.2700600207893235E-2</v>
      </c>
      <c r="V12" s="508">
        <v>417303</v>
      </c>
      <c r="W12" s="508">
        <v>412907</v>
      </c>
      <c r="X12" s="509">
        <v>1.0646465184654171E-2</v>
      </c>
      <c r="Y12" s="513">
        <v>2.366857428067449</v>
      </c>
      <c r="Z12" s="514">
        <v>2.3970961318525656</v>
      </c>
    </row>
    <row r="13" spans="1:26" ht="14.4" thickBot="1">
      <c r="A13" s="515" t="s">
        <v>57</v>
      </c>
      <c r="B13" s="516"/>
      <c r="C13" s="517">
        <v>341576</v>
      </c>
      <c r="D13" s="517">
        <v>330638</v>
      </c>
      <c r="E13" s="518">
        <v>3.3081496984617619E-2</v>
      </c>
      <c r="F13" s="517">
        <v>83811</v>
      </c>
      <c r="G13" s="517">
        <v>87155</v>
      </c>
      <c r="H13" s="518">
        <v>-3.8368424072055533E-2</v>
      </c>
      <c r="I13" s="517">
        <v>257765</v>
      </c>
      <c r="J13" s="517">
        <v>243483</v>
      </c>
      <c r="K13" s="518">
        <v>5.8657072567694667E-2</v>
      </c>
      <c r="L13" s="510"/>
      <c r="M13" s="519">
        <v>0.51568143380189202</v>
      </c>
      <c r="N13" s="519">
        <v>0.51621733551279603</v>
      </c>
      <c r="O13" s="520">
        <v>-0.1</v>
      </c>
      <c r="P13" s="517">
        <v>332959</v>
      </c>
      <c r="Q13" s="517">
        <v>329071</v>
      </c>
      <c r="R13" s="518">
        <v>1.181507942055058E-2</v>
      </c>
      <c r="S13" s="517">
        <v>645668</v>
      </c>
      <c r="T13" s="517">
        <v>637466</v>
      </c>
      <c r="U13" s="518">
        <v>1.2866568569931573E-2</v>
      </c>
      <c r="V13" s="517">
        <v>748484</v>
      </c>
      <c r="W13" s="517">
        <v>735041</v>
      </c>
      <c r="X13" s="518">
        <v>1.828877572815666E-2</v>
      </c>
      <c r="Y13" s="521">
        <v>2.1912663653184064</v>
      </c>
      <c r="Z13" s="522">
        <v>2.223098978338848</v>
      </c>
    </row>
    <row r="14" spans="1:26" ht="13.8">
      <c r="A14" s="1028" t="s">
        <v>59</v>
      </c>
      <c r="B14" s="507" t="s">
        <v>54</v>
      </c>
      <c r="C14" s="508">
        <v>25819</v>
      </c>
      <c r="D14" s="508">
        <v>25841</v>
      </c>
      <c r="E14" s="509">
        <v>-8.5136024147672306E-4</v>
      </c>
      <c r="F14" s="508">
        <v>5709</v>
      </c>
      <c r="G14" s="508">
        <v>5098</v>
      </c>
      <c r="H14" s="509">
        <v>0.11985092193016869</v>
      </c>
      <c r="I14" s="508">
        <v>20110</v>
      </c>
      <c r="J14" s="508">
        <v>20743</v>
      </c>
      <c r="K14" s="509">
        <v>-3.0516318758135274E-2</v>
      </c>
      <c r="L14" s="510"/>
      <c r="M14" s="511">
        <v>0.36358223366591569</v>
      </c>
      <c r="N14" s="511">
        <v>0.36919505984652962</v>
      </c>
      <c r="O14" s="512">
        <v>-0.6</v>
      </c>
      <c r="P14" s="508">
        <v>22593</v>
      </c>
      <c r="Q14" s="508">
        <v>21314</v>
      </c>
      <c r="R14" s="509">
        <v>6.0007506803040254E-2</v>
      </c>
      <c r="S14" s="508">
        <v>62140</v>
      </c>
      <c r="T14" s="508">
        <v>57731</v>
      </c>
      <c r="U14" s="509">
        <v>7.6371446882957161E-2</v>
      </c>
      <c r="V14" s="508">
        <v>53012</v>
      </c>
      <c r="W14" s="508">
        <v>51997</v>
      </c>
      <c r="X14" s="509">
        <v>1.9520356943669825E-2</v>
      </c>
      <c r="Y14" s="513">
        <v>2.0532166234168634</v>
      </c>
      <c r="Z14" s="514">
        <v>2.0121899307302349</v>
      </c>
    </row>
    <row r="15" spans="1:26" ht="13.8">
      <c r="A15" s="1036"/>
      <c r="B15" s="507" t="s">
        <v>55</v>
      </c>
      <c r="C15" s="508">
        <v>110966</v>
      </c>
      <c r="D15" s="508">
        <v>109952</v>
      </c>
      <c r="E15" s="509">
        <v>9.2222060535506398E-3</v>
      </c>
      <c r="F15" s="508">
        <v>69389</v>
      </c>
      <c r="G15" s="508">
        <v>68165</v>
      </c>
      <c r="H15" s="509">
        <v>1.795642925254896E-2</v>
      </c>
      <c r="I15" s="508">
        <v>41577</v>
      </c>
      <c r="J15" s="508">
        <v>41787</v>
      </c>
      <c r="K15" s="509">
        <v>-5.0254863952904011E-3</v>
      </c>
      <c r="L15" s="510"/>
      <c r="M15" s="511">
        <v>0.63955372892434703</v>
      </c>
      <c r="N15" s="511">
        <v>0.66781853979989558</v>
      </c>
      <c r="O15" s="512">
        <v>-2.8000000000000003</v>
      </c>
      <c r="P15" s="508">
        <v>142852</v>
      </c>
      <c r="Q15" s="508">
        <v>149580</v>
      </c>
      <c r="R15" s="509">
        <v>-4.4979275304185051E-2</v>
      </c>
      <c r="S15" s="508">
        <v>223362</v>
      </c>
      <c r="T15" s="508">
        <v>223983</v>
      </c>
      <c r="U15" s="509">
        <v>-2.7725318439345845E-3</v>
      </c>
      <c r="V15" s="508">
        <v>284113</v>
      </c>
      <c r="W15" s="508">
        <v>291493</v>
      </c>
      <c r="X15" s="509">
        <v>-2.5317932163036506E-2</v>
      </c>
      <c r="Y15" s="513">
        <v>2.5603608312456068</v>
      </c>
      <c r="Z15" s="514">
        <v>2.6510932043073341</v>
      </c>
    </row>
    <row r="16" spans="1:26" ht="14.4" thickBot="1">
      <c r="A16" s="1029"/>
      <c r="B16" s="507" t="s">
        <v>56</v>
      </c>
      <c r="C16" s="508">
        <v>329182</v>
      </c>
      <c r="D16" s="508">
        <v>354733</v>
      </c>
      <c r="E16" s="509">
        <v>-7.2028821677148733E-2</v>
      </c>
      <c r="F16" s="508">
        <v>216750</v>
      </c>
      <c r="G16" s="508">
        <v>223191</v>
      </c>
      <c r="H16" s="509">
        <v>-2.8858690538596986E-2</v>
      </c>
      <c r="I16" s="508">
        <v>112432</v>
      </c>
      <c r="J16" s="508">
        <v>131542</v>
      </c>
      <c r="K16" s="509">
        <v>-0.14527679372367761</v>
      </c>
      <c r="L16" s="510"/>
      <c r="M16" s="511">
        <v>0.67052845496608526</v>
      </c>
      <c r="N16" s="511">
        <v>0.71509270920473245</v>
      </c>
      <c r="O16" s="512">
        <v>-4.5</v>
      </c>
      <c r="P16" s="508">
        <v>427944</v>
      </c>
      <c r="Q16" s="508">
        <v>466731</v>
      </c>
      <c r="R16" s="509">
        <v>-8.3103543582920353E-2</v>
      </c>
      <c r="S16" s="508">
        <v>638219</v>
      </c>
      <c r="T16" s="508">
        <v>652686</v>
      </c>
      <c r="U16" s="509">
        <v>-2.2165329116910736E-2</v>
      </c>
      <c r="V16" s="508">
        <v>1013834</v>
      </c>
      <c r="W16" s="508">
        <v>1099551</v>
      </c>
      <c r="X16" s="509">
        <v>-7.7956365825687032E-2</v>
      </c>
      <c r="Y16" s="513">
        <v>3.0798585584874023</v>
      </c>
      <c r="Z16" s="514">
        <v>3.0996580526762383</v>
      </c>
    </row>
    <row r="17" spans="1:26" ht="14.4" thickBot="1">
      <c r="A17" s="515" t="s">
        <v>57</v>
      </c>
      <c r="B17" s="516"/>
      <c r="C17" s="517">
        <v>465967</v>
      </c>
      <c r="D17" s="517">
        <v>490526</v>
      </c>
      <c r="E17" s="518">
        <v>-5.0066663133044934E-2</v>
      </c>
      <c r="F17" s="517">
        <v>291848</v>
      </c>
      <c r="G17" s="517">
        <v>296454</v>
      </c>
      <c r="H17" s="518">
        <v>-1.553698044215966E-2</v>
      </c>
      <c r="I17" s="517">
        <v>174119</v>
      </c>
      <c r="J17" s="517">
        <v>194072</v>
      </c>
      <c r="K17" s="518">
        <v>-0.10281235830001237</v>
      </c>
      <c r="L17" s="510"/>
      <c r="M17" s="519">
        <v>0.64238985581144092</v>
      </c>
      <c r="N17" s="519">
        <v>0.68238976883561642</v>
      </c>
      <c r="O17" s="520">
        <v>-4</v>
      </c>
      <c r="P17" s="517">
        <v>593389</v>
      </c>
      <c r="Q17" s="517">
        <v>637625</v>
      </c>
      <c r="R17" s="518">
        <v>-6.9376200744951974E-2</v>
      </c>
      <c r="S17" s="517">
        <v>923721</v>
      </c>
      <c r="T17" s="517">
        <v>934400</v>
      </c>
      <c r="U17" s="518">
        <v>-1.1428724315068493E-2</v>
      </c>
      <c r="V17" s="517">
        <v>1350959</v>
      </c>
      <c r="W17" s="517">
        <v>1443041</v>
      </c>
      <c r="X17" s="518">
        <v>-6.3811076746953133E-2</v>
      </c>
      <c r="Y17" s="521">
        <v>2.8992589603984831</v>
      </c>
      <c r="Z17" s="522">
        <v>2.9418236749937821</v>
      </c>
    </row>
    <row r="18" spans="1:26" ht="13.8">
      <c r="A18" s="1028" t="s">
        <v>60</v>
      </c>
      <c r="B18" s="507" t="s">
        <v>54</v>
      </c>
      <c r="C18" s="508">
        <v>47039</v>
      </c>
      <c r="D18" s="508">
        <v>41388</v>
      </c>
      <c r="E18" s="509">
        <v>0.13653716052962211</v>
      </c>
      <c r="F18" s="508">
        <v>12357</v>
      </c>
      <c r="G18" s="508">
        <v>11392</v>
      </c>
      <c r="H18" s="509">
        <v>8.4708567415730338E-2</v>
      </c>
      <c r="I18" s="508">
        <v>34682</v>
      </c>
      <c r="J18" s="508">
        <v>29996</v>
      </c>
      <c r="K18" s="509">
        <v>0.15622082944392585</v>
      </c>
      <c r="L18" s="510"/>
      <c r="M18" s="511">
        <v>0.43013654789844252</v>
      </c>
      <c r="N18" s="511">
        <v>0.37989158761596997</v>
      </c>
      <c r="O18" s="512">
        <v>5</v>
      </c>
      <c r="P18" s="508">
        <v>40321</v>
      </c>
      <c r="Q18" s="508">
        <v>36443</v>
      </c>
      <c r="R18" s="509">
        <v>0.10641275416403699</v>
      </c>
      <c r="S18" s="508">
        <v>93740</v>
      </c>
      <c r="T18" s="508">
        <v>95930</v>
      </c>
      <c r="U18" s="509">
        <v>-2.2829146252475764E-2</v>
      </c>
      <c r="V18" s="508">
        <v>82741</v>
      </c>
      <c r="W18" s="508">
        <v>74364</v>
      </c>
      <c r="X18" s="509">
        <v>0.11264859340541122</v>
      </c>
      <c r="Y18" s="513">
        <v>1.7589872233678436</v>
      </c>
      <c r="Z18" s="514">
        <v>1.7967526819367934</v>
      </c>
    </row>
    <row r="19" spans="1:26" ht="14.4" thickBot="1">
      <c r="A19" s="1029"/>
      <c r="B19" s="507" t="s">
        <v>61</v>
      </c>
      <c r="C19" s="508">
        <v>105600</v>
      </c>
      <c r="D19" s="508">
        <v>108169</v>
      </c>
      <c r="E19" s="509">
        <v>-2.3749872884098033E-2</v>
      </c>
      <c r="F19" s="508">
        <v>48091</v>
      </c>
      <c r="G19" s="508">
        <v>48168</v>
      </c>
      <c r="H19" s="509">
        <v>-1.5985716658362399E-3</v>
      </c>
      <c r="I19" s="508">
        <v>57509</v>
      </c>
      <c r="J19" s="508">
        <v>60001</v>
      </c>
      <c r="K19" s="509">
        <v>-4.1532641122647956E-2</v>
      </c>
      <c r="L19" s="510"/>
      <c r="M19" s="511">
        <v>0.6073847568686056</v>
      </c>
      <c r="N19" s="511">
        <v>0.56293664102126673</v>
      </c>
      <c r="O19" s="512">
        <v>4.3999999999999995</v>
      </c>
      <c r="P19" s="508">
        <v>132091</v>
      </c>
      <c r="Q19" s="508">
        <v>135290</v>
      </c>
      <c r="R19" s="509">
        <v>-2.3645502254416438E-2</v>
      </c>
      <c r="S19" s="508">
        <v>217475</v>
      </c>
      <c r="T19" s="508">
        <v>240329</v>
      </c>
      <c r="U19" s="509">
        <v>-9.5094641096164015E-2</v>
      </c>
      <c r="V19" s="508">
        <v>245620</v>
      </c>
      <c r="W19" s="508">
        <v>253062</v>
      </c>
      <c r="X19" s="509">
        <v>-2.9407813105088873E-2</v>
      </c>
      <c r="Y19" s="513">
        <v>2.3259469696969699</v>
      </c>
      <c r="Z19" s="514">
        <v>2.3395057733731477</v>
      </c>
    </row>
    <row r="20" spans="1:26" ht="14.4" thickBot="1">
      <c r="A20" s="515" t="s">
        <v>57</v>
      </c>
      <c r="B20" s="516"/>
      <c r="C20" s="517">
        <v>152639</v>
      </c>
      <c r="D20" s="517">
        <v>149557</v>
      </c>
      <c r="E20" s="518">
        <v>2.0607527564741202E-2</v>
      </c>
      <c r="F20" s="517">
        <v>60448</v>
      </c>
      <c r="G20" s="517">
        <v>59560</v>
      </c>
      <c r="H20" s="518">
        <v>1.4909335124244459E-2</v>
      </c>
      <c r="I20" s="517">
        <v>92191</v>
      </c>
      <c r="J20" s="517">
        <v>89997</v>
      </c>
      <c r="K20" s="518">
        <v>2.4378590397457694E-2</v>
      </c>
      <c r="L20" s="510"/>
      <c r="M20" s="519">
        <v>0.55399643333386883</v>
      </c>
      <c r="N20" s="519">
        <v>0.51071644179040565</v>
      </c>
      <c r="O20" s="520">
        <v>4.3</v>
      </c>
      <c r="P20" s="517">
        <v>172412</v>
      </c>
      <c r="Q20" s="517">
        <v>171733</v>
      </c>
      <c r="R20" s="518">
        <v>3.9538120221506642E-3</v>
      </c>
      <c r="S20" s="517">
        <v>311215</v>
      </c>
      <c r="T20" s="517">
        <v>336259</v>
      </c>
      <c r="U20" s="518">
        <v>-7.4478303926437658E-2</v>
      </c>
      <c r="V20" s="517">
        <v>328361</v>
      </c>
      <c r="W20" s="517">
        <v>327426</v>
      </c>
      <c r="X20" s="518">
        <v>2.8556070684673789E-3</v>
      </c>
      <c r="Y20" s="521">
        <v>2.1512260955588021</v>
      </c>
      <c r="Z20" s="522">
        <v>2.1893057496472919</v>
      </c>
    </row>
    <row r="21" spans="1:26" ht="13.8">
      <c r="A21" s="1028" t="s">
        <v>62</v>
      </c>
      <c r="B21" s="507" t="s">
        <v>54</v>
      </c>
      <c r="C21" s="508">
        <v>27761</v>
      </c>
      <c r="D21" s="508">
        <v>27361</v>
      </c>
      <c r="E21" s="509">
        <v>1.4619348708015057E-2</v>
      </c>
      <c r="F21" s="508">
        <v>13664</v>
      </c>
      <c r="G21" s="508">
        <v>13135</v>
      </c>
      <c r="H21" s="509">
        <v>4.0274076893795203E-2</v>
      </c>
      <c r="I21" s="508">
        <v>14097</v>
      </c>
      <c r="J21" s="508">
        <v>14226</v>
      </c>
      <c r="K21" s="509">
        <v>-9.0679038380430191E-3</v>
      </c>
      <c r="L21" s="510"/>
      <c r="M21" s="511">
        <v>0.57006916005369679</v>
      </c>
      <c r="N21" s="511">
        <v>0.5444029420959966</v>
      </c>
      <c r="O21" s="512">
        <v>2.6</v>
      </c>
      <c r="P21" s="508">
        <v>33548</v>
      </c>
      <c r="Q21" s="508">
        <v>33085</v>
      </c>
      <c r="R21" s="509">
        <v>1.3994257216261146E-2</v>
      </c>
      <c r="S21" s="508">
        <v>58849</v>
      </c>
      <c r="T21" s="508">
        <v>60773</v>
      </c>
      <c r="U21" s="509">
        <v>-3.1658795846839879E-2</v>
      </c>
      <c r="V21" s="508">
        <v>61627</v>
      </c>
      <c r="W21" s="508">
        <v>60107</v>
      </c>
      <c r="X21" s="509">
        <v>2.528823597917048E-2</v>
      </c>
      <c r="Y21" s="513">
        <v>2.2199128273477182</v>
      </c>
      <c r="Z21" s="514">
        <v>2.1968129819816529</v>
      </c>
    </row>
    <row r="22" spans="1:26" ht="14.4" thickBot="1">
      <c r="A22" s="1029"/>
      <c r="B22" s="507" t="s">
        <v>55</v>
      </c>
      <c r="C22" s="508">
        <v>99146</v>
      </c>
      <c r="D22" s="508">
        <v>94445</v>
      </c>
      <c r="E22" s="509">
        <v>4.9775001323521625E-2</v>
      </c>
      <c r="F22" s="508">
        <v>60627</v>
      </c>
      <c r="G22" s="508">
        <v>54302</v>
      </c>
      <c r="H22" s="509">
        <v>0.11647821443040772</v>
      </c>
      <c r="I22" s="508">
        <v>38519</v>
      </c>
      <c r="J22" s="508">
        <v>40143</v>
      </c>
      <c r="K22" s="509">
        <v>-4.045537204493934E-2</v>
      </c>
      <c r="L22" s="510"/>
      <c r="M22" s="511">
        <v>0.72424278500352191</v>
      </c>
      <c r="N22" s="511">
        <v>0.69151170852347399</v>
      </c>
      <c r="O22" s="512">
        <v>3.3000000000000003</v>
      </c>
      <c r="P22" s="508">
        <v>146003</v>
      </c>
      <c r="Q22" s="508">
        <v>133654</v>
      </c>
      <c r="R22" s="509">
        <v>9.2395289329163369E-2</v>
      </c>
      <c r="S22" s="508">
        <v>201594</v>
      </c>
      <c r="T22" s="508">
        <v>193278</v>
      </c>
      <c r="U22" s="509">
        <v>4.3026107472138579E-2</v>
      </c>
      <c r="V22" s="508">
        <v>324606</v>
      </c>
      <c r="W22" s="508">
        <v>302676</v>
      </c>
      <c r="X22" s="509">
        <v>7.2453712881100585E-2</v>
      </c>
      <c r="Y22" s="513">
        <v>3.2740201319266538</v>
      </c>
      <c r="Z22" s="514">
        <v>3.2047858542008578</v>
      </c>
    </row>
    <row r="23" spans="1:26" ht="14.4" thickBot="1">
      <c r="A23" s="523" t="s">
        <v>57</v>
      </c>
      <c r="B23" s="524"/>
      <c r="C23" s="525">
        <v>126907</v>
      </c>
      <c r="D23" s="525">
        <v>121806</v>
      </c>
      <c r="E23" s="526">
        <v>4.1878068403855308E-2</v>
      </c>
      <c r="F23" s="525">
        <v>74291</v>
      </c>
      <c r="G23" s="525">
        <v>67437</v>
      </c>
      <c r="H23" s="526">
        <v>0.10163560063466642</v>
      </c>
      <c r="I23" s="525">
        <v>52616</v>
      </c>
      <c r="J23" s="525">
        <v>54369</v>
      </c>
      <c r="K23" s="526">
        <v>-3.2242638268130737E-2</v>
      </c>
      <c r="L23" s="527"/>
      <c r="M23" s="528">
        <v>0.68940612725241224</v>
      </c>
      <c r="N23" s="528">
        <v>0.65632097492235808</v>
      </c>
      <c r="O23" s="529">
        <v>3.3000000000000003</v>
      </c>
      <c r="P23" s="525">
        <v>179551</v>
      </c>
      <c r="Q23" s="525">
        <v>166739</v>
      </c>
      <c r="R23" s="526">
        <v>7.6838652025021145E-2</v>
      </c>
      <c r="S23" s="525">
        <v>260443</v>
      </c>
      <c r="T23" s="525">
        <v>254051</v>
      </c>
      <c r="U23" s="526">
        <v>2.5160302458955092E-2</v>
      </c>
      <c r="V23" s="525">
        <v>386233</v>
      </c>
      <c r="W23" s="525">
        <v>362783</v>
      </c>
      <c r="X23" s="526">
        <v>6.4639192023882047E-2</v>
      </c>
      <c r="Y23" s="530">
        <v>3.0434333803493896</v>
      </c>
      <c r="Z23" s="531">
        <v>2.9783672397090455</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37" t="s">
        <v>63</v>
      </c>
      <c r="B25" s="1038"/>
      <c r="C25" s="540">
        <v>2644808</v>
      </c>
      <c r="D25" s="540">
        <v>2596220</v>
      </c>
      <c r="E25" s="541">
        <v>1.8714900894377211E-2</v>
      </c>
      <c r="F25" s="540">
        <v>1792143</v>
      </c>
      <c r="G25" s="540">
        <v>1744960</v>
      </c>
      <c r="H25" s="541">
        <v>2.703958830001834E-2</v>
      </c>
      <c r="I25" s="540">
        <v>852665</v>
      </c>
      <c r="J25" s="540">
        <v>851260</v>
      </c>
      <c r="K25" s="541">
        <v>1.6504945610036886E-3</v>
      </c>
      <c r="L25" s="542"/>
      <c r="M25" s="543">
        <v>0.70354647547317328</v>
      </c>
      <c r="N25" s="543">
        <v>0.70998988770025018</v>
      </c>
      <c r="O25" s="544">
        <v>-0.6</v>
      </c>
      <c r="P25" s="540">
        <v>3469868</v>
      </c>
      <c r="Q25" s="540">
        <v>3481740</v>
      </c>
      <c r="R25" s="541">
        <v>-3.4097893581944662E-3</v>
      </c>
      <c r="S25" s="540">
        <v>4931967</v>
      </c>
      <c r="T25" s="540">
        <v>4903929</v>
      </c>
      <c r="U25" s="541">
        <v>5.7174563497962554E-3</v>
      </c>
      <c r="V25" s="540">
        <v>6798704</v>
      </c>
      <c r="W25" s="540">
        <v>6820354</v>
      </c>
      <c r="X25" s="541">
        <v>-3.1743220366567482E-3</v>
      </c>
      <c r="Y25" s="545">
        <v>2.5705850859495283</v>
      </c>
      <c r="Z25" s="546">
        <v>2.6270323778416311</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39" t="s">
        <v>64</v>
      </c>
      <c r="B27" s="1040"/>
      <c r="C27" s="551">
        <v>121201</v>
      </c>
      <c r="D27" s="551">
        <v>118626</v>
      </c>
      <c r="E27" s="552">
        <v>2.1706877075851838E-2</v>
      </c>
      <c r="F27" s="551">
        <v>25080</v>
      </c>
      <c r="G27" s="551">
        <v>26908</v>
      </c>
      <c r="H27" s="552">
        <v>-6.7935186561617358E-2</v>
      </c>
      <c r="I27" s="551">
        <v>96121</v>
      </c>
      <c r="J27" s="551">
        <v>91718</v>
      </c>
      <c r="K27" s="552">
        <v>4.8005844000087221E-2</v>
      </c>
      <c r="L27" s="553"/>
      <c r="M27" s="554">
        <v>0.43483972788643727</v>
      </c>
      <c r="N27" s="554">
        <v>0.43680498869247547</v>
      </c>
      <c r="O27" s="555">
        <v>-0.2</v>
      </c>
      <c r="P27" s="551">
        <v>100291</v>
      </c>
      <c r="Q27" s="551">
        <v>97926</v>
      </c>
      <c r="R27" s="552">
        <v>2.4150889447133551E-2</v>
      </c>
      <c r="S27" s="551">
        <v>230639</v>
      </c>
      <c r="T27" s="551">
        <v>224187</v>
      </c>
      <c r="U27" s="552">
        <v>2.8779545647160631E-2</v>
      </c>
      <c r="V27" s="551">
        <v>248192</v>
      </c>
      <c r="W27" s="551">
        <v>241448</v>
      </c>
      <c r="X27" s="552">
        <v>2.7931480070242869E-2</v>
      </c>
      <c r="Y27" s="556">
        <v>2.0477718830702716</v>
      </c>
      <c r="Z27" s="557">
        <v>2.0353716723146698</v>
      </c>
    </row>
    <row r="28" spans="1:26">
      <c r="O28" s="558"/>
    </row>
    <row r="30" spans="1:26" ht="23.4" thickBot="1">
      <c r="A30" s="1041" t="s">
        <v>65</v>
      </c>
      <c r="B30" s="1041"/>
      <c r="C30" s="1041"/>
      <c r="D30" s="1041"/>
      <c r="E30" s="1041"/>
      <c r="F30" s="1041"/>
      <c r="G30" s="1041"/>
      <c r="H30" s="1041"/>
      <c r="I30" s="1041"/>
      <c r="J30" s="1041"/>
      <c r="K30" s="1041"/>
      <c r="L30" s="1041"/>
      <c r="M30" s="1041"/>
      <c r="N30" s="1041"/>
      <c r="O30" s="1041"/>
      <c r="P30" s="1041"/>
      <c r="Q30" s="1041"/>
      <c r="R30" s="1041"/>
      <c r="S30" s="1041"/>
      <c r="T30" s="1041"/>
      <c r="U30" s="1041"/>
      <c r="V30" s="1041"/>
      <c r="W30" s="1041"/>
      <c r="X30" s="1041"/>
      <c r="Y30" s="1041"/>
      <c r="Z30" s="1041"/>
    </row>
    <row r="31" spans="1:26" ht="13.8">
      <c r="A31" s="494"/>
      <c r="B31" s="495"/>
      <c r="C31" s="1032" t="s">
        <v>40</v>
      </c>
      <c r="D31" s="1032"/>
      <c r="E31" s="496" t="s">
        <v>41</v>
      </c>
      <c r="F31" s="1032" t="s">
        <v>42</v>
      </c>
      <c r="G31" s="1032"/>
      <c r="H31" s="496" t="s">
        <v>41</v>
      </c>
      <c r="I31" s="1032" t="s">
        <v>43</v>
      </c>
      <c r="J31" s="1032"/>
      <c r="K31" s="497" t="s">
        <v>41</v>
      </c>
      <c r="L31" s="498"/>
      <c r="M31" s="1033" t="s">
        <v>44</v>
      </c>
      <c r="N31" s="1033"/>
      <c r="O31" s="496" t="s">
        <v>45</v>
      </c>
      <c r="P31" s="1032" t="s">
        <v>46</v>
      </c>
      <c r="Q31" s="1032"/>
      <c r="R31" s="496" t="s">
        <v>41</v>
      </c>
      <c r="S31" s="1032" t="s">
        <v>47</v>
      </c>
      <c r="T31" s="1032"/>
      <c r="U31" s="496" t="s">
        <v>41</v>
      </c>
      <c r="V31" s="1032" t="s">
        <v>48</v>
      </c>
      <c r="W31" s="1032"/>
      <c r="X31" s="496" t="s">
        <v>41</v>
      </c>
      <c r="Y31" s="1034" t="s">
        <v>49</v>
      </c>
      <c r="Z31" s="1035"/>
    </row>
    <row r="32" spans="1:26" ht="28.5" customHeight="1" thickBot="1">
      <c r="A32" s="1042" t="s">
        <v>51</v>
      </c>
      <c r="B32" s="1043"/>
      <c r="C32" s="501">
        <v>2016</v>
      </c>
      <c r="D32" s="501">
        <v>2015</v>
      </c>
      <c r="E32" s="502" t="s">
        <v>52</v>
      </c>
      <c r="F32" s="501">
        <v>2016</v>
      </c>
      <c r="G32" s="501">
        <v>2015</v>
      </c>
      <c r="H32" s="502" t="s">
        <v>52</v>
      </c>
      <c r="I32" s="501">
        <v>2016</v>
      </c>
      <c r="J32" s="501">
        <v>2015</v>
      </c>
      <c r="K32" s="502" t="s">
        <v>52</v>
      </c>
      <c r="L32" s="503"/>
      <c r="M32" s="501">
        <v>2016</v>
      </c>
      <c r="N32" s="501">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44" t="s">
        <v>54</v>
      </c>
      <c r="B33" s="1045"/>
      <c r="C33" s="559">
        <f>C7+C11+C14+C18+C21</f>
        <v>424680</v>
      </c>
      <c r="D33" s="559">
        <f>D7+D11+D14+D18+D21</f>
        <v>398281</v>
      </c>
      <c r="E33" s="509">
        <f>(C33-D33)/D33</f>
        <v>6.6282348392215543E-2</v>
      </c>
      <c r="F33" s="559">
        <f>F7+F11+F14+F18+F21</f>
        <v>188265</v>
      </c>
      <c r="G33" s="559">
        <f>G7+G11+G14+G18+G21</f>
        <v>177539</v>
      </c>
      <c r="H33" s="509">
        <f>(F33-G33)/G33</f>
        <v>6.0414894755518506E-2</v>
      </c>
      <c r="I33" s="559">
        <f>I7+I11+I14+I18+I21</f>
        <v>236415</v>
      </c>
      <c r="J33" s="559">
        <f>J7+J11+J14+J18+J21</f>
        <v>220742</v>
      </c>
      <c r="K33" s="509">
        <f>(I33-J33)/J33</f>
        <v>7.1001440595808679E-2</v>
      </c>
      <c r="L33" s="560"/>
      <c r="M33" s="561">
        <f t="shared" ref="M33:N35" si="0">P33/S33</f>
        <v>0.4915897336175884</v>
      </c>
      <c r="N33" s="561">
        <f t="shared" si="0"/>
        <v>0.48117539356297906</v>
      </c>
      <c r="O33" s="512">
        <f>ROUND(+M33-N33,3)*100</f>
        <v>1</v>
      </c>
      <c r="P33" s="559">
        <f>P7+P11+P14+P18+P21</f>
        <v>414594</v>
      </c>
      <c r="Q33" s="559">
        <f>Q7+Q11+Q14+Q18+Q21</f>
        <v>402087</v>
      </c>
      <c r="R33" s="509">
        <f>(P33-Q33)/Q33</f>
        <v>3.1105208574263778E-2</v>
      </c>
      <c r="S33" s="559">
        <f>S7+S11+S14+S18+S21</f>
        <v>843374</v>
      </c>
      <c r="T33" s="559">
        <f>T7+T11+T14+T18+T21</f>
        <v>835635</v>
      </c>
      <c r="U33" s="509">
        <f>(S33-T33)/T33</f>
        <v>9.2612205089542682E-3</v>
      </c>
      <c r="V33" s="559">
        <f>V7+V11+V14+V18+V21</f>
        <v>867281</v>
      </c>
      <c r="W33" s="559">
        <f>W7+W11+W14+W18+W21</f>
        <v>831221</v>
      </c>
      <c r="X33" s="509">
        <f>(V33-W33)/W33</f>
        <v>4.3381964603877908E-2</v>
      </c>
      <c r="Y33" s="562">
        <f t="shared" ref="Y33:Z35" si="1">V33/C33</f>
        <v>2.0421988320617879</v>
      </c>
      <c r="Z33" s="563">
        <f t="shared" si="1"/>
        <v>2.087021474787901</v>
      </c>
    </row>
    <row r="34" spans="1:26" ht="13.8">
      <c r="A34" s="1046" t="s">
        <v>55</v>
      </c>
      <c r="B34" s="1047"/>
      <c r="C34" s="564">
        <f>C8+C12+C19+C15+C22</f>
        <v>766441</v>
      </c>
      <c r="D34" s="564">
        <f>D8+D12+D19+D15+D22</f>
        <v>717807</v>
      </c>
      <c r="E34" s="565">
        <f>(C34-D34)/D34</f>
        <v>6.7753588360102368E-2</v>
      </c>
      <c r="F34" s="564">
        <f>F8+F12+F19+F15+F22</f>
        <v>443539</v>
      </c>
      <c r="G34" s="564">
        <f>G8+G12+G19+G15+G22</f>
        <v>407963</v>
      </c>
      <c r="H34" s="565">
        <f>(F34-G34)/G34</f>
        <v>8.7203986636042979E-2</v>
      </c>
      <c r="I34" s="564">
        <f>I8+I12+I19+I15+I22</f>
        <v>322902</v>
      </c>
      <c r="J34" s="564">
        <f>J8+J12+J19+J15+J22</f>
        <v>309844</v>
      </c>
      <c r="K34" s="565">
        <f>(I34-J34)/J34</f>
        <v>4.2143788487109639E-2</v>
      </c>
      <c r="L34" s="560"/>
      <c r="M34" s="566">
        <f t="shared" si="0"/>
        <v>0.69984370782310945</v>
      </c>
      <c r="N34" s="567">
        <f t="shared" si="0"/>
        <v>0.67496836578881736</v>
      </c>
      <c r="O34" s="568">
        <f>ROUND(+M34-N34,3)*100</f>
        <v>2.5</v>
      </c>
      <c r="P34" s="564">
        <f>P8+P12+P19+P15+P22</f>
        <v>938545</v>
      </c>
      <c r="Q34" s="564">
        <f>Q8+Q12+Q19+Q15+Q22</f>
        <v>887605</v>
      </c>
      <c r="R34" s="565">
        <f>(P34-Q34)/Q34</f>
        <v>5.7390393249249383E-2</v>
      </c>
      <c r="S34" s="564">
        <f>S8+S12+S19+S15+S22</f>
        <v>1341078</v>
      </c>
      <c r="T34" s="564">
        <f>T8+T12+T19+T15+T22</f>
        <v>1315032</v>
      </c>
      <c r="U34" s="565">
        <f>(S34-T34)/T34</f>
        <v>1.9806362126549012E-2</v>
      </c>
      <c r="V34" s="564">
        <f>V8+V12+V19+V15+V22</f>
        <v>1868715</v>
      </c>
      <c r="W34" s="564">
        <f>W8+W12+W19+W15+W22</f>
        <v>1767387</v>
      </c>
      <c r="X34" s="565">
        <f>(V34-W34)/W34</f>
        <v>5.7332095347538484E-2</v>
      </c>
      <c r="Y34" s="569">
        <f t="shared" si="1"/>
        <v>2.4381720184593467</v>
      </c>
      <c r="Z34" s="570">
        <f t="shared" si="1"/>
        <v>2.4622036285519644</v>
      </c>
    </row>
    <row r="35" spans="1:26" ht="14.4" thickBot="1">
      <c r="A35" s="1048" t="s">
        <v>56</v>
      </c>
      <c r="B35" s="1049"/>
      <c r="C35" s="571">
        <f>C9+C16</f>
        <v>1453687</v>
      </c>
      <c r="D35" s="572">
        <f>D9+D16</f>
        <v>1480132</v>
      </c>
      <c r="E35" s="573">
        <f>(C35-D35)/D35</f>
        <v>-1.7866649731240188E-2</v>
      </c>
      <c r="F35" s="574">
        <f>F9+F16</f>
        <v>1160339</v>
      </c>
      <c r="G35" s="572">
        <f>G9+G16</f>
        <v>1159458</v>
      </c>
      <c r="H35" s="573">
        <f>(F35-G35)/G35</f>
        <v>7.5983778627600142E-4</v>
      </c>
      <c r="I35" s="574">
        <f>I9+I16</f>
        <v>293348</v>
      </c>
      <c r="J35" s="572">
        <f>J9+J16</f>
        <v>320674</v>
      </c>
      <c r="K35" s="575">
        <f>(I35-J35)/J35</f>
        <v>-8.5214267449185158E-2</v>
      </c>
      <c r="L35" s="576"/>
      <c r="M35" s="577">
        <f t="shared" si="0"/>
        <v>0.77041581210657628</v>
      </c>
      <c r="N35" s="578">
        <f t="shared" si="0"/>
        <v>0.79616396841274095</v>
      </c>
      <c r="O35" s="579">
        <f>ROUND(+M35-N35,3)*100</f>
        <v>-2.6</v>
      </c>
      <c r="P35" s="574">
        <f>P9+P16</f>
        <v>2116729</v>
      </c>
      <c r="Q35" s="572">
        <f>Q9+Q16</f>
        <v>2192048</v>
      </c>
      <c r="R35" s="573">
        <f>(P35-Q35)/Q35</f>
        <v>-3.436010525316964E-2</v>
      </c>
      <c r="S35" s="574">
        <f>S9+S16</f>
        <v>2747515</v>
      </c>
      <c r="T35" s="572">
        <f>T9+T16</f>
        <v>2753262</v>
      </c>
      <c r="U35" s="573">
        <f>(S35-T35)/T35</f>
        <v>-2.0873422144350954E-3</v>
      </c>
      <c r="V35" s="574">
        <f>V9+V16</f>
        <v>4062708</v>
      </c>
      <c r="W35" s="572">
        <f>W9+W16</f>
        <v>4221746</v>
      </c>
      <c r="X35" s="575">
        <f>(V35-W35)/W35</f>
        <v>-3.7671143645306944E-2</v>
      </c>
      <c r="Y35" s="580">
        <f t="shared" si="1"/>
        <v>2.7947611831157602</v>
      </c>
      <c r="Z35" s="581">
        <f t="shared" si="1"/>
        <v>2.8522766888358606</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37" t="s">
        <v>63</v>
      </c>
      <c r="B37" s="1038"/>
      <c r="C37" s="589">
        <f>SUM(C33:C35)</f>
        <v>2644808</v>
      </c>
      <c r="D37" s="589">
        <f>SUM(D33:D35)</f>
        <v>2596220</v>
      </c>
      <c r="E37" s="541">
        <f>(C37-D37)/D37</f>
        <v>1.8714900894377211E-2</v>
      </c>
      <c r="F37" s="589">
        <f>SUM(F33:F35)</f>
        <v>1792143</v>
      </c>
      <c r="G37" s="589">
        <f>SUM(G33:G35)</f>
        <v>1744960</v>
      </c>
      <c r="H37" s="541">
        <f>(F37-G37)/G37</f>
        <v>2.703958830001834E-2</v>
      </c>
      <c r="I37" s="589">
        <f>SUM(I33:I35)</f>
        <v>852665</v>
      </c>
      <c r="J37" s="589">
        <f>SUM(J33:J35)</f>
        <v>851260</v>
      </c>
      <c r="K37" s="541">
        <f>(I37-J37)/J37</f>
        <v>1.6504945610036886E-3</v>
      </c>
      <c r="L37" s="590"/>
      <c r="M37" s="591">
        <f>P37/S37</f>
        <v>0.70354647547317328</v>
      </c>
      <c r="N37" s="591">
        <f>Q37/T37</f>
        <v>0.70998988770025018</v>
      </c>
      <c r="O37" s="544">
        <f>ROUND(+M37-N37,3)*100</f>
        <v>-0.6</v>
      </c>
      <c r="P37" s="589">
        <f>SUM(P33:P35)</f>
        <v>3469868</v>
      </c>
      <c r="Q37" s="589">
        <f>SUM(Q33:Q35)</f>
        <v>3481740</v>
      </c>
      <c r="R37" s="541">
        <f>(P37-Q37)/Q37</f>
        <v>-3.4097893581944662E-3</v>
      </c>
      <c r="S37" s="589">
        <f>SUM(S33:S35)</f>
        <v>4931967</v>
      </c>
      <c r="T37" s="589">
        <f>SUM(T33:T35)</f>
        <v>4903929</v>
      </c>
      <c r="U37" s="541">
        <f>(S37-T37)/T37</f>
        <v>5.7174563497962554E-3</v>
      </c>
      <c r="V37" s="589">
        <f>SUM(V33:V35)</f>
        <v>6798704</v>
      </c>
      <c r="W37" s="589">
        <f>SUM(W33:W35)</f>
        <v>6820354</v>
      </c>
      <c r="X37" s="541">
        <f>(V37-W37)/W37</f>
        <v>-3.1743220366567482E-3</v>
      </c>
      <c r="Y37" s="592">
        <f>V37/C37</f>
        <v>2.5705850859495283</v>
      </c>
      <c r="Z37" s="593">
        <f>W37/D37</f>
        <v>2.6270323778416311</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41" t="s">
        <v>66</v>
      </c>
      <c r="B40" s="1041"/>
      <c r="C40" s="1041"/>
      <c r="D40" s="1041"/>
      <c r="E40" s="1041"/>
      <c r="F40" s="1041"/>
      <c r="G40" s="1041"/>
      <c r="H40" s="1041"/>
      <c r="I40" s="1041"/>
      <c r="J40" s="1041"/>
      <c r="K40" s="1041"/>
      <c r="L40" s="1041"/>
      <c r="M40" s="1041"/>
      <c r="N40" s="1041"/>
      <c r="O40" s="1041"/>
      <c r="P40" s="1041"/>
      <c r="Q40" s="1041"/>
      <c r="R40" s="1041"/>
      <c r="S40" s="1041"/>
      <c r="T40" s="1041"/>
      <c r="U40" s="1041"/>
      <c r="V40" s="1041"/>
      <c r="W40" s="1041"/>
      <c r="X40" s="1041"/>
      <c r="Y40" s="1041"/>
      <c r="Z40" s="1041"/>
    </row>
    <row r="41" spans="1:26" ht="13.8">
      <c r="A41" s="494"/>
      <c r="B41" s="495"/>
      <c r="C41" s="1032" t="s">
        <v>40</v>
      </c>
      <c r="D41" s="1032"/>
      <c r="E41" s="496" t="s">
        <v>41</v>
      </c>
      <c r="F41" s="1032" t="s">
        <v>42</v>
      </c>
      <c r="G41" s="1032"/>
      <c r="H41" s="496" t="s">
        <v>41</v>
      </c>
      <c r="I41" s="1032" t="s">
        <v>43</v>
      </c>
      <c r="J41" s="1032"/>
      <c r="K41" s="497" t="s">
        <v>41</v>
      </c>
      <c r="L41" s="498"/>
      <c r="M41" s="1033" t="s">
        <v>44</v>
      </c>
      <c r="N41" s="1033"/>
      <c r="O41" s="496" t="s">
        <v>45</v>
      </c>
      <c r="P41" s="1032" t="s">
        <v>46</v>
      </c>
      <c r="Q41" s="1032"/>
      <c r="R41" s="496" t="s">
        <v>41</v>
      </c>
      <c r="S41" s="1032" t="s">
        <v>47</v>
      </c>
      <c r="T41" s="1032"/>
      <c r="U41" s="496" t="s">
        <v>41</v>
      </c>
      <c r="V41" s="1032" t="s">
        <v>48</v>
      </c>
      <c r="W41" s="1032"/>
      <c r="X41" s="496" t="s">
        <v>41</v>
      </c>
      <c r="Y41" s="1034" t="s">
        <v>49</v>
      </c>
      <c r="Z41" s="1035"/>
    </row>
    <row r="42" spans="1:26" ht="14.4" thickBot="1">
      <c r="A42" s="1050" t="s">
        <v>50</v>
      </c>
      <c r="B42" s="1051"/>
      <c r="C42" s="501">
        <v>2016</v>
      </c>
      <c r="D42" s="501">
        <v>2015</v>
      </c>
      <c r="E42" s="502" t="s">
        <v>52</v>
      </c>
      <c r="F42" s="501">
        <v>2016</v>
      </c>
      <c r="G42" s="501">
        <v>2015</v>
      </c>
      <c r="H42" s="502" t="s">
        <v>52</v>
      </c>
      <c r="I42" s="501">
        <v>2016</v>
      </c>
      <c r="J42" s="501">
        <v>2015</v>
      </c>
      <c r="K42" s="502" t="s">
        <v>52</v>
      </c>
      <c r="L42" s="503"/>
      <c r="M42" s="501">
        <v>2016</v>
      </c>
      <c r="N42" s="501">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52" t="s">
        <v>53</v>
      </c>
      <c r="B43" s="1053"/>
      <c r="C43" s="582">
        <f>C10</f>
        <v>1557719</v>
      </c>
      <c r="D43" s="598">
        <f>D10</f>
        <v>1503693</v>
      </c>
      <c r="E43" s="583">
        <f>(C43-D43)/D43</f>
        <v>3.5928876439539188E-2</v>
      </c>
      <c r="F43" s="582">
        <f>F10</f>
        <v>1281745</v>
      </c>
      <c r="G43" s="598">
        <f>G10</f>
        <v>1234354</v>
      </c>
      <c r="H43" s="583">
        <f>(F43-G43)/G43</f>
        <v>3.8393362033905996E-2</v>
      </c>
      <c r="I43" s="582">
        <f>I10</f>
        <v>275974</v>
      </c>
      <c r="J43" s="598">
        <f>J10</f>
        <v>269339</v>
      </c>
      <c r="K43" s="583">
        <f>(I43-J43)/J43</f>
        <v>2.4634382692443352E-2</v>
      </c>
      <c r="L43" s="560"/>
      <c r="M43" s="586">
        <f t="shared" ref="M43:N47" si="2">P43/S43</f>
        <v>0.78524536711908621</v>
      </c>
      <c r="N43" s="599">
        <f t="shared" si="2"/>
        <v>0.79386144557879579</v>
      </c>
      <c r="O43" s="587">
        <f>ROUND(+M43-N43,3)*100</f>
        <v>-0.89999999999999991</v>
      </c>
      <c r="P43" s="582">
        <f>P10</f>
        <v>2191557</v>
      </c>
      <c r="Q43" s="598">
        <f>Q10</f>
        <v>2176572</v>
      </c>
      <c r="R43" s="583">
        <f>(P43-Q43)/Q43</f>
        <v>6.8846792111632417E-3</v>
      </c>
      <c r="S43" s="582">
        <f>S10</f>
        <v>2790920</v>
      </c>
      <c r="T43" s="598">
        <f>T10</f>
        <v>2741753</v>
      </c>
      <c r="U43" s="583">
        <f>(S43-T43)/T43</f>
        <v>1.7932687590749421E-2</v>
      </c>
      <c r="V43" s="582">
        <f>V10</f>
        <v>3984667</v>
      </c>
      <c r="W43" s="598">
        <f>W10</f>
        <v>3952063</v>
      </c>
      <c r="X43" s="583">
        <f>(V43-W43)/W43</f>
        <v>8.2498684864082371E-3</v>
      </c>
      <c r="Y43" s="588">
        <f t="shared" ref="Y43:Z47" si="3">V43/C43</f>
        <v>2.5580139935379873</v>
      </c>
      <c r="Z43" s="600">
        <f t="shared" si="3"/>
        <v>2.6282379448464548</v>
      </c>
    </row>
    <row r="44" spans="1:26" s="601" customFormat="1" ht="13.8">
      <c r="A44" s="1054" t="s">
        <v>58</v>
      </c>
      <c r="B44" s="1055"/>
      <c r="C44" s="602">
        <f>C13</f>
        <v>341576</v>
      </c>
      <c r="D44" s="603">
        <f>D13</f>
        <v>330638</v>
      </c>
      <c r="E44" s="604">
        <f>(C44-D44)/D44</f>
        <v>3.3081496984617619E-2</v>
      </c>
      <c r="F44" s="602">
        <f>F13</f>
        <v>83811</v>
      </c>
      <c r="G44" s="603">
        <f>G13</f>
        <v>87155</v>
      </c>
      <c r="H44" s="604">
        <f>(F44-G44)/G44</f>
        <v>-3.8368424072055533E-2</v>
      </c>
      <c r="I44" s="602">
        <f>I13</f>
        <v>257765</v>
      </c>
      <c r="J44" s="603">
        <f>J13</f>
        <v>243483</v>
      </c>
      <c r="K44" s="604">
        <f>(I44-J44)/J44</f>
        <v>5.8657072567694667E-2</v>
      </c>
      <c r="L44" s="560"/>
      <c r="M44" s="605">
        <f t="shared" si="2"/>
        <v>0.51568143380189202</v>
      </c>
      <c r="N44" s="606">
        <f t="shared" si="2"/>
        <v>0.51621733551279603</v>
      </c>
      <c r="O44" s="607">
        <f>ROUND(+M44-N44,3)*100</f>
        <v>-0.1</v>
      </c>
      <c r="P44" s="602">
        <f>P13</f>
        <v>332959</v>
      </c>
      <c r="Q44" s="603">
        <f>Q13</f>
        <v>329071</v>
      </c>
      <c r="R44" s="604">
        <f>(P44-Q44)/Q44</f>
        <v>1.181507942055058E-2</v>
      </c>
      <c r="S44" s="602">
        <f>S13</f>
        <v>645668</v>
      </c>
      <c r="T44" s="603">
        <f>T13</f>
        <v>637466</v>
      </c>
      <c r="U44" s="604">
        <f>(S44-T44)/T44</f>
        <v>1.2866568569931573E-2</v>
      </c>
      <c r="V44" s="602">
        <f>V13</f>
        <v>748484</v>
      </c>
      <c r="W44" s="603">
        <f>W13</f>
        <v>735041</v>
      </c>
      <c r="X44" s="604">
        <f>(V44-W44)/W44</f>
        <v>1.828877572815666E-2</v>
      </c>
      <c r="Y44" s="608">
        <f t="shared" si="3"/>
        <v>2.1912663653184064</v>
      </c>
      <c r="Z44" s="609">
        <f t="shared" si="3"/>
        <v>2.223098978338848</v>
      </c>
    </row>
    <row r="45" spans="1:26" s="601" customFormat="1" ht="13.8">
      <c r="A45" s="1054" t="s">
        <v>59</v>
      </c>
      <c r="B45" s="1055"/>
      <c r="C45" s="602">
        <f>C17</f>
        <v>465967</v>
      </c>
      <c r="D45" s="603">
        <f>D17</f>
        <v>490526</v>
      </c>
      <c r="E45" s="604">
        <f>(C45-D45)/D45</f>
        <v>-5.0066663133044934E-2</v>
      </c>
      <c r="F45" s="602">
        <f>F17</f>
        <v>291848</v>
      </c>
      <c r="G45" s="603">
        <f>G17</f>
        <v>296454</v>
      </c>
      <c r="H45" s="604">
        <f>(F45-G45)/G45</f>
        <v>-1.553698044215966E-2</v>
      </c>
      <c r="I45" s="602">
        <f>I17</f>
        <v>174119</v>
      </c>
      <c r="J45" s="603">
        <f>J17</f>
        <v>194072</v>
      </c>
      <c r="K45" s="604">
        <f>(I45-J45)/J45</f>
        <v>-0.10281235830001237</v>
      </c>
      <c r="L45" s="560"/>
      <c r="M45" s="605">
        <f t="shared" si="2"/>
        <v>0.64238985581144092</v>
      </c>
      <c r="N45" s="606">
        <f t="shared" si="2"/>
        <v>0.68238976883561642</v>
      </c>
      <c r="O45" s="607">
        <f>ROUND(+M45-N45,3)*100</f>
        <v>-4</v>
      </c>
      <c r="P45" s="602">
        <f>P17</f>
        <v>593389</v>
      </c>
      <c r="Q45" s="603">
        <f>Q17</f>
        <v>637625</v>
      </c>
      <c r="R45" s="604">
        <f>(P45-Q45)/Q45</f>
        <v>-6.9376200744951974E-2</v>
      </c>
      <c r="S45" s="602">
        <f>S17</f>
        <v>923721</v>
      </c>
      <c r="T45" s="603">
        <f>T17</f>
        <v>934400</v>
      </c>
      <c r="U45" s="604">
        <f>(S45-T45)/T45</f>
        <v>-1.1428724315068493E-2</v>
      </c>
      <c r="V45" s="602">
        <f>V17</f>
        <v>1350959</v>
      </c>
      <c r="W45" s="603">
        <f>W17</f>
        <v>1443041</v>
      </c>
      <c r="X45" s="604">
        <f>(V45-W45)/W45</f>
        <v>-6.3811076746953133E-2</v>
      </c>
      <c r="Y45" s="608">
        <f t="shared" si="3"/>
        <v>2.8992589603984831</v>
      </c>
      <c r="Z45" s="609">
        <f t="shared" si="3"/>
        <v>2.9418236749937821</v>
      </c>
    </row>
    <row r="46" spans="1:26" s="601" customFormat="1" ht="13.8">
      <c r="A46" s="1054" t="s">
        <v>60</v>
      </c>
      <c r="B46" s="1055"/>
      <c r="C46" s="602">
        <f>C20</f>
        <v>152639</v>
      </c>
      <c r="D46" s="603">
        <f>D20</f>
        <v>149557</v>
      </c>
      <c r="E46" s="604">
        <f>(C46-D46)/D46</f>
        <v>2.0607527564741202E-2</v>
      </c>
      <c r="F46" s="602">
        <f>F20</f>
        <v>60448</v>
      </c>
      <c r="G46" s="603">
        <f>G20</f>
        <v>59560</v>
      </c>
      <c r="H46" s="604">
        <f>(F46-G46)/G46</f>
        <v>1.4909335124244459E-2</v>
      </c>
      <c r="I46" s="602">
        <f>I20</f>
        <v>92191</v>
      </c>
      <c r="J46" s="603">
        <f>J20</f>
        <v>89997</v>
      </c>
      <c r="K46" s="604">
        <f>(I46-J46)/J46</f>
        <v>2.4378590397457694E-2</v>
      </c>
      <c r="L46" s="560"/>
      <c r="M46" s="605">
        <f t="shared" si="2"/>
        <v>0.55399643333386883</v>
      </c>
      <c r="N46" s="606">
        <f t="shared" si="2"/>
        <v>0.51071644179040565</v>
      </c>
      <c r="O46" s="607">
        <f>ROUND(+M46-N46,3)*100</f>
        <v>4.3</v>
      </c>
      <c r="P46" s="602">
        <f>P20</f>
        <v>172412</v>
      </c>
      <c r="Q46" s="603">
        <f>Q20</f>
        <v>171733</v>
      </c>
      <c r="R46" s="604">
        <f>(P46-Q46)/Q46</f>
        <v>3.9538120221506642E-3</v>
      </c>
      <c r="S46" s="602">
        <f>S20</f>
        <v>311215</v>
      </c>
      <c r="T46" s="603">
        <f>T20</f>
        <v>336259</v>
      </c>
      <c r="U46" s="604">
        <f>(S46-T46)/T46</f>
        <v>-7.4478303926437658E-2</v>
      </c>
      <c r="V46" s="602">
        <f>V20</f>
        <v>328361</v>
      </c>
      <c r="W46" s="603">
        <f>W20</f>
        <v>327426</v>
      </c>
      <c r="X46" s="604">
        <f>(V46-W46)/W46</f>
        <v>2.8556070684673789E-3</v>
      </c>
      <c r="Y46" s="608">
        <f t="shared" si="3"/>
        <v>2.1512260955588021</v>
      </c>
      <c r="Z46" s="609">
        <f t="shared" si="3"/>
        <v>2.1893057496472919</v>
      </c>
    </row>
    <row r="47" spans="1:26" s="601" customFormat="1" ht="14.4" thickBot="1">
      <c r="A47" s="1056" t="s">
        <v>62</v>
      </c>
      <c r="B47" s="1057"/>
      <c r="C47" s="610">
        <f>C23</f>
        <v>126907</v>
      </c>
      <c r="D47" s="611">
        <f>D23</f>
        <v>121806</v>
      </c>
      <c r="E47" s="612">
        <f>(C47-D47)/D47</f>
        <v>4.1878068403855308E-2</v>
      </c>
      <c r="F47" s="610">
        <f>F23</f>
        <v>74291</v>
      </c>
      <c r="G47" s="611">
        <f>G23</f>
        <v>67437</v>
      </c>
      <c r="H47" s="612">
        <f>(F47-G47)/G47</f>
        <v>0.10163560063466642</v>
      </c>
      <c r="I47" s="610">
        <f>I23</f>
        <v>52616</v>
      </c>
      <c r="J47" s="611">
        <f>J23</f>
        <v>54369</v>
      </c>
      <c r="K47" s="612">
        <f>(I47-J47)/J47</f>
        <v>-3.2242638268130737E-2</v>
      </c>
      <c r="L47" s="576"/>
      <c r="M47" s="613">
        <f t="shared" si="2"/>
        <v>0.68940612725241224</v>
      </c>
      <c r="N47" s="614">
        <f t="shared" si="2"/>
        <v>0.65632097492235808</v>
      </c>
      <c r="O47" s="615">
        <f>ROUND(+M47-N47,3)*100</f>
        <v>3.3000000000000003</v>
      </c>
      <c r="P47" s="610">
        <f>P23</f>
        <v>179551</v>
      </c>
      <c r="Q47" s="611">
        <f>Q23</f>
        <v>166739</v>
      </c>
      <c r="R47" s="612">
        <f>(P47-Q47)/Q47</f>
        <v>7.6838652025021145E-2</v>
      </c>
      <c r="S47" s="610">
        <f>S23</f>
        <v>260443</v>
      </c>
      <c r="T47" s="611">
        <f>T23</f>
        <v>254051</v>
      </c>
      <c r="U47" s="612">
        <f>(S47-T47)/T47</f>
        <v>2.5160302458955092E-2</v>
      </c>
      <c r="V47" s="610">
        <f>V23</f>
        <v>386233</v>
      </c>
      <c r="W47" s="611">
        <f>W23</f>
        <v>362783</v>
      </c>
      <c r="X47" s="612">
        <f>(V47-W47)/W47</f>
        <v>6.4639192023882047E-2</v>
      </c>
      <c r="Y47" s="616">
        <f t="shared" si="3"/>
        <v>3.0434333803493896</v>
      </c>
      <c r="Z47" s="617">
        <f t="shared" si="3"/>
        <v>2.9783672397090455</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37" t="s">
        <v>63</v>
      </c>
      <c r="B49" s="1038"/>
      <c r="C49" s="589">
        <f>SUM(C43:C47)</f>
        <v>2644808</v>
      </c>
      <c r="D49" s="589">
        <f>SUM(D43:D47)</f>
        <v>2596220</v>
      </c>
      <c r="E49" s="541">
        <f>(C49-D49)/D49</f>
        <v>1.8714900894377211E-2</v>
      </c>
      <c r="F49" s="589">
        <f>SUM(F43:F47)</f>
        <v>1792143</v>
      </c>
      <c r="G49" s="589">
        <f>SUM(G43:G47)</f>
        <v>1744960</v>
      </c>
      <c r="H49" s="541">
        <f>(F49-G49)/G49</f>
        <v>2.703958830001834E-2</v>
      </c>
      <c r="I49" s="589">
        <f>SUM(I43:I47)</f>
        <v>852665</v>
      </c>
      <c r="J49" s="589">
        <f>SUM(J43:J47)</f>
        <v>851260</v>
      </c>
      <c r="K49" s="541">
        <f>(I49-J49)/J49</f>
        <v>1.6504945610036886E-3</v>
      </c>
      <c r="L49" s="590"/>
      <c r="M49" s="591">
        <f>P49/S49</f>
        <v>0.70354647547317328</v>
      </c>
      <c r="N49" s="591">
        <f>Q49/T49</f>
        <v>0.70998988770025018</v>
      </c>
      <c r="O49" s="544">
        <f>ROUND(+M49-N49,3)*100</f>
        <v>-0.6</v>
      </c>
      <c r="P49" s="589">
        <f>SUM(P43:P47)</f>
        <v>3469868</v>
      </c>
      <c r="Q49" s="589">
        <f>SUM(Q43:Q47)</f>
        <v>3481740</v>
      </c>
      <c r="R49" s="541">
        <f>(P49-Q49)/Q49</f>
        <v>-3.4097893581944662E-3</v>
      </c>
      <c r="S49" s="589">
        <f>SUM(S43:S47)</f>
        <v>4931967</v>
      </c>
      <c r="T49" s="589">
        <f>SUM(T43:T47)</f>
        <v>4903929</v>
      </c>
      <c r="U49" s="541">
        <f>(S49-T49)/T49</f>
        <v>5.7174563497962554E-3</v>
      </c>
      <c r="V49" s="589">
        <f>SUM(V43:V47)</f>
        <v>6798704</v>
      </c>
      <c r="W49" s="589">
        <f>SUM(W43:W47)</f>
        <v>6820354</v>
      </c>
      <c r="X49" s="541">
        <f>(V49-W49)/W49</f>
        <v>-3.1743220366567482E-3</v>
      </c>
      <c r="Y49" s="592">
        <f>V49/C49</f>
        <v>2.5705850859495283</v>
      </c>
      <c r="Z49" s="593">
        <f>W49/D49</f>
        <v>2.6270323778416311</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30" t="s">
        <v>38</v>
      </c>
      <c r="B1" s="1030"/>
      <c r="C1" s="1030"/>
      <c r="D1" s="1030"/>
      <c r="E1" s="1030"/>
      <c r="F1" s="1030"/>
      <c r="G1" s="1030"/>
      <c r="H1" s="1030"/>
      <c r="I1" s="1030"/>
      <c r="J1" s="1030"/>
      <c r="K1" s="1030"/>
      <c r="L1" s="1030"/>
      <c r="M1" s="1030"/>
      <c r="N1" s="1030"/>
      <c r="O1" s="1030"/>
      <c r="P1" s="1030"/>
      <c r="Q1" s="1030"/>
      <c r="R1" s="1030"/>
      <c r="S1" s="1030"/>
      <c r="T1" s="1030"/>
      <c r="U1" s="1030"/>
      <c r="V1" s="1030"/>
      <c r="W1" s="1030"/>
      <c r="X1" s="1030"/>
      <c r="Y1" s="1030"/>
      <c r="Z1" s="1030"/>
    </row>
    <row r="2" spans="1:26" s="491" customFormat="1" ht="24.6">
      <c r="A2" s="1030" t="s">
        <v>36</v>
      </c>
      <c r="B2" s="1030"/>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row>
    <row r="3" spans="1:26" s="491" customFormat="1" ht="20.399999999999999">
      <c r="E3" s="493"/>
      <c r="H3" s="493"/>
      <c r="K3" s="493"/>
      <c r="O3" s="493"/>
      <c r="R3" s="493"/>
      <c r="U3" s="493"/>
      <c r="Y3" s="493"/>
      <c r="Z3" s="493"/>
    </row>
    <row r="4" spans="1:26" ht="23.4" thickBot="1">
      <c r="A4" s="1031" t="s">
        <v>70</v>
      </c>
      <c r="B4" s="1031"/>
      <c r="C4" s="1031"/>
      <c r="D4" s="1031"/>
      <c r="E4" s="1031"/>
      <c r="F4" s="1031"/>
      <c r="G4" s="1031"/>
      <c r="H4" s="1031"/>
      <c r="I4" s="1031"/>
      <c r="J4" s="1031"/>
      <c r="K4" s="1031"/>
      <c r="L4" s="1031"/>
      <c r="M4" s="1031"/>
      <c r="N4" s="1031"/>
      <c r="O4" s="1031"/>
      <c r="P4" s="1031"/>
      <c r="Q4" s="1031"/>
      <c r="R4" s="1031"/>
      <c r="S4" s="1031"/>
      <c r="T4" s="1031"/>
      <c r="U4" s="1031"/>
      <c r="V4" s="1031"/>
      <c r="W4" s="1031"/>
      <c r="X4" s="1031"/>
      <c r="Y4" s="1031"/>
      <c r="Z4" s="1031"/>
    </row>
    <row r="5" spans="1:26" ht="13.8">
      <c r="A5" s="494"/>
      <c r="B5" s="495"/>
      <c r="C5" s="1032" t="s">
        <v>40</v>
      </c>
      <c r="D5" s="1032"/>
      <c r="E5" s="496" t="s">
        <v>41</v>
      </c>
      <c r="F5" s="1032" t="s">
        <v>42</v>
      </c>
      <c r="G5" s="1032"/>
      <c r="H5" s="496" t="s">
        <v>41</v>
      </c>
      <c r="I5" s="1032" t="s">
        <v>43</v>
      </c>
      <c r="J5" s="1032"/>
      <c r="K5" s="619" t="s">
        <v>41</v>
      </c>
      <c r="L5" s="498"/>
      <c r="M5" s="1033" t="s">
        <v>44</v>
      </c>
      <c r="N5" s="1033"/>
      <c r="O5" s="496" t="s">
        <v>45</v>
      </c>
      <c r="P5" s="1032" t="s">
        <v>46</v>
      </c>
      <c r="Q5" s="1032"/>
      <c r="R5" s="496" t="s">
        <v>41</v>
      </c>
      <c r="S5" s="1032" t="s">
        <v>47</v>
      </c>
      <c r="T5" s="1032"/>
      <c r="U5" s="496" t="s">
        <v>41</v>
      </c>
      <c r="V5" s="1032" t="s">
        <v>48</v>
      </c>
      <c r="W5" s="1032"/>
      <c r="X5" s="496" t="s">
        <v>41</v>
      </c>
      <c r="Y5" s="1032" t="s">
        <v>49</v>
      </c>
      <c r="Z5" s="1035"/>
    </row>
    <row r="6" spans="1:26" ht="28.2" thickBot="1">
      <c r="A6" s="499" t="s">
        <v>50</v>
      </c>
      <c r="B6" s="500" t="s">
        <v>51</v>
      </c>
      <c r="C6" s="501">
        <v>2016</v>
      </c>
      <c r="D6" s="501">
        <v>2015</v>
      </c>
      <c r="E6" s="502" t="s">
        <v>52</v>
      </c>
      <c r="F6" s="501">
        <v>2016</v>
      </c>
      <c r="G6" s="501">
        <v>2015</v>
      </c>
      <c r="H6" s="502" t="s">
        <v>52</v>
      </c>
      <c r="I6" s="501">
        <v>2016</v>
      </c>
      <c r="J6" s="501">
        <v>2015</v>
      </c>
      <c r="K6" s="502" t="s">
        <v>52</v>
      </c>
      <c r="L6" s="503"/>
      <c r="M6" s="620">
        <v>2016</v>
      </c>
      <c r="N6" s="620">
        <v>2015</v>
      </c>
      <c r="O6" s="502" t="s">
        <v>52</v>
      </c>
      <c r="P6" s="501">
        <v>2016</v>
      </c>
      <c r="Q6" s="501">
        <v>2015</v>
      </c>
      <c r="R6" s="502" t="s">
        <v>52</v>
      </c>
      <c r="S6" s="501">
        <v>2016</v>
      </c>
      <c r="T6" s="501">
        <v>2015</v>
      </c>
      <c r="U6" s="502" t="s">
        <v>52</v>
      </c>
      <c r="V6" s="501">
        <v>2016</v>
      </c>
      <c r="W6" s="501">
        <v>2015</v>
      </c>
      <c r="X6" s="502" t="s">
        <v>52</v>
      </c>
      <c r="Y6" s="501">
        <v>2016</v>
      </c>
      <c r="Z6" s="506">
        <v>2015</v>
      </c>
    </row>
    <row r="7" spans="1:26" ht="13.8">
      <c r="A7" s="1028" t="s">
        <v>53</v>
      </c>
      <c r="B7" s="507" t="s">
        <v>54</v>
      </c>
      <c r="C7" s="508">
        <v>83580</v>
      </c>
      <c r="D7" s="508">
        <v>81884</v>
      </c>
      <c r="E7" s="509">
        <v>2.0712227052904108E-2</v>
      </c>
      <c r="F7" s="508">
        <v>66495</v>
      </c>
      <c r="G7" s="508">
        <v>65030</v>
      </c>
      <c r="H7" s="509">
        <v>2.2528063970475166E-2</v>
      </c>
      <c r="I7" s="508">
        <v>17085</v>
      </c>
      <c r="J7" s="508">
        <v>16854</v>
      </c>
      <c r="K7" s="509">
        <v>1.3705945176219295E-2</v>
      </c>
      <c r="L7" s="621"/>
      <c r="M7" s="511">
        <v>0.63174696107951378</v>
      </c>
      <c r="N7" s="511">
        <v>0.66466203446749617</v>
      </c>
      <c r="O7" s="512">
        <v>-3.3000000000000003</v>
      </c>
      <c r="P7" s="508">
        <v>90638</v>
      </c>
      <c r="Q7" s="508">
        <v>94606</v>
      </c>
      <c r="R7" s="509">
        <v>-4.1942371519776755E-2</v>
      </c>
      <c r="S7" s="508">
        <v>143472</v>
      </c>
      <c r="T7" s="508">
        <v>142337</v>
      </c>
      <c r="U7" s="509">
        <v>7.9740334558126135E-3</v>
      </c>
      <c r="V7" s="508">
        <v>174333</v>
      </c>
      <c r="W7" s="508">
        <v>179009</v>
      </c>
      <c r="X7" s="509">
        <v>-2.6121591651816389E-2</v>
      </c>
      <c r="Y7" s="549">
        <v>2.085821966977746</v>
      </c>
      <c r="Z7" s="514">
        <v>2.1861291583215281</v>
      </c>
    </row>
    <row r="8" spans="1:26" ht="13.8">
      <c r="A8" s="1036"/>
      <c r="B8" s="507" t="s">
        <v>55</v>
      </c>
      <c r="C8" s="508">
        <v>152190</v>
      </c>
      <c r="D8" s="508">
        <v>131613</v>
      </c>
      <c r="E8" s="509">
        <v>0.15634473798181031</v>
      </c>
      <c r="F8" s="508">
        <v>119600</v>
      </c>
      <c r="G8" s="508">
        <v>107173</v>
      </c>
      <c r="H8" s="509">
        <v>0.11595271197036568</v>
      </c>
      <c r="I8" s="508">
        <v>32590</v>
      </c>
      <c r="J8" s="508">
        <v>24440</v>
      </c>
      <c r="K8" s="509">
        <v>0.3334697217675941</v>
      </c>
      <c r="L8" s="621"/>
      <c r="M8" s="511">
        <v>0.84642357232739973</v>
      </c>
      <c r="N8" s="511">
        <v>0.83926589842082799</v>
      </c>
      <c r="O8" s="512">
        <v>0.70000000000000007</v>
      </c>
      <c r="P8" s="508">
        <v>179595</v>
      </c>
      <c r="Q8" s="508">
        <v>157312</v>
      </c>
      <c r="R8" s="509">
        <v>0.14164844385679415</v>
      </c>
      <c r="S8" s="508">
        <v>212181</v>
      </c>
      <c r="T8" s="508">
        <v>187440</v>
      </c>
      <c r="U8" s="509">
        <v>0.13199423815620998</v>
      </c>
      <c r="V8" s="508">
        <v>328175</v>
      </c>
      <c r="W8" s="508">
        <v>279780</v>
      </c>
      <c r="X8" s="509">
        <v>0.17297519479591109</v>
      </c>
      <c r="Y8" s="549">
        <v>2.1563506143636246</v>
      </c>
      <c r="Z8" s="514">
        <v>2.1257778486927581</v>
      </c>
    </row>
    <row r="9" spans="1:26" ht="14.4" thickBot="1">
      <c r="A9" s="1029"/>
      <c r="B9" s="507" t="s">
        <v>56</v>
      </c>
      <c r="C9" s="508">
        <v>575756</v>
      </c>
      <c r="D9" s="508">
        <v>587174</v>
      </c>
      <c r="E9" s="509">
        <v>-1.9445683902897609E-2</v>
      </c>
      <c r="F9" s="508">
        <v>493237</v>
      </c>
      <c r="G9" s="508">
        <v>503116</v>
      </c>
      <c r="H9" s="509">
        <v>-1.9635630749171164E-2</v>
      </c>
      <c r="I9" s="508">
        <v>82519</v>
      </c>
      <c r="J9" s="508">
        <v>84058</v>
      </c>
      <c r="K9" s="509">
        <v>-1.8308786790073521E-2</v>
      </c>
      <c r="L9" s="621"/>
      <c r="M9" s="511">
        <v>0.81666679419393839</v>
      </c>
      <c r="N9" s="511">
        <v>0.85176632678579012</v>
      </c>
      <c r="O9" s="512">
        <v>-3.5000000000000004</v>
      </c>
      <c r="P9" s="508">
        <v>853848</v>
      </c>
      <c r="Q9" s="508">
        <v>902604</v>
      </c>
      <c r="R9" s="509">
        <v>-5.4017044019304149E-2</v>
      </c>
      <c r="S9" s="508">
        <v>1045528</v>
      </c>
      <c r="T9" s="508">
        <v>1059685</v>
      </c>
      <c r="U9" s="509">
        <v>-1.3359630456220481E-2</v>
      </c>
      <c r="V9" s="508">
        <v>1533189</v>
      </c>
      <c r="W9" s="508">
        <v>1630502</v>
      </c>
      <c r="X9" s="509">
        <v>-5.9682846141863061E-2</v>
      </c>
      <c r="Y9" s="549">
        <v>2.6629144985028379</v>
      </c>
      <c r="Z9" s="514">
        <v>2.7768634169769095</v>
      </c>
    </row>
    <row r="10" spans="1:26" ht="14.4" thickBot="1">
      <c r="A10" s="622" t="s">
        <v>57</v>
      </c>
      <c r="B10" s="623"/>
      <c r="C10" s="624">
        <v>811526</v>
      </c>
      <c r="D10" s="624">
        <v>800671</v>
      </c>
      <c r="E10" s="625">
        <v>1.3557378748574633E-2</v>
      </c>
      <c r="F10" s="624">
        <v>679332</v>
      </c>
      <c r="G10" s="624">
        <v>675319</v>
      </c>
      <c r="H10" s="625">
        <v>5.9423768618978587E-3</v>
      </c>
      <c r="I10" s="624">
        <v>132194</v>
      </c>
      <c r="J10" s="624">
        <v>125352</v>
      </c>
      <c r="K10" s="625">
        <v>5.458229625374944E-2</v>
      </c>
      <c r="L10" s="621"/>
      <c r="M10" s="626">
        <v>0.80223825472940324</v>
      </c>
      <c r="N10" s="626">
        <v>0.83091297207120451</v>
      </c>
      <c r="O10" s="627">
        <v>-2.9000000000000004</v>
      </c>
      <c r="P10" s="624">
        <v>1124081</v>
      </c>
      <c r="Q10" s="624">
        <v>1154522</v>
      </c>
      <c r="R10" s="625">
        <v>-2.6366756112053299E-2</v>
      </c>
      <c r="S10" s="624">
        <v>1401181</v>
      </c>
      <c r="T10" s="624">
        <v>1389462</v>
      </c>
      <c r="U10" s="625">
        <v>8.4341997118309101E-3</v>
      </c>
      <c r="V10" s="624">
        <v>2035697</v>
      </c>
      <c r="W10" s="624">
        <v>2089291</v>
      </c>
      <c r="X10" s="625">
        <v>-2.5651764163058186E-2</v>
      </c>
      <c r="Y10" s="628">
        <v>2.5084803197925885</v>
      </c>
      <c r="Z10" s="629">
        <v>2.6094250947018187</v>
      </c>
    </row>
    <row r="11" spans="1:26" ht="13.8">
      <c r="A11" s="1036" t="s">
        <v>58</v>
      </c>
      <c r="B11" s="507" t="s">
        <v>54</v>
      </c>
      <c r="C11" s="508">
        <v>83986</v>
      </c>
      <c r="D11" s="508">
        <v>78688</v>
      </c>
      <c r="E11" s="509">
        <v>6.732919886132574E-2</v>
      </c>
      <c r="F11" s="508">
        <v>18142</v>
      </c>
      <c r="G11" s="508">
        <v>19164</v>
      </c>
      <c r="H11" s="509">
        <v>-5.3329158839490715E-2</v>
      </c>
      <c r="I11" s="508">
        <v>65844</v>
      </c>
      <c r="J11" s="508">
        <v>59524</v>
      </c>
      <c r="K11" s="509">
        <v>0.10617566023788724</v>
      </c>
      <c r="L11" s="621"/>
      <c r="M11" s="511">
        <v>0.43319888560854919</v>
      </c>
      <c r="N11" s="511">
        <v>0.43190652142617209</v>
      </c>
      <c r="O11" s="512">
        <v>0.1</v>
      </c>
      <c r="P11" s="508">
        <v>72926</v>
      </c>
      <c r="Q11" s="508">
        <v>72004</v>
      </c>
      <c r="R11" s="509">
        <v>1.2804844175323593E-2</v>
      </c>
      <c r="S11" s="508">
        <v>168343</v>
      </c>
      <c r="T11" s="508">
        <v>166712</v>
      </c>
      <c r="U11" s="509">
        <v>9.7833389318105479E-3</v>
      </c>
      <c r="V11" s="508">
        <v>169922</v>
      </c>
      <c r="W11" s="508">
        <v>160911</v>
      </c>
      <c r="X11" s="509">
        <v>5.5999900566151478E-2</v>
      </c>
      <c r="Y11" s="549">
        <v>2.0232181554068536</v>
      </c>
      <c r="Z11" s="514">
        <v>2.0449242578283857</v>
      </c>
    </row>
    <row r="12" spans="1:26" ht="14.4" thickBot="1">
      <c r="A12" s="1036"/>
      <c r="B12" s="507" t="s">
        <v>55</v>
      </c>
      <c r="C12" s="508">
        <v>87095</v>
      </c>
      <c r="D12" s="508">
        <v>88250</v>
      </c>
      <c r="E12" s="509">
        <v>-1.3087818696883852E-2</v>
      </c>
      <c r="F12" s="508">
        <v>27665</v>
      </c>
      <c r="G12" s="508">
        <v>28172</v>
      </c>
      <c r="H12" s="509">
        <v>-1.799659236120971E-2</v>
      </c>
      <c r="I12" s="508">
        <v>59430</v>
      </c>
      <c r="J12" s="508">
        <v>60078</v>
      </c>
      <c r="K12" s="509">
        <v>-1.0785978228303206E-2</v>
      </c>
      <c r="L12" s="621"/>
      <c r="M12" s="511">
        <v>0.62295559613068641</v>
      </c>
      <c r="N12" s="511">
        <v>0.64833234246932214</v>
      </c>
      <c r="O12" s="512">
        <v>-2.5</v>
      </c>
      <c r="P12" s="508">
        <v>96213</v>
      </c>
      <c r="Q12" s="508">
        <v>97056</v>
      </c>
      <c r="R12" s="509">
        <v>-8.6857072205736886E-3</v>
      </c>
      <c r="S12" s="508">
        <v>154446</v>
      </c>
      <c r="T12" s="508">
        <v>149701</v>
      </c>
      <c r="U12" s="509">
        <v>3.1696515053339654E-2</v>
      </c>
      <c r="V12" s="508">
        <v>208658</v>
      </c>
      <c r="W12" s="508">
        <v>211348</v>
      </c>
      <c r="X12" s="509">
        <v>-1.2727823305638094E-2</v>
      </c>
      <c r="Y12" s="549">
        <v>2.3957517653137379</v>
      </c>
      <c r="Z12" s="514">
        <v>2.3948781869688385</v>
      </c>
    </row>
    <row r="13" spans="1:26" ht="14.4" thickBot="1">
      <c r="A13" s="622" t="s">
        <v>57</v>
      </c>
      <c r="B13" s="623"/>
      <c r="C13" s="624">
        <v>171081</v>
      </c>
      <c r="D13" s="624">
        <v>166938</v>
      </c>
      <c r="E13" s="625">
        <v>2.4817596952161881E-2</v>
      </c>
      <c r="F13" s="624">
        <v>45807</v>
      </c>
      <c r="G13" s="624">
        <v>47336</v>
      </c>
      <c r="H13" s="625">
        <v>-3.2300997126922429E-2</v>
      </c>
      <c r="I13" s="624">
        <v>125274</v>
      </c>
      <c r="J13" s="624">
        <v>119602</v>
      </c>
      <c r="K13" s="625">
        <v>4.7423956121135098E-2</v>
      </c>
      <c r="L13" s="621"/>
      <c r="M13" s="626">
        <v>0.52399245327443</v>
      </c>
      <c r="N13" s="626">
        <v>0.53430168798374278</v>
      </c>
      <c r="O13" s="627">
        <v>-1</v>
      </c>
      <c r="P13" s="624">
        <v>169139</v>
      </c>
      <c r="Q13" s="624">
        <v>169060</v>
      </c>
      <c r="R13" s="625">
        <v>4.6728971962616824E-4</v>
      </c>
      <c r="S13" s="624">
        <v>322789</v>
      </c>
      <c r="T13" s="624">
        <v>316413</v>
      </c>
      <c r="U13" s="625">
        <v>2.0150878756561835E-2</v>
      </c>
      <c r="V13" s="624">
        <v>378580</v>
      </c>
      <c r="W13" s="624">
        <v>372259</v>
      </c>
      <c r="X13" s="625">
        <v>1.6980113308207458E-2</v>
      </c>
      <c r="Y13" s="628">
        <v>2.2128699271105501</v>
      </c>
      <c r="Z13" s="629">
        <v>2.229923684242054</v>
      </c>
    </row>
    <row r="14" spans="1:26" ht="13.8">
      <c r="A14" s="1036" t="s">
        <v>59</v>
      </c>
      <c r="B14" s="507" t="s">
        <v>54</v>
      </c>
      <c r="C14" s="508">
        <v>11871</v>
      </c>
      <c r="D14" s="508">
        <v>13239</v>
      </c>
      <c r="E14" s="509">
        <v>-0.10333106730115568</v>
      </c>
      <c r="F14" s="508">
        <v>3237</v>
      </c>
      <c r="G14" s="508">
        <v>3234</v>
      </c>
      <c r="H14" s="509">
        <v>9.2764378478664194E-4</v>
      </c>
      <c r="I14" s="508">
        <v>8634</v>
      </c>
      <c r="J14" s="508">
        <v>10005</v>
      </c>
      <c r="K14" s="509">
        <v>-0.13703148425787107</v>
      </c>
      <c r="L14" s="621"/>
      <c r="M14" s="511">
        <v>0.36246384209630766</v>
      </c>
      <c r="N14" s="511">
        <v>0.36211653419168366</v>
      </c>
      <c r="O14" s="512">
        <v>0</v>
      </c>
      <c r="P14" s="508">
        <v>10651</v>
      </c>
      <c r="Q14" s="508">
        <v>11025</v>
      </c>
      <c r="R14" s="509">
        <v>-3.3922902494331067E-2</v>
      </c>
      <c r="S14" s="508">
        <v>29385</v>
      </c>
      <c r="T14" s="508">
        <v>30446</v>
      </c>
      <c r="U14" s="509">
        <v>-3.484858437890035E-2</v>
      </c>
      <c r="V14" s="508">
        <v>24271</v>
      </c>
      <c r="W14" s="508">
        <v>26631</v>
      </c>
      <c r="X14" s="509">
        <v>-8.8618527280237322E-2</v>
      </c>
      <c r="Y14" s="549">
        <v>2.044562378906579</v>
      </c>
      <c r="Z14" s="514">
        <v>2.0115567641060501</v>
      </c>
    </row>
    <row r="15" spans="1:26" ht="13.8">
      <c r="A15" s="1036"/>
      <c r="B15" s="507" t="s">
        <v>55</v>
      </c>
      <c r="C15" s="508">
        <v>56617</v>
      </c>
      <c r="D15" s="508">
        <v>57307</v>
      </c>
      <c r="E15" s="509">
        <v>-1.2040413911040536E-2</v>
      </c>
      <c r="F15" s="508">
        <v>37280</v>
      </c>
      <c r="G15" s="508">
        <v>37461</v>
      </c>
      <c r="H15" s="509">
        <v>-4.8316916259576624E-3</v>
      </c>
      <c r="I15" s="508">
        <v>19337</v>
      </c>
      <c r="J15" s="508">
        <v>19846</v>
      </c>
      <c r="K15" s="509">
        <v>-2.564748563942356E-2</v>
      </c>
      <c r="L15" s="621"/>
      <c r="M15" s="511">
        <v>0.66170210875225488</v>
      </c>
      <c r="N15" s="511">
        <v>0.72729060165159265</v>
      </c>
      <c r="O15" s="512">
        <v>-6.6000000000000005</v>
      </c>
      <c r="P15" s="508">
        <v>74462</v>
      </c>
      <c r="Q15" s="508">
        <v>81378</v>
      </c>
      <c r="R15" s="509">
        <v>-8.4986114183194475E-2</v>
      </c>
      <c r="S15" s="508">
        <v>112531</v>
      </c>
      <c r="T15" s="508">
        <v>111892</v>
      </c>
      <c r="U15" s="509">
        <v>5.7108640474743504E-3</v>
      </c>
      <c r="V15" s="508">
        <v>149564</v>
      </c>
      <c r="W15" s="508">
        <v>156028</v>
      </c>
      <c r="X15" s="509">
        <v>-4.1428461558181862E-2</v>
      </c>
      <c r="Y15" s="549">
        <v>2.641680060759136</v>
      </c>
      <c r="Z15" s="514">
        <v>2.7226691329156996</v>
      </c>
    </row>
    <row r="16" spans="1:26" ht="14.4" thickBot="1">
      <c r="A16" s="1036"/>
      <c r="B16" s="507" t="s">
        <v>56</v>
      </c>
      <c r="C16" s="508">
        <v>163059</v>
      </c>
      <c r="D16" s="508">
        <v>174827</v>
      </c>
      <c r="E16" s="509">
        <v>-6.7312257260034203E-2</v>
      </c>
      <c r="F16" s="508">
        <v>122229</v>
      </c>
      <c r="G16" s="508">
        <v>130327</v>
      </c>
      <c r="H16" s="509">
        <v>-6.2136011724354893E-2</v>
      </c>
      <c r="I16" s="508">
        <v>40830</v>
      </c>
      <c r="J16" s="508">
        <v>44500</v>
      </c>
      <c r="K16" s="509">
        <v>-8.2471910112359548E-2</v>
      </c>
      <c r="L16" s="621"/>
      <c r="M16" s="511">
        <v>0.7032678674315489</v>
      </c>
      <c r="N16" s="511">
        <v>0.76927258183570169</v>
      </c>
      <c r="O16" s="512">
        <v>-6.6000000000000005</v>
      </c>
      <c r="P16" s="508">
        <v>224590</v>
      </c>
      <c r="Q16" s="508">
        <v>249082</v>
      </c>
      <c r="R16" s="509">
        <v>-9.8329064324198454E-2</v>
      </c>
      <c r="S16" s="508">
        <v>319352</v>
      </c>
      <c r="T16" s="508">
        <v>323789</v>
      </c>
      <c r="U16" s="509">
        <v>-1.3703368551742029E-2</v>
      </c>
      <c r="V16" s="508">
        <v>520629</v>
      </c>
      <c r="W16" s="508">
        <v>572638</v>
      </c>
      <c r="X16" s="509">
        <v>-9.0823522015653871E-2</v>
      </c>
      <c r="Y16" s="549">
        <v>3.1928872371350248</v>
      </c>
      <c r="Z16" s="514">
        <v>3.2754551642480854</v>
      </c>
    </row>
    <row r="17" spans="1:26" ht="14.4" thickBot="1">
      <c r="A17" s="622" t="s">
        <v>57</v>
      </c>
      <c r="B17" s="623"/>
      <c r="C17" s="624">
        <v>231547</v>
      </c>
      <c r="D17" s="624">
        <v>245373</v>
      </c>
      <c r="E17" s="625">
        <v>-5.6346867829793826E-2</v>
      </c>
      <c r="F17" s="624">
        <v>162746</v>
      </c>
      <c r="G17" s="624">
        <v>171022</v>
      </c>
      <c r="H17" s="625">
        <v>-4.8391435020055898E-2</v>
      </c>
      <c r="I17" s="624">
        <v>68801</v>
      </c>
      <c r="J17" s="624">
        <v>74351</v>
      </c>
      <c r="K17" s="625">
        <v>-7.4645936167637289E-2</v>
      </c>
      <c r="L17" s="621"/>
      <c r="M17" s="626">
        <v>0.67141661680411391</v>
      </c>
      <c r="N17" s="626">
        <v>0.73260077189263872</v>
      </c>
      <c r="O17" s="627">
        <v>-6.1</v>
      </c>
      <c r="P17" s="624">
        <v>309703</v>
      </c>
      <c r="Q17" s="624">
        <v>341485</v>
      </c>
      <c r="R17" s="625">
        <v>-9.3069973790942506E-2</v>
      </c>
      <c r="S17" s="624">
        <v>461268</v>
      </c>
      <c r="T17" s="624">
        <v>466127</v>
      </c>
      <c r="U17" s="625">
        <v>-1.0424197697194113E-2</v>
      </c>
      <c r="V17" s="624">
        <v>694464</v>
      </c>
      <c r="W17" s="624">
        <v>755297</v>
      </c>
      <c r="X17" s="625">
        <v>-8.054182659271783E-2</v>
      </c>
      <c r="Y17" s="628">
        <v>2.9992355763624663</v>
      </c>
      <c r="Z17" s="629">
        <v>3.0781585586026172</v>
      </c>
    </row>
    <row r="18" spans="1:26" ht="13.8">
      <c r="A18" s="1036" t="s">
        <v>60</v>
      </c>
      <c r="B18" s="507" t="s">
        <v>54</v>
      </c>
      <c r="C18" s="508">
        <v>24162</v>
      </c>
      <c r="D18" s="508">
        <v>23078</v>
      </c>
      <c r="E18" s="509">
        <v>4.6971141346737154E-2</v>
      </c>
      <c r="F18" s="508">
        <v>7258</v>
      </c>
      <c r="G18" s="508">
        <v>7635</v>
      </c>
      <c r="H18" s="509">
        <v>-4.9377865094957431E-2</v>
      </c>
      <c r="I18" s="508">
        <v>16904</v>
      </c>
      <c r="J18" s="508">
        <v>15443</v>
      </c>
      <c r="K18" s="509">
        <v>9.4605970342550028E-2</v>
      </c>
      <c r="L18" s="621"/>
      <c r="M18" s="511">
        <v>0.44427546321088146</v>
      </c>
      <c r="N18" s="511">
        <v>0.440455398149945</v>
      </c>
      <c r="O18" s="512">
        <v>0.4</v>
      </c>
      <c r="P18" s="508">
        <v>20741</v>
      </c>
      <c r="Q18" s="508">
        <v>20427</v>
      </c>
      <c r="R18" s="509">
        <v>1.5371811817692271E-2</v>
      </c>
      <c r="S18" s="508">
        <v>46685</v>
      </c>
      <c r="T18" s="508">
        <v>46377</v>
      </c>
      <c r="U18" s="509">
        <v>6.6412230200314807E-3</v>
      </c>
      <c r="V18" s="508">
        <v>42360</v>
      </c>
      <c r="W18" s="508">
        <v>41255</v>
      </c>
      <c r="X18" s="509">
        <v>2.6784632165798086E-2</v>
      </c>
      <c r="Y18" s="549">
        <v>1.7531661286317357</v>
      </c>
      <c r="Z18" s="514">
        <v>1.7876332437819569</v>
      </c>
    </row>
    <row r="19" spans="1:26" ht="14.4" thickBot="1">
      <c r="A19" s="1036"/>
      <c r="B19" s="507" t="s">
        <v>61</v>
      </c>
      <c r="C19" s="508">
        <v>53037</v>
      </c>
      <c r="D19" s="508">
        <v>51476</v>
      </c>
      <c r="E19" s="509">
        <v>3.0324811562669984E-2</v>
      </c>
      <c r="F19" s="508">
        <v>27216</v>
      </c>
      <c r="G19" s="508">
        <v>26663</v>
      </c>
      <c r="H19" s="509">
        <v>2.0740351798372275E-2</v>
      </c>
      <c r="I19" s="508">
        <v>25821</v>
      </c>
      <c r="J19" s="508">
        <v>24813</v>
      </c>
      <c r="K19" s="509">
        <v>4.0623866521581432E-2</v>
      </c>
      <c r="L19" s="621"/>
      <c r="M19" s="511">
        <v>0.62985777197547099</v>
      </c>
      <c r="N19" s="511">
        <v>0.62099766751484309</v>
      </c>
      <c r="O19" s="512">
        <v>0.89999999999999991</v>
      </c>
      <c r="P19" s="508">
        <v>68509</v>
      </c>
      <c r="Q19" s="508">
        <v>70287</v>
      </c>
      <c r="R19" s="509">
        <v>-2.5296285230554726E-2</v>
      </c>
      <c r="S19" s="508">
        <v>108769</v>
      </c>
      <c r="T19" s="508">
        <v>113184</v>
      </c>
      <c r="U19" s="509">
        <v>-3.9007280180944306E-2</v>
      </c>
      <c r="V19" s="508">
        <v>125668</v>
      </c>
      <c r="W19" s="508">
        <v>125859</v>
      </c>
      <c r="X19" s="509">
        <v>-1.5175712503674747E-3</v>
      </c>
      <c r="Y19" s="549">
        <v>2.3694402021230463</v>
      </c>
      <c r="Z19" s="514">
        <v>2.4450034967751963</v>
      </c>
    </row>
    <row r="20" spans="1:26" ht="14.4" thickBot="1">
      <c r="A20" s="622" t="s">
        <v>57</v>
      </c>
      <c r="B20" s="623"/>
      <c r="C20" s="624">
        <v>77199</v>
      </c>
      <c r="D20" s="624">
        <v>74554</v>
      </c>
      <c r="E20" s="625">
        <v>3.5477640368055369E-2</v>
      </c>
      <c r="F20" s="624">
        <v>34474</v>
      </c>
      <c r="G20" s="624">
        <v>34298</v>
      </c>
      <c r="H20" s="625">
        <v>5.1314945477870426E-3</v>
      </c>
      <c r="I20" s="624">
        <v>42725</v>
      </c>
      <c r="J20" s="624">
        <v>40256</v>
      </c>
      <c r="K20" s="625">
        <v>6.1332472178060413E-2</v>
      </c>
      <c r="L20" s="621"/>
      <c r="M20" s="626">
        <v>0.57412482149060173</v>
      </c>
      <c r="N20" s="626">
        <v>0.56852238328914961</v>
      </c>
      <c r="O20" s="627">
        <v>0.6</v>
      </c>
      <c r="P20" s="624">
        <v>89250</v>
      </c>
      <c r="Q20" s="624">
        <v>90714</v>
      </c>
      <c r="R20" s="625">
        <v>-1.6138633507507109E-2</v>
      </c>
      <c r="S20" s="624">
        <v>155454</v>
      </c>
      <c r="T20" s="624">
        <v>159561</v>
      </c>
      <c r="U20" s="625">
        <v>-2.5739372403030817E-2</v>
      </c>
      <c r="V20" s="624">
        <v>168028</v>
      </c>
      <c r="W20" s="624">
        <v>167114</v>
      </c>
      <c r="X20" s="625">
        <v>5.4693203441961774E-3</v>
      </c>
      <c r="Y20" s="628">
        <v>2.176556691148849</v>
      </c>
      <c r="Z20" s="629">
        <v>2.2415162164337259</v>
      </c>
    </row>
    <row r="21" spans="1:26" ht="13.8">
      <c r="A21" s="1028" t="s">
        <v>62</v>
      </c>
      <c r="B21" s="507" t="s">
        <v>54</v>
      </c>
      <c r="C21" s="508">
        <v>13848</v>
      </c>
      <c r="D21" s="508">
        <v>13991</v>
      </c>
      <c r="E21" s="509">
        <v>-1.022085626474162E-2</v>
      </c>
      <c r="F21" s="508">
        <v>6468</v>
      </c>
      <c r="G21" s="508">
        <v>7074</v>
      </c>
      <c r="H21" s="509">
        <v>-8.5665818490245974E-2</v>
      </c>
      <c r="I21" s="508">
        <v>7380</v>
      </c>
      <c r="J21" s="508">
        <v>6917</v>
      </c>
      <c r="K21" s="509">
        <v>6.6936533179123903E-2</v>
      </c>
      <c r="L21" s="621"/>
      <c r="M21" s="511">
        <v>0.59010001695202574</v>
      </c>
      <c r="N21" s="511">
        <v>0.58235532173209226</v>
      </c>
      <c r="O21" s="512">
        <v>0.8</v>
      </c>
      <c r="P21" s="508">
        <v>17405</v>
      </c>
      <c r="Q21" s="508">
        <v>17268</v>
      </c>
      <c r="R21" s="509">
        <v>7.9337502895529301E-3</v>
      </c>
      <c r="S21" s="508">
        <v>29495</v>
      </c>
      <c r="T21" s="508">
        <v>29652</v>
      </c>
      <c r="U21" s="509">
        <v>-5.2947524618912724E-3</v>
      </c>
      <c r="V21" s="508">
        <v>31601</v>
      </c>
      <c r="W21" s="508">
        <v>30745</v>
      </c>
      <c r="X21" s="509">
        <v>2.784192551634412E-2</v>
      </c>
      <c r="Y21" s="549">
        <v>2.281990179087233</v>
      </c>
      <c r="Z21" s="514">
        <v>2.1974840969194482</v>
      </c>
    </row>
    <row r="22" spans="1:26" ht="14.4" thickBot="1">
      <c r="A22" s="1029"/>
      <c r="B22" s="507" t="s">
        <v>55</v>
      </c>
      <c r="C22" s="508">
        <v>52207</v>
      </c>
      <c r="D22" s="508">
        <v>50814</v>
      </c>
      <c r="E22" s="509">
        <v>2.7413704884480656E-2</v>
      </c>
      <c r="F22" s="508">
        <v>34636</v>
      </c>
      <c r="G22" s="508">
        <v>29131</v>
      </c>
      <c r="H22" s="509">
        <v>0.1889739452816587</v>
      </c>
      <c r="I22" s="508">
        <v>17571</v>
      </c>
      <c r="J22" s="508">
        <v>21683</v>
      </c>
      <c r="K22" s="509">
        <v>-0.18964165475257114</v>
      </c>
      <c r="L22" s="621"/>
      <c r="M22" s="511">
        <v>0.76254847315752416</v>
      </c>
      <c r="N22" s="511">
        <v>0.75132014584468376</v>
      </c>
      <c r="O22" s="512">
        <v>1.0999999999999999</v>
      </c>
      <c r="P22" s="508">
        <v>76887</v>
      </c>
      <c r="Q22" s="508">
        <v>71709</v>
      </c>
      <c r="R22" s="509">
        <v>7.2208509392126516E-2</v>
      </c>
      <c r="S22" s="508">
        <v>100829</v>
      </c>
      <c r="T22" s="508">
        <v>95444</v>
      </c>
      <c r="U22" s="509">
        <v>5.6420518838271656E-2</v>
      </c>
      <c r="V22" s="508">
        <v>167983</v>
      </c>
      <c r="W22" s="508">
        <v>160698</v>
      </c>
      <c r="X22" s="509">
        <v>4.5333482681800645E-2</v>
      </c>
      <c r="Y22" s="549">
        <v>3.2176336506598733</v>
      </c>
      <c r="Z22" s="514">
        <v>3.1624749084897861</v>
      </c>
    </row>
    <row r="23" spans="1:26" ht="14.4" thickBot="1">
      <c r="A23" s="622" t="s">
        <v>57</v>
      </c>
      <c r="B23" s="623"/>
      <c r="C23" s="624">
        <v>66055</v>
      </c>
      <c r="D23" s="624">
        <v>64805</v>
      </c>
      <c r="E23" s="625">
        <v>1.9288635136177765E-2</v>
      </c>
      <c r="F23" s="624">
        <v>41104</v>
      </c>
      <c r="G23" s="624">
        <v>36205</v>
      </c>
      <c r="H23" s="625">
        <v>0.13531280209915758</v>
      </c>
      <c r="I23" s="624">
        <v>24951</v>
      </c>
      <c r="J23" s="624">
        <v>28600</v>
      </c>
      <c r="K23" s="625">
        <v>-0.12758741258741257</v>
      </c>
      <c r="L23" s="630"/>
      <c r="M23" s="626">
        <v>0.72351984285319659</v>
      </c>
      <c r="N23" s="626">
        <v>0.71126974483596594</v>
      </c>
      <c r="O23" s="627">
        <v>1.2</v>
      </c>
      <c r="P23" s="624">
        <v>94292</v>
      </c>
      <c r="Q23" s="624">
        <v>88977</v>
      </c>
      <c r="R23" s="625">
        <v>5.9734538139069648E-2</v>
      </c>
      <c r="S23" s="624">
        <v>130324</v>
      </c>
      <c r="T23" s="624">
        <v>125096</v>
      </c>
      <c r="U23" s="625">
        <v>4.1791903817867876E-2</v>
      </c>
      <c r="V23" s="624">
        <v>199584</v>
      </c>
      <c r="W23" s="624">
        <v>191443</v>
      </c>
      <c r="X23" s="625">
        <v>4.2524406742476872E-2</v>
      </c>
      <c r="Y23" s="628">
        <v>3.021482098251457</v>
      </c>
      <c r="Z23" s="629">
        <v>2.9541393411002237</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58" t="s">
        <v>63</v>
      </c>
      <c r="B25" s="1059"/>
      <c r="C25" s="632">
        <v>1357408</v>
      </c>
      <c r="D25" s="632">
        <v>1352341</v>
      </c>
      <c r="E25" s="633">
        <v>3.7468360420929337E-3</v>
      </c>
      <c r="F25" s="632">
        <v>963463</v>
      </c>
      <c r="G25" s="632">
        <v>964180</v>
      </c>
      <c r="H25" s="633">
        <v>-7.4363708021323819E-4</v>
      </c>
      <c r="I25" s="632">
        <v>393945</v>
      </c>
      <c r="J25" s="632">
        <v>388161</v>
      </c>
      <c r="K25" s="633">
        <v>1.4901033334106209E-2</v>
      </c>
      <c r="L25" s="553"/>
      <c r="M25" s="634">
        <v>0.72296779948005196</v>
      </c>
      <c r="N25" s="634">
        <v>0.75092147506023421</v>
      </c>
      <c r="O25" s="635">
        <v>-2.8000000000000003</v>
      </c>
      <c r="P25" s="632">
        <v>1786465</v>
      </c>
      <c r="Q25" s="632">
        <v>1844758</v>
      </c>
      <c r="R25" s="633">
        <v>-3.1599266678881459E-2</v>
      </c>
      <c r="S25" s="632">
        <v>2471016</v>
      </c>
      <c r="T25" s="632">
        <v>2456659</v>
      </c>
      <c r="U25" s="633">
        <v>5.8441159314337075E-3</v>
      </c>
      <c r="V25" s="632">
        <v>3476353</v>
      </c>
      <c r="W25" s="632">
        <v>3575404</v>
      </c>
      <c r="X25" s="633">
        <v>-2.7703442743813006E-2</v>
      </c>
      <c r="Y25" s="636">
        <v>2.5610229201537047</v>
      </c>
      <c r="Z25" s="637">
        <v>2.6438627535510646</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39" t="s">
        <v>64</v>
      </c>
      <c r="B27" s="1040"/>
      <c r="C27" s="551">
        <v>61921</v>
      </c>
      <c r="D27" s="551">
        <v>57891</v>
      </c>
      <c r="E27" s="552">
        <v>6.9613584149522373E-2</v>
      </c>
      <c r="F27" s="551">
        <v>14067</v>
      </c>
      <c r="G27" s="551">
        <v>14516</v>
      </c>
      <c r="H27" s="552">
        <v>-3.0931386056764949E-2</v>
      </c>
      <c r="I27" s="551">
        <v>47854</v>
      </c>
      <c r="J27" s="551">
        <v>43375</v>
      </c>
      <c r="K27" s="552">
        <v>0.10326224783861672</v>
      </c>
      <c r="L27" s="553"/>
      <c r="M27" s="554">
        <v>0.45334351250997673</v>
      </c>
      <c r="N27" s="554">
        <v>0.44423538687596315</v>
      </c>
      <c r="O27" s="555">
        <v>0.89999999999999991</v>
      </c>
      <c r="P27" s="551">
        <v>52256</v>
      </c>
      <c r="Q27" s="551">
        <v>49582</v>
      </c>
      <c r="R27" s="552">
        <v>5.393086200637328E-2</v>
      </c>
      <c r="S27" s="551">
        <v>115268</v>
      </c>
      <c r="T27" s="551">
        <v>111612</v>
      </c>
      <c r="U27" s="552">
        <v>3.2756334444324985E-2</v>
      </c>
      <c r="V27" s="551">
        <v>128298</v>
      </c>
      <c r="W27" s="551">
        <v>118296</v>
      </c>
      <c r="X27" s="552">
        <v>8.4550618786772169E-2</v>
      </c>
      <c r="Y27" s="641">
        <v>2.0719626621017104</v>
      </c>
      <c r="Z27" s="557">
        <v>2.0434264393429031</v>
      </c>
    </row>
    <row r="28" spans="1:26">
      <c r="O28" s="558"/>
    </row>
    <row r="30" spans="1:26" ht="23.4" thickBot="1">
      <c r="A30" s="1031" t="s">
        <v>65</v>
      </c>
      <c r="B30" s="1031"/>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1"/>
    </row>
    <row r="31" spans="1:26" ht="13.8">
      <c r="A31" s="494"/>
      <c r="B31" s="495"/>
      <c r="C31" s="1032" t="s">
        <v>40</v>
      </c>
      <c r="D31" s="1032"/>
      <c r="E31" s="496" t="s">
        <v>41</v>
      </c>
      <c r="F31" s="1032" t="s">
        <v>42</v>
      </c>
      <c r="G31" s="1032"/>
      <c r="H31" s="496" t="s">
        <v>41</v>
      </c>
      <c r="I31" s="1032" t="s">
        <v>43</v>
      </c>
      <c r="J31" s="1032"/>
      <c r="K31" s="497" t="s">
        <v>41</v>
      </c>
      <c r="L31" s="498"/>
      <c r="M31" s="1033" t="s">
        <v>44</v>
      </c>
      <c r="N31" s="1033"/>
      <c r="O31" s="496" t="s">
        <v>45</v>
      </c>
      <c r="P31" s="1032" t="s">
        <v>46</v>
      </c>
      <c r="Q31" s="1032"/>
      <c r="R31" s="496" t="s">
        <v>41</v>
      </c>
      <c r="S31" s="1032" t="s">
        <v>47</v>
      </c>
      <c r="T31" s="1032"/>
      <c r="U31" s="496" t="s">
        <v>41</v>
      </c>
      <c r="V31" s="1032" t="s">
        <v>48</v>
      </c>
      <c r="W31" s="1032"/>
      <c r="X31" s="496" t="s">
        <v>41</v>
      </c>
      <c r="Y31" s="1032" t="s">
        <v>49</v>
      </c>
      <c r="Z31" s="1035"/>
    </row>
    <row r="32" spans="1:26" ht="28.5" customHeight="1" thickBot="1">
      <c r="A32" s="1042" t="s">
        <v>51</v>
      </c>
      <c r="B32" s="1043"/>
      <c r="C32" s="501">
        <v>2016</v>
      </c>
      <c r="D32" s="501">
        <v>2015</v>
      </c>
      <c r="E32" s="502" t="s">
        <v>52</v>
      </c>
      <c r="F32" s="501">
        <v>2016</v>
      </c>
      <c r="G32" s="501">
        <v>2015</v>
      </c>
      <c r="H32" s="502" t="s">
        <v>52</v>
      </c>
      <c r="I32" s="501">
        <v>2016</v>
      </c>
      <c r="J32" s="501">
        <v>2015</v>
      </c>
      <c r="K32" s="502" t="s">
        <v>52</v>
      </c>
      <c r="L32" s="503"/>
      <c r="M32" s="504">
        <v>2016</v>
      </c>
      <c r="N32" s="620">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3.8">
      <c r="A33" s="1044" t="s">
        <v>54</v>
      </c>
      <c r="B33" s="1045"/>
      <c r="C33" s="508">
        <f>C7+C11+C14+C18+C21</f>
        <v>217447</v>
      </c>
      <c r="D33" s="508">
        <f>D7+D11+D14+D18+D21</f>
        <v>210880</v>
      </c>
      <c r="E33" s="509">
        <f>(C33-D33)/D33</f>
        <v>3.1140933232169956E-2</v>
      </c>
      <c r="F33" s="508">
        <f>F7+F11+F14+F18+F21</f>
        <v>101600</v>
      </c>
      <c r="G33" s="508">
        <f>G7+G11+G14+G18+G21</f>
        <v>102137</v>
      </c>
      <c r="H33" s="509">
        <f>(F33-G33)/G33</f>
        <v>-5.2576441446292727E-3</v>
      </c>
      <c r="I33" s="508">
        <f>I7+I11+I14+I18+I21</f>
        <v>115847</v>
      </c>
      <c r="J33" s="508">
        <f>J7+J11+J14+J18+J21</f>
        <v>108743</v>
      </c>
      <c r="K33" s="509">
        <f>(I33-J33)/J33</f>
        <v>6.5328342973800607E-2</v>
      </c>
      <c r="L33" s="643"/>
      <c r="M33" s="511">
        <f t="shared" ref="M33:N35" si="0">P33/S33</f>
        <v>0.50879534237385593</v>
      </c>
      <c r="N33" s="511">
        <f t="shared" si="0"/>
        <v>0.51821314773635219</v>
      </c>
      <c r="O33" s="512">
        <f>ROUND(+M33-N33,3)*100</f>
        <v>-0.89999999999999991</v>
      </c>
      <c r="P33" s="508">
        <f>P7+P11+P14+P18+P21</f>
        <v>212361</v>
      </c>
      <c r="Q33" s="508">
        <f>Q7+Q11+Q14+Q18+Q21</f>
        <v>215330</v>
      </c>
      <c r="R33" s="509">
        <f>(P33-Q33)/Q33</f>
        <v>-1.3788139135280732E-2</v>
      </c>
      <c r="S33" s="508">
        <f>S7+S11+S14+S18+S21</f>
        <v>417380</v>
      </c>
      <c r="T33" s="508">
        <f>T7+T11+T14+T18+T21</f>
        <v>415524</v>
      </c>
      <c r="U33" s="509">
        <f>(S33-T33)/T33</f>
        <v>4.4666493391476783E-3</v>
      </c>
      <c r="V33" s="508">
        <f>V7+V11+V14+V18+V21</f>
        <v>442487</v>
      </c>
      <c r="W33" s="508">
        <f>W7+W11+W14+W18+W21</f>
        <v>438551</v>
      </c>
      <c r="X33" s="509">
        <f>(V33-W33)/W33</f>
        <v>8.9750108881293169E-3</v>
      </c>
      <c r="Y33" s="644">
        <f t="shared" ref="Y33:Z35" si="1">V33/C33</f>
        <v>2.0349188537896592</v>
      </c>
      <c r="Z33" s="645">
        <f t="shared" si="1"/>
        <v>2.0796234825493172</v>
      </c>
    </row>
    <row r="34" spans="1:26" ht="13.8">
      <c r="A34" s="1046" t="s">
        <v>55</v>
      </c>
      <c r="B34" s="1047"/>
      <c r="C34" s="646">
        <f>C8+C12+C19+C15+C22</f>
        <v>401146</v>
      </c>
      <c r="D34" s="646">
        <f>D8+D12+D19+D15+D22</f>
        <v>379460</v>
      </c>
      <c r="E34" s="565">
        <f>(C34-D34)/D34</f>
        <v>5.7149633689980502E-2</v>
      </c>
      <c r="F34" s="646">
        <f>F8+F12+F19+F15+F22</f>
        <v>246397</v>
      </c>
      <c r="G34" s="646">
        <f>G8+G12+G19+G15+G22</f>
        <v>228600</v>
      </c>
      <c r="H34" s="565">
        <f>(F34-G34)/G34</f>
        <v>7.7852143482064748E-2</v>
      </c>
      <c r="I34" s="646">
        <f>I8+I12+I19+I15+I22</f>
        <v>154749</v>
      </c>
      <c r="J34" s="646">
        <f>J8+J12+J19+J15+J22</f>
        <v>150860</v>
      </c>
      <c r="K34" s="565">
        <f>(I34-J34)/J34</f>
        <v>2.5778867824473022E-2</v>
      </c>
      <c r="L34" s="643"/>
      <c r="M34" s="647">
        <f t="shared" si="0"/>
        <v>0.71965398486546761</v>
      </c>
      <c r="N34" s="648">
        <f t="shared" si="0"/>
        <v>0.72642592460249278</v>
      </c>
      <c r="O34" s="568">
        <f>ROUND(+M34-N34,3)*100</f>
        <v>-0.70000000000000007</v>
      </c>
      <c r="P34" s="646">
        <f>P8+P12+P19+P15+P22</f>
        <v>495666</v>
      </c>
      <c r="Q34" s="646">
        <f>Q8+Q12+Q19+Q15+Q22</f>
        <v>477742</v>
      </c>
      <c r="R34" s="565">
        <f>(P34-Q34)/Q34</f>
        <v>3.7518158336507991E-2</v>
      </c>
      <c r="S34" s="646">
        <f>S8+S12+S19+S15+S22</f>
        <v>688756</v>
      </c>
      <c r="T34" s="646">
        <f>T8+T12+T19+T15+T22</f>
        <v>657661</v>
      </c>
      <c r="U34" s="565">
        <f>(S34-T34)/T34</f>
        <v>4.7281198064048194E-2</v>
      </c>
      <c r="V34" s="646">
        <f>V8+V12+V19+V15+V22</f>
        <v>980048</v>
      </c>
      <c r="W34" s="646">
        <f>W8+W12+W19+W15+W22</f>
        <v>933713</v>
      </c>
      <c r="X34" s="565">
        <f>(V34-W34)/W34</f>
        <v>4.9624456337225675E-2</v>
      </c>
      <c r="Y34" s="649">
        <f t="shared" si="1"/>
        <v>2.443120459882437</v>
      </c>
      <c r="Z34" s="650">
        <f t="shared" si="1"/>
        <v>2.4606361671849468</v>
      </c>
    </row>
    <row r="35" spans="1:26" ht="14.4" thickBot="1">
      <c r="A35" s="1048" t="s">
        <v>56</v>
      </c>
      <c r="B35" s="1049"/>
      <c r="C35" s="651">
        <f>C9+C16</f>
        <v>738815</v>
      </c>
      <c r="D35" s="652">
        <f>D9+D16</f>
        <v>762001</v>
      </c>
      <c r="E35" s="653">
        <f>(C35-D35)/D35</f>
        <v>-3.0427781590837807E-2</v>
      </c>
      <c r="F35" s="654">
        <f>F9+F16</f>
        <v>615466</v>
      </c>
      <c r="G35" s="652">
        <f>G9+G16</f>
        <v>633443</v>
      </c>
      <c r="H35" s="653">
        <f>(F35-G35)/G35</f>
        <v>-2.837982265176188E-2</v>
      </c>
      <c r="I35" s="654">
        <f>I9+I16</f>
        <v>123349</v>
      </c>
      <c r="J35" s="652">
        <f>J9+J16</f>
        <v>128558</v>
      </c>
      <c r="K35" s="575">
        <f>(I35-J35)/J35</f>
        <v>-4.0518676395090152E-2</v>
      </c>
      <c r="L35" s="655"/>
      <c r="M35" s="656">
        <f t="shared" si="0"/>
        <v>0.79013393118808983</v>
      </c>
      <c r="N35" s="657">
        <f t="shared" si="0"/>
        <v>0.83245944629244928</v>
      </c>
      <c r="O35" s="658">
        <f>ROUND(+M35-N35,3)*100</f>
        <v>-4.2</v>
      </c>
      <c r="P35" s="654">
        <f>P9+P16</f>
        <v>1078438</v>
      </c>
      <c r="Q35" s="652">
        <f>Q9+Q16</f>
        <v>1151686</v>
      </c>
      <c r="R35" s="653">
        <f>(P35-Q35)/Q35</f>
        <v>-6.3600668932330517E-2</v>
      </c>
      <c r="S35" s="654">
        <f>S9+S16</f>
        <v>1364880</v>
      </c>
      <c r="T35" s="652">
        <f>T9+T16</f>
        <v>1383474</v>
      </c>
      <c r="U35" s="653">
        <f>(S35-T35)/T35</f>
        <v>-1.3440079105209061E-2</v>
      </c>
      <c r="V35" s="654">
        <f>V9+V16</f>
        <v>2053818</v>
      </c>
      <c r="W35" s="652">
        <f>W9+W16</f>
        <v>2203140</v>
      </c>
      <c r="X35" s="575">
        <f>(V35-W35)/W35</f>
        <v>-6.7776900242381324E-2</v>
      </c>
      <c r="Y35" s="659">
        <f t="shared" si="1"/>
        <v>2.7798812964003168</v>
      </c>
      <c r="Z35" s="660">
        <f t="shared" si="1"/>
        <v>2.8912560482204093</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58" t="s">
        <v>63</v>
      </c>
      <c r="B37" s="1059"/>
      <c r="C37" s="632">
        <f>SUM(C33:C35)</f>
        <v>1357408</v>
      </c>
      <c r="D37" s="632">
        <f>SUM(D33:D35)</f>
        <v>1352341</v>
      </c>
      <c r="E37" s="633">
        <f>(C37-D37)/D37</f>
        <v>3.7468360420929337E-3</v>
      </c>
      <c r="F37" s="632">
        <f>SUM(F33:F35)</f>
        <v>963463</v>
      </c>
      <c r="G37" s="632">
        <f>SUM(G33:G35)</f>
        <v>964180</v>
      </c>
      <c r="H37" s="633">
        <f>(F37-G37)/G37</f>
        <v>-7.4363708021323819E-4</v>
      </c>
      <c r="I37" s="632">
        <f>SUM(I33:I35)</f>
        <v>393945</v>
      </c>
      <c r="J37" s="632">
        <f>SUM(J33:J35)</f>
        <v>388161</v>
      </c>
      <c r="K37" s="633">
        <f>(I37-J37)/J37</f>
        <v>1.4901033334106209E-2</v>
      </c>
      <c r="L37" s="542"/>
      <c r="M37" s="634">
        <f>P37/S37</f>
        <v>0.72296779948005196</v>
      </c>
      <c r="N37" s="634">
        <f>Q37/T37</f>
        <v>0.75092147506023421</v>
      </c>
      <c r="O37" s="635">
        <f>ROUND(+M37-N37,3)*100</f>
        <v>-2.8000000000000003</v>
      </c>
      <c r="P37" s="632">
        <f>SUM(P33:P35)</f>
        <v>1786465</v>
      </c>
      <c r="Q37" s="632">
        <f>SUM(Q33:Q35)</f>
        <v>1844758</v>
      </c>
      <c r="R37" s="633">
        <f>(P37-Q37)/Q37</f>
        <v>-3.1599266678881459E-2</v>
      </c>
      <c r="S37" s="632">
        <f>SUM(S33:S35)</f>
        <v>2471016</v>
      </c>
      <c r="T37" s="632">
        <f>SUM(T33:T35)</f>
        <v>2456659</v>
      </c>
      <c r="U37" s="633">
        <f>(S37-T37)/T37</f>
        <v>5.8441159314337075E-3</v>
      </c>
      <c r="V37" s="632">
        <f>SUM(V33:V35)</f>
        <v>3476353</v>
      </c>
      <c r="W37" s="632">
        <f>SUM(W33:W35)</f>
        <v>3575404</v>
      </c>
      <c r="X37" s="633">
        <f>(V37-W37)/W37</f>
        <v>-2.7703442743813006E-2</v>
      </c>
      <c r="Y37" s="663">
        <f>V37/C37</f>
        <v>2.5610229201537047</v>
      </c>
      <c r="Z37" s="664">
        <f>W37/D37</f>
        <v>2.6438627535510646</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31" t="s">
        <v>66</v>
      </c>
      <c r="B40" s="1031"/>
      <c r="C40" s="1031"/>
      <c r="D40" s="1031"/>
      <c r="E40" s="1031"/>
      <c r="F40" s="1031"/>
      <c r="G40" s="1031"/>
      <c r="H40" s="1031"/>
      <c r="I40" s="1031"/>
      <c r="J40" s="1031"/>
      <c r="K40" s="1031"/>
      <c r="L40" s="1031"/>
      <c r="M40" s="1031"/>
      <c r="N40" s="1031"/>
      <c r="O40" s="1031"/>
      <c r="P40" s="1031"/>
      <c r="Q40" s="1031"/>
      <c r="R40" s="1031"/>
      <c r="S40" s="1031"/>
      <c r="T40" s="1031"/>
      <c r="U40" s="1031"/>
      <c r="V40" s="1031"/>
      <c r="W40" s="1031"/>
      <c r="X40" s="1031"/>
      <c r="Y40" s="1031"/>
      <c r="Z40" s="1031"/>
    </row>
    <row r="41" spans="1:26" ht="13.8">
      <c r="A41" s="494"/>
      <c r="B41" s="495"/>
      <c r="C41" s="1032" t="s">
        <v>40</v>
      </c>
      <c r="D41" s="1032"/>
      <c r="E41" s="496" t="s">
        <v>41</v>
      </c>
      <c r="F41" s="1032" t="s">
        <v>42</v>
      </c>
      <c r="G41" s="1032"/>
      <c r="H41" s="496" t="s">
        <v>41</v>
      </c>
      <c r="I41" s="1032" t="s">
        <v>43</v>
      </c>
      <c r="J41" s="1032"/>
      <c r="K41" s="497" t="s">
        <v>41</v>
      </c>
      <c r="L41" s="498"/>
      <c r="M41" s="1033" t="s">
        <v>44</v>
      </c>
      <c r="N41" s="1033"/>
      <c r="O41" s="496" t="s">
        <v>45</v>
      </c>
      <c r="P41" s="1032" t="s">
        <v>46</v>
      </c>
      <c r="Q41" s="1032"/>
      <c r="R41" s="496" t="s">
        <v>41</v>
      </c>
      <c r="S41" s="1032" t="s">
        <v>47</v>
      </c>
      <c r="T41" s="1032"/>
      <c r="U41" s="496" t="s">
        <v>41</v>
      </c>
      <c r="V41" s="1032" t="s">
        <v>48</v>
      </c>
      <c r="W41" s="1032"/>
      <c r="X41" s="496" t="s">
        <v>41</v>
      </c>
      <c r="Y41" s="1032" t="s">
        <v>49</v>
      </c>
      <c r="Z41" s="1035"/>
    </row>
    <row r="42" spans="1:26" ht="14.4" thickBot="1">
      <c r="A42" s="1050" t="s">
        <v>50</v>
      </c>
      <c r="B42" s="1051"/>
      <c r="C42" s="501">
        <v>2016</v>
      </c>
      <c r="D42" s="501">
        <v>2015</v>
      </c>
      <c r="E42" s="502" t="s">
        <v>52</v>
      </c>
      <c r="F42" s="501">
        <v>2016</v>
      </c>
      <c r="G42" s="501">
        <v>2015</v>
      </c>
      <c r="H42" s="502" t="s">
        <v>52</v>
      </c>
      <c r="I42" s="501">
        <v>2016</v>
      </c>
      <c r="J42" s="501">
        <v>2015</v>
      </c>
      <c r="K42" s="502" t="s">
        <v>52</v>
      </c>
      <c r="L42" s="503"/>
      <c r="M42" s="504">
        <v>2016</v>
      </c>
      <c r="N42" s="620">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3.8">
      <c r="A43" s="1052" t="s">
        <v>53</v>
      </c>
      <c r="B43" s="1053"/>
      <c r="C43" s="534">
        <f>C10</f>
        <v>811526</v>
      </c>
      <c r="D43" s="666">
        <f>D10</f>
        <v>800671</v>
      </c>
      <c r="E43" s="583">
        <f>(C43-D43)/D43</f>
        <v>1.3557378748574633E-2</v>
      </c>
      <c r="F43" s="534">
        <f>F10</f>
        <v>679332</v>
      </c>
      <c r="G43" s="666">
        <f>G10</f>
        <v>675319</v>
      </c>
      <c r="H43" s="583">
        <f>(F43-G43)/G43</f>
        <v>5.9423768618978587E-3</v>
      </c>
      <c r="I43" s="534">
        <f>I10</f>
        <v>132194</v>
      </c>
      <c r="J43" s="666">
        <f>J10</f>
        <v>125352</v>
      </c>
      <c r="K43" s="583">
        <f>(I43-J43)/J43</f>
        <v>5.458229625374944E-2</v>
      </c>
      <c r="L43" s="643"/>
      <c r="M43" s="536">
        <f t="shared" ref="M43:N47" si="2">P43/S43</f>
        <v>0.80223825472940324</v>
      </c>
      <c r="N43" s="667">
        <f t="shared" si="2"/>
        <v>0.83091297207120451</v>
      </c>
      <c r="O43" s="587">
        <f>ROUND(+M43-N43,3)*100</f>
        <v>-2.9000000000000004</v>
      </c>
      <c r="P43" s="534">
        <f>P10</f>
        <v>1124081</v>
      </c>
      <c r="Q43" s="666">
        <f>Q10</f>
        <v>1154522</v>
      </c>
      <c r="R43" s="583">
        <f>(P43-Q43)/Q43</f>
        <v>-2.6366756112053299E-2</v>
      </c>
      <c r="S43" s="534">
        <f>S10</f>
        <v>1401181</v>
      </c>
      <c r="T43" s="666">
        <f>T10</f>
        <v>1389462</v>
      </c>
      <c r="U43" s="583">
        <f>(S43-T43)/T43</f>
        <v>8.4341997118309101E-3</v>
      </c>
      <c r="V43" s="534">
        <f>V10</f>
        <v>2035697</v>
      </c>
      <c r="W43" s="666">
        <f>W10</f>
        <v>2089291</v>
      </c>
      <c r="X43" s="583">
        <f>(V43-W43)/W43</f>
        <v>-2.5651764163058186E-2</v>
      </c>
      <c r="Y43" s="662">
        <f t="shared" ref="Y43:Z47" si="3">V43/C43</f>
        <v>2.5084803197925885</v>
      </c>
      <c r="Z43" s="668">
        <f t="shared" si="3"/>
        <v>2.6094250947018187</v>
      </c>
    </row>
    <row r="44" spans="1:26" s="601" customFormat="1" ht="13.8">
      <c r="A44" s="1054" t="s">
        <v>58</v>
      </c>
      <c r="B44" s="1055"/>
      <c r="C44" s="669">
        <f>C13</f>
        <v>171081</v>
      </c>
      <c r="D44" s="670">
        <f>D13</f>
        <v>166938</v>
      </c>
      <c r="E44" s="604">
        <f>(C44-D44)/D44</f>
        <v>2.4817596952161881E-2</v>
      </c>
      <c r="F44" s="669">
        <f>F13</f>
        <v>45807</v>
      </c>
      <c r="G44" s="670">
        <f>G13</f>
        <v>47336</v>
      </c>
      <c r="H44" s="604">
        <f>(F44-G44)/G44</f>
        <v>-3.2300997126922429E-2</v>
      </c>
      <c r="I44" s="669">
        <f>I13</f>
        <v>125274</v>
      </c>
      <c r="J44" s="670">
        <f>J13</f>
        <v>119602</v>
      </c>
      <c r="K44" s="604">
        <f>(I44-J44)/J44</f>
        <v>4.7423956121135098E-2</v>
      </c>
      <c r="L44" s="643"/>
      <c r="M44" s="671">
        <f t="shared" si="2"/>
        <v>0.52399245327443</v>
      </c>
      <c r="N44" s="672">
        <f t="shared" si="2"/>
        <v>0.53430168798374278</v>
      </c>
      <c r="O44" s="607">
        <f>ROUND(+M44-N44,3)*100</f>
        <v>-1</v>
      </c>
      <c r="P44" s="669">
        <f>P13</f>
        <v>169139</v>
      </c>
      <c r="Q44" s="670">
        <f>Q13</f>
        <v>169060</v>
      </c>
      <c r="R44" s="604">
        <f>(P44-Q44)/Q44</f>
        <v>4.6728971962616824E-4</v>
      </c>
      <c r="S44" s="669">
        <f>S13</f>
        <v>322789</v>
      </c>
      <c r="T44" s="670">
        <f>T13</f>
        <v>316413</v>
      </c>
      <c r="U44" s="604">
        <f>(S44-T44)/T44</f>
        <v>2.0150878756561835E-2</v>
      </c>
      <c r="V44" s="669">
        <f>V13</f>
        <v>378580</v>
      </c>
      <c r="W44" s="670">
        <f>W13</f>
        <v>372259</v>
      </c>
      <c r="X44" s="604">
        <f>(V44-W44)/W44</f>
        <v>1.6980113308207458E-2</v>
      </c>
      <c r="Y44" s="673">
        <f t="shared" si="3"/>
        <v>2.2128699271105501</v>
      </c>
      <c r="Z44" s="674">
        <f t="shared" si="3"/>
        <v>2.229923684242054</v>
      </c>
    </row>
    <row r="45" spans="1:26" s="601" customFormat="1" ht="13.8">
      <c r="A45" s="1054" t="s">
        <v>59</v>
      </c>
      <c r="B45" s="1055"/>
      <c r="C45" s="669">
        <f>C17</f>
        <v>231547</v>
      </c>
      <c r="D45" s="670">
        <f>D17</f>
        <v>245373</v>
      </c>
      <c r="E45" s="604">
        <f>(C45-D45)/D45</f>
        <v>-5.6346867829793826E-2</v>
      </c>
      <c r="F45" s="669">
        <f>F17</f>
        <v>162746</v>
      </c>
      <c r="G45" s="670">
        <f>G17</f>
        <v>171022</v>
      </c>
      <c r="H45" s="604">
        <f>(F45-G45)/G45</f>
        <v>-4.8391435020055898E-2</v>
      </c>
      <c r="I45" s="669">
        <f>I17</f>
        <v>68801</v>
      </c>
      <c r="J45" s="670">
        <f>J17</f>
        <v>74351</v>
      </c>
      <c r="K45" s="604">
        <f>(I45-J45)/J45</f>
        <v>-7.4645936167637289E-2</v>
      </c>
      <c r="L45" s="643"/>
      <c r="M45" s="671">
        <f t="shared" si="2"/>
        <v>0.67141661680411391</v>
      </c>
      <c r="N45" s="672">
        <f t="shared" si="2"/>
        <v>0.73260077189263872</v>
      </c>
      <c r="O45" s="607">
        <f>ROUND(+M45-N45,3)*100</f>
        <v>-6.1</v>
      </c>
      <c r="P45" s="669">
        <f>P17</f>
        <v>309703</v>
      </c>
      <c r="Q45" s="670">
        <f>Q17</f>
        <v>341485</v>
      </c>
      <c r="R45" s="604">
        <f>(P45-Q45)/Q45</f>
        <v>-9.3069973790942506E-2</v>
      </c>
      <c r="S45" s="669">
        <f>S17</f>
        <v>461268</v>
      </c>
      <c r="T45" s="670">
        <f>T17</f>
        <v>466127</v>
      </c>
      <c r="U45" s="604">
        <f>(S45-T45)/T45</f>
        <v>-1.0424197697194113E-2</v>
      </c>
      <c r="V45" s="669">
        <f>V17</f>
        <v>694464</v>
      </c>
      <c r="W45" s="670">
        <f>W17</f>
        <v>755297</v>
      </c>
      <c r="X45" s="604">
        <f>(V45-W45)/W45</f>
        <v>-8.054182659271783E-2</v>
      </c>
      <c r="Y45" s="673">
        <f t="shared" si="3"/>
        <v>2.9992355763624663</v>
      </c>
      <c r="Z45" s="674">
        <f t="shared" si="3"/>
        <v>3.0781585586026172</v>
      </c>
    </row>
    <row r="46" spans="1:26" s="601" customFormat="1" ht="13.8">
      <c r="A46" s="1054" t="s">
        <v>60</v>
      </c>
      <c r="B46" s="1055"/>
      <c r="C46" s="669">
        <f>C20</f>
        <v>77199</v>
      </c>
      <c r="D46" s="670">
        <f>D20</f>
        <v>74554</v>
      </c>
      <c r="E46" s="604">
        <f>(C46-D46)/D46</f>
        <v>3.5477640368055369E-2</v>
      </c>
      <c r="F46" s="669">
        <f>F20</f>
        <v>34474</v>
      </c>
      <c r="G46" s="670">
        <f>G20</f>
        <v>34298</v>
      </c>
      <c r="H46" s="604">
        <f>(F46-G46)/G46</f>
        <v>5.1314945477870426E-3</v>
      </c>
      <c r="I46" s="669">
        <f>I20</f>
        <v>42725</v>
      </c>
      <c r="J46" s="670">
        <f>J20</f>
        <v>40256</v>
      </c>
      <c r="K46" s="604">
        <f>(I46-J46)/J46</f>
        <v>6.1332472178060413E-2</v>
      </c>
      <c r="L46" s="643"/>
      <c r="M46" s="671">
        <f t="shared" si="2"/>
        <v>0.57412482149060173</v>
      </c>
      <c r="N46" s="672">
        <f t="shared" si="2"/>
        <v>0.56852238328914961</v>
      </c>
      <c r="O46" s="607">
        <f>ROUND(+M46-N46,3)*100</f>
        <v>0.6</v>
      </c>
      <c r="P46" s="669">
        <f>P20</f>
        <v>89250</v>
      </c>
      <c r="Q46" s="670">
        <f>Q20</f>
        <v>90714</v>
      </c>
      <c r="R46" s="604">
        <f>(P46-Q46)/Q46</f>
        <v>-1.6138633507507109E-2</v>
      </c>
      <c r="S46" s="669">
        <f>S20</f>
        <v>155454</v>
      </c>
      <c r="T46" s="670">
        <f>T20</f>
        <v>159561</v>
      </c>
      <c r="U46" s="604">
        <f>(S46-T46)/T46</f>
        <v>-2.5739372403030817E-2</v>
      </c>
      <c r="V46" s="669">
        <f>V20</f>
        <v>168028</v>
      </c>
      <c r="W46" s="670">
        <f>W20</f>
        <v>167114</v>
      </c>
      <c r="X46" s="604">
        <f>(V46-W46)/W46</f>
        <v>5.4693203441961774E-3</v>
      </c>
      <c r="Y46" s="673">
        <f t="shared" si="3"/>
        <v>2.176556691148849</v>
      </c>
      <c r="Z46" s="674">
        <f t="shared" si="3"/>
        <v>2.2415162164337259</v>
      </c>
    </row>
    <row r="47" spans="1:26" s="601" customFormat="1" ht="14.4" thickBot="1">
      <c r="A47" s="1056" t="s">
        <v>62</v>
      </c>
      <c r="B47" s="1057"/>
      <c r="C47" s="675">
        <f>C23</f>
        <v>66055</v>
      </c>
      <c r="D47" s="676">
        <f>D23</f>
        <v>64805</v>
      </c>
      <c r="E47" s="612">
        <f>(C47-D47)/D47</f>
        <v>1.9288635136177765E-2</v>
      </c>
      <c r="F47" s="675">
        <f>F23</f>
        <v>41104</v>
      </c>
      <c r="G47" s="676">
        <f>G23</f>
        <v>36205</v>
      </c>
      <c r="H47" s="612">
        <f>(F47-G47)/G47</f>
        <v>0.13531280209915758</v>
      </c>
      <c r="I47" s="675">
        <f>I23</f>
        <v>24951</v>
      </c>
      <c r="J47" s="676">
        <f>J23</f>
        <v>28600</v>
      </c>
      <c r="K47" s="612">
        <f>(I47-J47)/J47</f>
        <v>-0.12758741258741257</v>
      </c>
      <c r="L47" s="655"/>
      <c r="M47" s="677">
        <f t="shared" si="2"/>
        <v>0.72351984285319659</v>
      </c>
      <c r="N47" s="678">
        <f t="shared" si="2"/>
        <v>0.71126974483596594</v>
      </c>
      <c r="O47" s="615">
        <f>ROUND(+M47-N47,3)*100</f>
        <v>1.2</v>
      </c>
      <c r="P47" s="675">
        <f>P23</f>
        <v>94292</v>
      </c>
      <c r="Q47" s="676">
        <f>Q23</f>
        <v>88977</v>
      </c>
      <c r="R47" s="612">
        <f>(P47-Q47)/Q47</f>
        <v>5.9734538139069648E-2</v>
      </c>
      <c r="S47" s="675">
        <f>S23</f>
        <v>130324</v>
      </c>
      <c r="T47" s="676">
        <f>T23</f>
        <v>125096</v>
      </c>
      <c r="U47" s="612">
        <f>(S47-T47)/T47</f>
        <v>4.1791903817867876E-2</v>
      </c>
      <c r="V47" s="675">
        <f>V23</f>
        <v>199584</v>
      </c>
      <c r="W47" s="676">
        <f>W23</f>
        <v>191443</v>
      </c>
      <c r="X47" s="612">
        <f>(V47-W47)/W47</f>
        <v>4.2524406742476872E-2</v>
      </c>
      <c r="Y47" s="679">
        <f t="shared" si="3"/>
        <v>3.021482098251457</v>
      </c>
      <c r="Z47" s="680">
        <f t="shared" si="3"/>
        <v>2.9541393411002237</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58" t="s">
        <v>63</v>
      </c>
      <c r="B49" s="1059"/>
      <c r="C49" s="632">
        <f>SUM(C43:C47)</f>
        <v>1357408</v>
      </c>
      <c r="D49" s="632">
        <f>SUM(D43:D47)</f>
        <v>1352341</v>
      </c>
      <c r="E49" s="633">
        <f>(C49-D49)/D49</f>
        <v>3.7468360420929337E-3</v>
      </c>
      <c r="F49" s="632">
        <f>SUM(F43:F47)</f>
        <v>963463</v>
      </c>
      <c r="G49" s="632">
        <f>SUM(G43:G47)</f>
        <v>964180</v>
      </c>
      <c r="H49" s="633">
        <f>(F49-G49)/G49</f>
        <v>-7.4363708021323819E-4</v>
      </c>
      <c r="I49" s="632">
        <f>SUM(I43:I47)</f>
        <v>393945</v>
      </c>
      <c r="J49" s="632">
        <f>SUM(J43:J47)</f>
        <v>388161</v>
      </c>
      <c r="K49" s="633">
        <f>(I49-J49)/J49</f>
        <v>1.4901033334106209E-2</v>
      </c>
      <c r="L49" s="553"/>
      <c r="M49" s="634">
        <f>P49/S49</f>
        <v>0.72296779948005196</v>
      </c>
      <c r="N49" s="634">
        <f>Q49/T49</f>
        <v>0.75092147506023421</v>
      </c>
      <c r="O49" s="635">
        <f>ROUND(+M49-N49,3)*100</f>
        <v>-2.8000000000000003</v>
      </c>
      <c r="P49" s="632">
        <f>SUM(P43:P47)</f>
        <v>1786465</v>
      </c>
      <c r="Q49" s="632">
        <f>SUM(Q43:Q47)</f>
        <v>1844758</v>
      </c>
      <c r="R49" s="633">
        <f>(P49-Q49)/Q49</f>
        <v>-3.1599266678881459E-2</v>
      </c>
      <c r="S49" s="632">
        <f>SUM(S43:S47)</f>
        <v>2471016</v>
      </c>
      <c r="T49" s="632">
        <f>SUM(T43:T47)</f>
        <v>2456659</v>
      </c>
      <c r="U49" s="633">
        <f>(S49-T49)/T49</f>
        <v>5.8441159314337075E-3</v>
      </c>
      <c r="V49" s="632">
        <f>SUM(V43:V47)</f>
        <v>3476353</v>
      </c>
      <c r="W49" s="632">
        <f>SUM(W43:W47)</f>
        <v>3575404</v>
      </c>
      <c r="X49" s="633">
        <f>(V49-W49)/W49</f>
        <v>-2.7703442743813006E-2</v>
      </c>
      <c r="Y49" s="663">
        <f>V49/C49</f>
        <v>2.5610229201537047</v>
      </c>
      <c r="Z49" s="664">
        <f>W49/D49</f>
        <v>2.6438627535510646</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3" width="22.5546875" style="488" customWidth="1"/>
    <col min="4" max="4" width="22.5546875" style="488" bestFit="1" customWidth="1"/>
    <col min="5" max="5" width="15.5546875" style="726" bestFit="1" customWidth="1"/>
    <col min="6" max="16384" width="9.109375" style="488"/>
  </cols>
  <sheetData>
    <row r="1" spans="1:5" ht="20.399999999999999" thickBot="1">
      <c r="A1" s="1065" t="s">
        <v>71</v>
      </c>
      <c r="B1" s="1065"/>
      <c r="C1" s="1065"/>
      <c r="D1" s="1065"/>
      <c r="E1" s="1065"/>
    </row>
    <row r="2" spans="1:5" s="111" customFormat="1" ht="16.2" customHeight="1">
      <c r="A2" s="1066" t="s">
        <v>50</v>
      </c>
      <c r="B2" s="681" t="s">
        <v>72</v>
      </c>
      <c r="C2" s="1062" t="s">
        <v>73</v>
      </c>
      <c r="D2" s="1062"/>
      <c r="E2" s="1068" t="s">
        <v>74</v>
      </c>
    </row>
    <row r="3" spans="1:5" s="685" customFormat="1" ht="16.8" thickBot="1">
      <c r="A3" s="1067"/>
      <c r="B3" s="682" t="s">
        <v>75</v>
      </c>
      <c r="C3" s="683" t="s">
        <v>76</v>
      </c>
      <c r="D3" s="684" t="s">
        <v>77</v>
      </c>
      <c r="E3" s="1069"/>
    </row>
    <row r="4" spans="1:5" ht="13.2" customHeight="1">
      <c r="A4" s="1070" t="s">
        <v>78</v>
      </c>
      <c r="B4" s="686" t="s">
        <v>54</v>
      </c>
      <c r="C4" s="687">
        <v>106.54136363636366</v>
      </c>
      <c r="D4" s="688">
        <v>104.5931818181818</v>
      </c>
      <c r="E4" s="689">
        <v>1.8626279307273085E-2</v>
      </c>
    </row>
    <row r="5" spans="1:5" ht="13.2" customHeight="1">
      <c r="A5" s="1071"/>
      <c r="B5" s="690" t="s">
        <v>55</v>
      </c>
      <c r="C5" s="691">
        <v>128.62777777777779</v>
      </c>
      <c r="D5" s="692">
        <v>127.37875000000001</v>
      </c>
      <c r="E5" s="693">
        <v>9.8056212498378523E-3</v>
      </c>
    </row>
    <row r="6" spans="1:5" ht="13.2" customHeight="1">
      <c r="A6" s="1071"/>
      <c r="B6" s="690" t="s">
        <v>56</v>
      </c>
      <c r="C6" s="691">
        <v>176.25133333333329</v>
      </c>
      <c r="D6" s="692">
        <v>185.82600000000002</v>
      </c>
      <c r="E6" s="693">
        <v>-5.1524903224880958E-2</v>
      </c>
    </row>
    <row r="7" spans="1:5" s="464" customFormat="1" ht="14.4" thickBot="1">
      <c r="A7" s="1072"/>
      <c r="B7" s="694" t="s">
        <v>57</v>
      </c>
      <c r="C7" s="695">
        <v>133.59413043478256</v>
      </c>
      <c r="D7" s="696">
        <v>135.72155555555554</v>
      </c>
      <c r="E7" s="697">
        <v>-1.5674924385184742E-2</v>
      </c>
    </row>
    <row r="8" spans="1:5" ht="13.2" customHeight="1">
      <c r="A8" s="1073" t="s">
        <v>58</v>
      </c>
      <c r="B8" s="698" t="s">
        <v>54</v>
      </c>
      <c r="C8" s="699">
        <v>125.58636363636364</v>
      </c>
      <c r="D8" s="688">
        <v>117.85636363636364</v>
      </c>
      <c r="E8" s="700">
        <v>6.5588312429613896E-2</v>
      </c>
    </row>
    <row r="9" spans="1:5" ht="13.2" customHeight="1">
      <c r="A9" s="1071"/>
      <c r="B9" s="690" t="s">
        <v>61</v>
      </c>
      <c r="C9" s="691">
        <v>139.52142857142854</v>
      </c>
      <c r="D9" s="692">
        <v>139.79428571428573</v>
      </c>
      <c r="E9" s="693">
        <v>-1.9518476128191806E-3</v>
      </c>
    </row>
    <row r="10" spans="1:5" s="464" customFormat="1" ht="14.4" thickBot="1">
      <c r="A10" s="1074"/>
      <c r="B10" s="701" t="s">
        <v>57</v>
      </c>
      <c r="C10" s="702">
        <v>128.94999999999999</v>
      </c>
      <c r="D10" s="703">
        <v>123.15172413793105</v>
      </c>
      <c r="E10" s="704">
        <v>4.7082376659013006E-2</v>
      </c>
    </row>
    <row r="11" spans="1:5" ht="13.2" customHeight="1">
      <c r="A11" s="1073" t="s">
        <v>59</v>
      </c>
      <c r="B11" s="698" t="s">
        <v>54</v>
      </c>
      <c r="C11" s="699">
        <v>99.445999999999998</v>
      </c>
      <c r="D11" s="688">
        <v>98.513333333333321</v>
      </c>
      <c r="E11" s="700">
        <v>9.4674155782636209E-3</v>
      </c>
    </row>
    <row r="12" spans="1:5" ht="13.2" customHeight="1">
      <c r="A12" s="1071"/>
      <c r="B12" s="690" t="s">
        <v>55</v>
      </c>
      <c r="C12" s="691">
        <v>274.62</v>
      </c>
      <c r="D12" s="692">
        <v>233.67399999999998</v>
      </c>
      <c r="E12" s="693">
        <v>0.17522702568535664</v>
      </c>
    </row>
    <row r="13" spans="1:5" ht="13.2" customHeight="1">
      <c r="A13" s="1071"/>
      <c r="B13" s="690" t="s">
        <v>56</v>
      </c>
      <c r="C13" s="691">
        <v>175.37</v>
      </c>
      <c r="D13" s="692">
        <v>167.30333333333337</v>
      </c>
      <c r="E13" s="693">
        <v>4.821581558446713E-2</v>
      </c>
    </row>
    <row r="14" spans="1:5" s="464" customFormat="1" ht="14.4" thickBot="1">
      <c r="A14" s="1074"/>
      <c r="B14" s="701" t="s">
        <v>57</v>
      </c>
      <c r="C14" s="702">
        <v>184.34153846153842</v>
      </c>
      <c r="D14" s="703">
        <v>161.52571428571426</v>
      </c>
      <c r="E14" s="704">
        <v>0.14125196273991683</v>
      </c>
    </row>
    <row r="15" spans="1:5" ht="13.2" customHeight="1">
      <c r="A15" s="1070" t="s">
        <v>60</v>
      </c>
      <c r="B15" s="686" t="s">
        <v>54</v>
      </c>
      <c r="C15" s="687">
        <v>101.96142857142857</v>
      </c>
      <c r="D15" s="705">
        <v>101.89142857142858</v>
      </c>
      <c r="E15" s="689">
        <v>6.8700577645666565E-4</v>
      </c>
    </row>
    <row r="16" spans="1:5" ht="13.2" customHeight="1">
      <c r="A16" s="1071"/>
      <c r="B16" s="690" t="s">
        <v>61</v>
      </c>
      <c r="C16" s="691">
        <v>119.84</v>
      </c>
      <c r="D16" s="692">
        <v>123.0925</v>
      </c>
      <c r="E16" s="693">
        <v>-2.6423218311432441E-2</v>
      </c>
    </row>
    <row r="17" spans="1:5" s="464" customFormat="1" ht="14.4" thickBot="1">
      <c r="A17" s="1072"/>
      <c r="B17" s="694" t="s">
        <v>57</v>
      </c>
      <c r="C17" s="695">
        <v>108.46272727272726</v>
      </c>
      <c r="D17" s="696">
        <v>109.60090909090908</v>
      </c>
      <c r="E17" s="697">
        <v>-1.0384784465955015E-2</v>
      </c>
    </row>
    <row r="18" spans="1:5" ht="13.2" customHeight="1">
      <c r="A18" s="1073" t="s">
        <v>62</v>
      </c>
      <c r="B18" s="698" t="s">
        <v>54</v>
      </c>
      <c r="C18" s="699">
        <v>160.60600000000002</v>
      </c>
      <c r="D18" s="688">
        <v>189.666</v>
      </c>
      <c r="E18" s="700">
        <v>-0.15321670726434877</v>
      </c>
    </row>
    <row r="19" spans="1:5" ht="13.2" customHeight="1">
      <c r="A19" s="1075"/>
      <c r="B19" s="690" t="s">
        <v>55</v>
      </c>
      <c r="C19" s="706">
        <v>291.71000000000004</v>
      </c>
      <c r="D19" s="707">
        <v>339.59500000000003</v>
      </c>
      <c r="E19" s="708">
        <v>-0.14100619856004942</v>
      </c>
    </row>
    <row r="20" spans="1:5" s="464" customFormat="1" ht="14.4" thickBot="1">
      <c r="A20" s="1074"/>
      <c r="B20" s="701" t="s">
        <v>57</v>
      </c>
      <c r="C20" s="702">
        <v>218.87444444444444</v>
      </c>
      <c r="D20" s="703">
        <v>256.30111111111108</v>
      </c>
      <c r="E20" s="704">
        <v>-0.1460261584681212</v>
      </c>
    </row>
    <row r="21" spans="1:5" s="111" customFormat="1" ht="16.8" thickBot="1">
      <c r="A21" s="1076" t="s">
        <v>79</v>
      </c>
      <c r="B21" s="1077"/>
      <c r="C21" s="709">
        <v>143.00259259259258</v>
      </c>
      <c r="D21" s="710">
        <v>143.07916666666668</v>
      </c>
      <c r="E21" s="711">
        <v>-5.3518674911280347E-4</v>
      </c>
    </row>
    <row r="23" spans="1:5" ht="20.399999999999999" thickBot="1">
      <c r="A23" s="1078" t="s">
        <v>80</v>
      </c>
      <c r="B23" s="1078"/>
      <c r="C23" s="1078"/>
      <c r="D23" s="1078"/>
      <c r="E23" s="1078"/>
    </row>
    <row r="24" spans="1:5" s="111" customFormat="1" ht="15.75" customHeight="1">
      <c r="A24" s="1060" t="s">
        <v>81</v>
      </c>
      <c r="B24" s="712" t="s">
        <v>72</v>
      </c>
      <c r="C24" s="1062" t="s">
        <v>73</v>
      </c>
      <c r="D24" s="1062"/>
      <c r="E24" s="1063" t="s">
        <v>74</v>
      </c>
    </row>
    <row r="25" spans="1:5" s="111" customFormat="1" ht="16.8" thickBot="1">
      <c r="A25" s="1061"/>
      <c r="B25" s="713" t="s">
        <v>75</v>
      </c>
      <c r="C25" s="683" t="s">
        <v>76</v>
      </c>
      <c r="D25" s="684" t="s">
        <v>77</v>
      </c>
      <c r="E25" s="1064"/>
    </row>
    <row r="26" spans="1:5" ht="13.2" customHeight="1">
      <c r="A26" s="1073" t="s">
        <v>82</v>
      </c>
      <c r="B26" s="698" t="s">
        <v>54</v>
      </c>
      <c r="C26" s="699">
        <v>106.54136363636366</v>
      </c>
      <c r="D26" s="688">
        <v>104.5931818181818</v>
      </c>
      <c r="E26" s="714">
        <v>1.8626279307273085E-2</v>
      </c>
    </row>
    <row r="27" spans="1:5" ht="13.2" customHeight="1">
      <c r="A27" s="1071"/>
      <c r="B27" s="690" t="s">
        <v>55</v>
      </c>
      <c r="C27" s="691">
        <v>128.28700000000001</v>
      </c>
      <c r="D27" s="692">
        <v>127.33777777777777</v>
      </c>
      <c r="E27" s="715">
        <v>7.4543645946041079E-3</v>
      </c>
    </row>
    <row r="28" spans="1:5" ht="13.2" customHeight="1">
      <c r="A28" s="1071"/>
      <c r="B28" s="690" t="s">
        <v>56</v>
      </c>
      <c r="C28" s="691">
        <v>176.25133333333329</v>
      </c>
      <c r="D28" s="692">
        <v>185.82600000000002</v>
      </c>
      <c r="E28" s="715">
        <v>-5.1524903224880958E-2</v>
      </c>
    </row>
    <row r="29" spans="1:5" s="464" customFormat="1" ht="14.4" thickBot="1">
      <c r="A29" s="1074"/>
      <c r="B29" s="701" t="s">
        <v>57</v>
      </c>
      <c r="C29" s="702">
        <v>133.41595744680848</v>
      </c>
      <c r="D29" s="703">
        <v>135.53217391304347</v>
      </c>
      <c r="E29" s="716">
        <v>-1.5614126189643637E-2</v>
      </c>
    </row>
    <row r="30" spans="1:5" ht="13.2" customHeight="1">
      <c r="A30" s="1073" t="s">
        <v>83</v>
      </c>
      <c r="B30" s="698" t="s">
        <v>54</v>
      </c>
      <c r="C30" s="699">
        <v>122.48435897435898</v>
      </c>
      <c r="D30" s="688">
        <v>121.13724999999999</v>
      </c>
      <c r="E30" s="714">
        <v>1.1120518043450621E-2</v>
      </c>
    </row>
    <row r="31" spans="1:5" ht="13.2" customHeight="1">
      <c r="A31" s="1071"/>
      <c r="B31" s="690" t="s">
        <v>55</v>
      </c>
      <c r="C31" s="691">
        <v>209.31235294117644</v>
      </c>
      <c r="D31" s="692">
        <v>205.48277777777781</v>
      </c>
      <c r="E31" s="715">
        <v>1.8636964152490564E-2</v>
      </c>
    </row>
    <row r="32" spans="1:5" ht="13.2" customHeight="1">
      <c r="A32" s="1071"/>
      <c r="B32" s="690" t="s">
        <v>56</v>
      </c>
      <c r="C32" s="691">
        <v>167.70599999999999</v>
      </c>
      <c r="D32" s="692">
        <v>168.4725</v>
      </c>
      <c r="E32" s="715">
        <v>-4.5497039576192421E-3</v>
      </c>
    </row>
    <row r="33" spans="1:5" s="464" customFormat="1" ht="14.4" thickBot="1">
      <c r="A33" s="1074"/>
      <c r="B33" s="701" t="s">
        <v>57</v>
      </c>
      <c r="C33" s="702">
        <v>150.3890163934426</v>
      </c>
      <c r="D33" s="703">
        <v>148.67854838709681</v>
      </c>
      <c r="E33" s="716">
        <v>1.1504470718213148E-2</v>
      </c>
    </row>
    <row r="34" spans="1:5" s="111" customFormat="1" ht="16.8" thickBot="1">
      <c r="A34" s="1079" t="s">
        <v>79</v>
      </c>
      <c r="B34" s="1080"/>
      <c r="C34" s="717">
        <v>143.00259259259258</v>
      </c>
      <c r="D34" s="710">
        <v>143.07916666666668</v>
      </c>
      <c r="E34" s="718">
        <v>-5.3518674911280347E-4</v>
      </c>
    </row>
    <row r="36" spans="1:5" ht="20.399999999999999" thickBot="1">
      <c r="A36" s="1081" t="s">
        <v>84</v>
      </c>
      <c r="B36" s="1081"/>
      <c r="C36" s="1081"/>
      <c r="D36" s="1081"/>
      <c r="E36" s="1081"/>
    </row>
    <row r="37" spans="1:5" ht="16.2">
      <c r="A37" s="1082"/>
      <c r="B37" s="719"/>
      <c r="C37" s="1084" t="s">
        <v>73</v>
      </c>
      <c r="D37" s="1084"/>
      <c r="E37" s="1085" t="s">
        <v>74</v>
      </c>
    </row>
    <row r="38" spans="1:5" ht="16.8" thickBot="1">
      <c r="A38" s="1083"/>
      <c r="B38" s="720"/>
      <c r="C38" s="683" t="s">
        <v>76</v>
      </c>
      <c r="D38" s="684" t="s">
        <v>77</v>
      </c>
      <c r="E38" s="1086"/>
    </row>
    <row r="39" spans="1:5" ht="14.4" thickBot="1">
      <c r="A39" s="721" t="s">
        <v>83</v>
      </c>
      <c r="B39" s="722" t="s">
        <v>57</v>
      </c>
      <c r="C39" s="723">
        <v>105.81199999999998</v>
      </c>
      <c r="D39" s="724">
        <v>102.60866666666666</v>
      </c>
      <c r="E39" s="725">
        <v>3.1218935372580473E-2</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88" t="s">
        <v>85</v>
      </c>
      <c r="B1" s="1089"/>
      <c r="C1" s="1089"/>
      <c r="D1" s="1089"/>
      <c r="E1" s="1089"/>
      <c r="F1" s="1089"/>
      <c r="G1" s="1089"/>
      <c r="H1" s="1089"/>
      <c r="I1" s="1089"/>
      <c r="J1" s="1089"/>
      <c r="K1" s="1089"/>
      <c r="L1" s="1089"/>
      <c r="M1" s="1089"/>
      <c r="N1" s="1089"/>
      <c r="O1" s="1090"/>
    </row>
    <row r="2" spans="1:15">
      <c r="A2" s="1091" t="s">
        <v>50</v>
      </c>
      <c r="B2" s="1093" t="s">
        <v>86</v>
      </c>
      <c r="C2" s="728" t="s">
        <v>87</v>
      </c>
      <c r="D2" s="728" t="s">
        <v>88</v>
      </c>
      <c r="E2" s="728" t="s">
        <v>89</v>
      </c>
      <c r="F2" s="728" t="s">
        <v>90</v>
      </c>
      <c r="G2" s="728" t="s">
        <v>91</v>
      </c>
      <c r="H2" s="728" t="s">
        <v>92</v>
      </c>
      <c r="I2" s="728" t="s">
        <v>93</v>
      </c>
      <c r="J2" s="728" t="s">
        <v>94</v>
      </c>
      <c r="K2" s="728" t="s">
        <v>95</v>
      </c>
      <c r="L2" s="728" t="s">
        <v>96</v>
      </c>
      <c r="M2" s="728" t="s">
        <v>97</v>
      </c>
      <c r="N2" s="728" t="s">
        <v>98</v>
      </c>
      <c r="O2" s="729" t="s">
        <v>16</v>
      </c>
    </row>
    <row r="3" spans="1:15" ht="13.8" thickBot="1">
      <c r="A3" s="1092"/>
      <c r="B3" s="109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5" ht="13.8" thickBot="1">
      <c r="A4" s="1095" t="s">
        <v>78</v>
      </c>
      <c r="B4" s="732" t="s">
        <v>54</v>
      </c>
      <c r="C4" s="733">
        <v>106.6909090909091</v>
      </c>
      <c r="D4" s="733">
        <v>100.12727272727274</v>
      </c>
      <c r="E4" s="733">
        <v>96.280476190476193</v>
      </c>
      <c r="F4" s="733">
        <v>101.23571428571428</v>
      </c>
      <c r="G4" s="733">
        <v>115.25666666666663</v>
      </c>
      <c r="H4" s="733">
        <v>129.20380952380953</v>
      </c>
      <c r="I4" s="733">
        <v>145.40904761904758</v>
      </c>
      <c r="J4" s="733">
        <v>140.46380952380954</v>
      </c>
      <c r="K4" s="733">
        <v>135.79619047619045</v>
      </c>
      <c r="L4" s="733">
        <v>118.41952380952378</v>
      </c>
      <c r="M4" s="733">
        <v>107.70090909090909</v>
      </c>
      <c r="N4" s="733">
        <v>106.54136363636366</v>
      </c>
      <c r="O4" s="734">
        <v>116.96</v>
      </c>
    </row>
    <row r="5" spans="1:15" ht="13.8" thickBot="1">
      <c r="A5" s="1087"/>
      <c r="B5" s="735" t="s">
        <v>55</v>
      </c>
      <c r="C5" s="736">
        <v>133.85285714285715</v>
      </c>
      <c r="D5" s="736">
        <v>128.1142857142857</v>
      </c>
      <c r="E5" s="736">
        <v>118.98142857142859</v>
      </c>
      <c r="F5" s="736">
        <v>118.62428571428572</v>
      </c>
      <c r="G5" s="736">
        <v>126.66000000000001</v>
      </c>
      <c r="H5" s="736">
        <v>151.22</v>
      </c>
      <c r="I5" s="736">
        <v>166.86250000000001</v>
      </c>
      <c r="J5" s="736">
        <v>167.785</v>
      </c>
      <c r="K5" s="736">
        <v>158.76999999999998</v>
      </c>
      <c r="L5" s="736">
        <v>141.57</v>
      </c>
      <c r="M5" s="736">
        <v>127.53444444444443</v>
      </c>
      <c r="N5" s="736">
        <v>128.62777777777779</v>
      </c>
      <c r="O5" s="737">
        <v>140.28</v>
      </c>
    </row>
    <row r="6" spans="1:15" ht="13.8" thickBot="1">
      <c r="A6" s="1087"/>
      <c r="B6" s="735" t="s">
        <v>56</v>
      </c>
      <c r="C6" s="736">
        <v>189.36733333333333</v>
      </c>
      <c r="D6" s="736">
        <v>173.86733333333331</v>
      </c>
      <c r="E6" s="736">
        <v>163.06399999999996</v>
      </c>
      <c r="F6" s="736">
        <v>174.30799999999999</v>
      </c>
      <c r="G6" s="736">
        <v>189.15533333333335</v>
      </c>
      <c r="H6" s="736">
        <v>249.38466666666665</v>
      </c>
      <c r="I6" s="736">
        <v>254.51066666666659</v>
      </c>
      <c r="J6" s="736">
        <v>273.04266666666666</v>
      </c>
      <c r="K6" s="736">
        <v>250.96466666666672</v>
      </c>
      <c r="L6" s="736">
        <v>212.95133333333337</v>
      </c>
      <c r="M6" s="736">
        <v>183.84133333333332</v>
      </c>
      <c r="N6" s="736">
        <v>176.25133333333329</v>
      </c>
      <c r="O6" s="737">
        <v>207.56</v>
      </c>
    </row>
    <row r="7" spans="1:15" s="741" customFormat="1" ht="14.4" thickBot="1">
      <c r="A7" s="1087"/>
      <c r="B7" s="738" t="s">
        <v>57</v>
      </c>
      <c r="C7" s="739">
        <v>139.19727272727269</v>
      </c>
      <c r="D7" s="739">
        <v>129.71840909090909</v>
      </c>
      <c r="E7" s="739">
        <v>123.27255813953489</v>
      </c>
      <c r="F7" s="739">
        <v>129.55674418604647</v>
      </c>
      <c r="G7" s="739">
        <v>142.89162790697671</v>
      </c>
      <c r="H7" s="739">
        <v>174.71139534883721</v>
      </c>
      <c r="I7" s="739">
        <v>186.50340909090912</v>
      </c>
      <c r="J7" s="739">
        <v>190.62863636363633</v>
      </c>
      <c r="K7" s="739">
        <v>179.23522727272729</v>
      </c>
      <c r="L7" s="739">
        <v>154.56022222222222</v>
      </c>
      <c r="M7" s="739">
        <v>136.40978260869565</v>
      </c>
      <c r="N7" s="739">
        <v>133.59413043478256</v>
      </c>
      <c r="O7" s="740">
        <v>150.34</v>
      </c>
    </row>
    <row r="8" spans="1:15" ht="13.8" thickBot="1">
      <c r="A8" s="1087" t="s">
        <v>58</v>
      </c>
      <c r="B8" s="735" t="s">
        <v>54</v>
      </c>
      <c r="C8" s="736">
        <v>128.29090909090914</v>
      </c>
      <c r="D8" s="736">
        <v>114.09363636363636</v>
      </c>
      <c r="E8" s="736">
        <v>116.45227272727271</v>
      </c>
      <c r="F8" s="736">
        <v>109.3319047619048</v>
      </c>
      <c r="G8" s="736">
        <v>110.60954545454547</v>
      </c>
      <c r="H8" s="736">
        <v>128.64772727272728</v>
      </c>
      <c r="I8" s="736">
        <v>124.45727272727272</v>
      </c>
      <c r="J8" s="736">
        <v>126.98681818181821</v>
      </c>
      <c r="K8" s="736">
        <v>128.60545454545453</v>
      </c>
      <c r="L8" s="736">
        <v>118.72363636363637</v>
      </c>
      <c r="M8" s="736">
        <v>118.30681818181816</v>
      </c>
      <c r="N8" s="736">
        <v>125.58636363636364</v>
      </c>
      <c r="O8" s="737">
        <v>120.87</v>
      </c>
    </row>
    <row r="9" spans="1:15" ht="13.8" thickBot="1">
      <c r="A9" s="1087"/>
      <c r="B9" s="735" t="s">
        <v>61</v>
      </c>
      <c r="C9" s="736">
        <v>151.13857142857145</v>
      </c>
      <c r="D9" s="736">
        <v>129.87571428571428</v>
      </c>
      <c r="E9" s="736">
        <v>127.28</v>
      </c>
      <c r="F9" s="736">
        <v>121.70142857142856</v>
      </c>
      <c r="G9" s="736">
        <v>126.48428571428573</v>
      </c>
      <c r="H9" s="736">
        <v>142.69857142857143</v>
      </c>
      <c r="I9" s="736">
        <v>137.88857142857142</v>
      </c>
      <c r="J9" s="736">
        <v>143.10285714285715</v>
      </c>
      <c r="K9" s="736">
        <v>144.11000000000004</v>
      </c>
      <c r="L9" s="736">
        <v>146.92857142857142</v>
      </c>
      <c r="M9" s="736">
        <v>134.45714285714286</v>
      </c>
      <c r="N9" s="736">
        <v>139.52142857142854</v>
      </c>
      <c r="O9" s="737">
        <v>137.1</v>
      </c>
    </row>
    <row r="10" spans="1:15" s="741" customFormat="1" ht="14.4" thickBot="1">
      <c r="A10" s="1087"/>
      <c r="B10" s="738" t="s">
        <v>57</v>
      </c>
      <c r="C10" s="739">
        <v>133.80586206896552</v>
      </c>
      <c r="D10" s="739">
        <v>117.90310344827583</v>
      </c>
      <c r="E10" s="739">
        <v>119.06586206896553</v>
      </c>
      <c r="F10" s="739">
        <v>112.42428571428573</v>
      </c>
      <c r="G10" s="739">
        <v>114.44137931034483</v>
      </c>
      <c r="H10" s="739">
        <v>132.03931034482758</v>
      </c>
      <c r="I10" s="739">
        <v>127.69931034482757</v>
      </c>
      <c r="J10" s="739">
        <v>130.87689655172414</v>
      </c>
      <c r="K10" s="739">
        <v>132.34793103448274</v>
      </c>
      <c r="L10" s="739">
        <v>125.53172413793099</v>
      </c>
      <c r="M10" s="739">
        <v>122.20517241379309</v>
      </c>
      <c r="N10" s="739">
        <v>128.94999999999999</v>
      </c>
      <c r="O10" s="740">
        <v>124.78</v>
      </c>
    </row>
    <row r="11" spans="1:15" ht="13.8" thickBot="1">
      <c r="A11" s="1087" t="s">
        <v>59</v>
      </c>
      <c r="B11" s="735" t="s">
        <v>54</v>
      </c>
      <c r="C11" s="736">
        <v>90.820000000000007</v>
      </c>
      <c r="D11" s="736">
        <v>87.506666666666661</v>
      </c>
      <c r="E11" s="736">
        <v>83.743333333333339</v>
      </c>
      <c r="F11" s="736">
        <v>87.343333333333348</v>
      </c>
      <c r="G11" s="736">
        <v>89.223333333333343</v>
      </c>
      <c r="H11" s="736">
        <v>94.15333333333335</v>
      </c>
      <c r="I11" s="736">
        <v>98.773333333333326</v>
      </c>
      <c r="J11" s="736">
        <v>92.248333333333335</v>
      </c>
      <c r="K11" s="736">
        <v>94.258333333333326</v>
      </c>
      <c r="L11" s="736">
        <v>89.748000000000005</v>
      </c>
      <c r="M11" s="736">
        <v>106.16200000000001</v>
      </c>
      <c r="N11" s="736">
        <v>99.445999999999998</v>
      </c>
      <c r="O11" s="737">
        <v>91.76</v>
      </c>
    </row>
    <row r="12" spans="1:15" ht="13.8" thickBot="1">
      <c r="A12" s="1087"/>
      <c r="B12" s="735" t="s">
        <v>55</v>
      </c>
      <c r="C12" s="736">
        <v>230.77999999999997</v>
      </c>
      <c r="D12" s="736">
        <v>238.54999999999995</v>
      </c>
      <c r="E12" s="736">
        <v>225.19800000000001</v>
      </c>
      <c r="F12" s="736">
        <v>222.33200000000002</v>
      </c>
      <c r="G12" s="736">
        <v>268.03599999999994</v>
      </c>
      <c r="H12" s="736">
        <v>469.44199999999989</v>
      </c>
      <c r="I12" s="736">
        <v>310.76599999999996</v>
      </c>
      <c r="J12" s="736">
        <v>302.98199999999997</v>
      </c>
      <c r="K12" s="736">
        <v>350.04200000000003</v>
      </c>
      <c r="L12" s="736">
        <v>283.03599999999994</v>
      </c>
      <c r="M12" s="736">
        <v>262.05</v>
      </c>
      <c r="N12" s="736">
        <v>274.62</v>
      </c>
      <c r="O12" s="737">
        <v>286.49</v>
      </c>
    </row>
    <row r="13" spans="1:15" ht="13.8" thickBot="1">
      <c r="A13" s="1087"/>
      <c r="B13" s="735" t="s">
        <v>56</v>
      </c>
      <c r="C13" s="736">
        <v>176.04</v>
      </c>
      <c r="D13" s="736">
        <v>165.53333333333333</v>
      </c>
      <c r="E13" s="736">
        <v>159.97</v>
      </c>
      <c r="F13" s="736">
        <v>156.90666666666667</v>
      </c>
      <c r="G13" s="736">
        <v>160.35</v>
      </c>
      <c r="H13" s="736">
        <v>276.42</v>
      </c>
      <c r="I13" s="736">
        <v>230.92999999999998</v>
      </c>
      <c r="J13" s="736">
        <v>254.36333333333334</v>
      </c>
      <c r="K13" s="736">
        <v>249.63000000000002</v>
      </c>
      <c r="L13" s="736">
        <v>207.5566666666667</v>
      </c>
      <c r="M13" s="736">
        <v>169.40666666666667</v>
      </c>
      <c r="N13" s="736">
        <v>175.37</v>
      </c>
      <c r="O13" s="737">
        <v>198.54</v>
      </c>
    </row>
    <row r="14" spans="1:15" s="741" customFormat="1" ht="14.4" thickBot="1">
      <c r="A14" s="1087"/>
      <c r="B14" s="738" t="s">
        <v>57</v>
      </c>
      <c r="C14" s="739">
        <v>159.06714285714287</v>
      </c>
      <c r="D14" s="739">
        <v>158.17071428571427</v>
      </c>
      <c r="E14" s="739">
        <v>150.59714285714287</v>
      </c>
      <c r="F14" s="739">
        <v>150.46</v>
      </c>
      <c r="G14" s="739">
        <v>168.32642857142855</v>
      </c>
      <c r="H14" s="739">
        <v>267.24214285714282</v>
      </c>
      <c r="I14" s="739">
        <v>202.80428571428575</v>
      </c>
      <c r="J14" s="739">
        <v>202.24928571428566</v>
      </c>
      <c r="K14" s="739">
        <v>218.90357142857147</v>
      </c>
      <c r="L14" s="739">
        <v>191.2761538461539</v>
      </c>
      <c r="M14" s="739">
        <v>180.71384615384613</v>
      </c>
      <c r="N14" s="739">
        <v>184.34153846153842</v>
      </c>
      <c r="O14" s="740">
        <v>184.19</v>
      </c>
    </row>
    <row r="15" spans="1:15" ht="13.8" thickBot="1">
      <c r="A15" s="1087" t="s">
        <v>60</v>
      </c>
      <c r="B15" s="735" t="s">
        <v>54</v>
      </c>
      <c r="C15" s="736">
        <v>100.39428571428572</v>
      </c>
      <c r="D15" s="736">
        <v>99.607142857142861</v>
      </c>
      <c r="E15" s="736">
        <v>96.045714285714283</v>
      </c>
      <c r="F15" s="736">
        <v>92.795714285714283</v>
      </c>
      <c r="G15" s="736">
        <v>86.625714285714281</v>
      </c>
      <c r="H15" s="736">
        <v>92.067142857142855</v>
      </c>
      <c r="I15" s="736">
        <v>95.655714285714268</v>
      </c>
      <c r="J15" s="736">
        <v>95.195714285714303</v>
      </c>
      <c r="K15" s="736">
        <v>94.448571428571427</v>
      </c>
      <c r="L15" s="736">
        <v>90.46</v>
      </c>
      <c r="M15" s="736">
        <v>99.371428571428581</v>
      </c>
      <c r="N15" s="736">
        <v>101.96142857142857</v>
      </c>
      <c r="O15" s="737">
        <v>95.39</v>
      </c>
    </row>
    <row r="16" spans="1:15" ht="13.8" thickBot="1">
      <c r="A16" s="1087"/>
      <c r="B16" s="735" t="s">
        <v>61</v>
      </c>
      <c r="C16" s="736">
        <v>115.27999999999999</v>
      </c>
      <c r="D16" s="736">
        <v>121.035</v>
      </c>
      <c r="E16" s="736">
        <v>123.99000000000001</v>
      </c>
      <c r="F16" s="736">
        <v>122.575</v>
      </c>
      <c r="G16" s="736">
        <v>118.185</v>
      </c>
      <c r="H16" s="736">
        <v>122.5475</v>
      </c>
      <c r="I16" s="736">
        <v>126.54499999999999</v>
      </c>
      <c r="J16" s="736">
        <v>124.39750000000001</v>
      </c>
      <c r="K16" s="736">
        <v>123.34</v>
      </c>
      <c r="L16" s="736">
        <v>121.57</v>
      </c>
      <c r="M16" s="736">
        <v>121.1075</v>
      </c>
      <c r="N16" s="736">
        <v>119.84</v>
      </c>
      <c r="O16" s="737">
        <v>121.70104166666667</v>
      </c>
    </row>
    <row r="17" spans="1:16" s="741" customFormat="1" ht="14.4" thickBot="1">
      <c r="A17" s="1087"/>
      <c r="B17" s="738" t="s">
        <v>57</v>
      </c>
      <c r="C17" s="739">
        <v>105.80727272727272</v>
      </c>
      <c r="D17" s="739">
        <v>107.39909090909092</v>
      </c>
      <c r="E17" s="739">
        <v>106.20727272727275</v>
      </c>
      <c r="F17" s="739">
        <v>103.62454545454544</v>
      </c>
      <c r="G17" s="739">
        <v>98.101818181818189</v>
      </c>
      <c r="H17" s="739">
        <v>103.15090909090912</v>
      </c>
      <c r="I17" s="739">
        <v>106.88818181818182</v>
      </c>
      <c r="J17" s="739">
        <v>105.81454545454545</v>
      </c>
      <c r="K17" s="739">
        <v>104.95454545454548</v>
      </c>
      <c r="L17" s="739">
        <v>101.77272727272727</v>
      </c>
      <c r="M17" s="739">
        <v>107.27545454545456</v>
      </c>
      <c r="N17" s="739">
        <v>108.46272727272726</v>
      </c>
      <c r="O17" s="740">
        <v>104.95</v>
      </c>
    </row>
    <row r="18" spans="1:16" ht="13.8" thickBot="1">
      <c r="A18" s="1087" t="s">
        <v>62</v>
      </c>
      <c r="B18" s="735" t="s">
        <v>54</v>
      </c>
      <c r="C18" s="736">
        <v>204.13400000000001</v>
      </c>
      <c r="D18" s="736">
        <v>184.578</v>
      </c>
      <c r="E18" s="736">
        <v>245.92200000000003</v>
      </c>
      <c r="F18" s="736">
        <v>208.98199999999997</v>
      </c>
      <c r="G18" s="736">
        <v>221.29599999999999</v>
      </c>
      <c r="H18" s="736">
        <v>365.50799999999998</v>
      </c>
      <c r="I18" s="736">
        <v>240.13199999999998</v>
      </c>
      <c r="J18" s="736">
        <v>230.488</v>
      </c>
      <c r="K18" s="736">
        <v>279.66800000000001</v>
      </c>
      <c r="L18" s="736">
        <v>230.61399999999998</v>
      </c>
      <c r="M18" s="736">
        <v>192.00400000000002</v>
      </c>
      <c r="N18" s="736">
        <v>160.60600000000002</v>
      </c>
      <c r="O18" s="737">
        <v>230.33</v>
      </c>
    </row>
    <row r="19" spans="1:16" ht="13.8" thickBot="1">
      <c r="A19" s="1087"/>
      <c r="B19" s="735" t="s">
        <v>55</v>
      </c>
      <c r="C19" s="736">
        <v>361.0575</v>
      </c>
      <c r="D19" s="736">
        <v>368.92250000000001</v>
      </c>
      <c r="E19" s="736">
        <v>269.5</v>
      </c>
      <c r="F19" s="736">
        <v>280.72750000000002</v>
      </c>
      <c r="G19" s="736">
        <v>440.12500000000006</v>
      </c>
      <c r="H19" s="736">
        <v>754.38749999999993</v>
      </c>
      <c r="I19" s="736">
        <v>540.08249999999998</v>
      </c>
      <c r="J19" s="736">
        <v>548.07249999999999</v>
      </c>
      <c r="K19" s="736">
        <v>550.39499999999998</v>
      </c>
      <c r="L19" s="736">
        <v>385.59750000000003</v>
      </c>
      <c r="M19" s="736">
        <v>298.15000000000003</v>
      </c>
      <c r="N19" s="736">
        <v>291.71000000000004</v>
      </c>
      <c r="O19" s="737">
        <v>424.06</v>
      </c>
    </row>
    <row r="20" spans="1:16" s="741" customFormat="1" ht="14.4" thickBot="1">
      <c r="A20" s="1087"/>
      <c r="B20" s="738" t="s">
        <v>57</v>
      </c>
      <c r="C20" s="739">
        <v>273.87777777777774</v>
      </c>
      <c r="D20" s="739">
        <v>266.50888888888881</v>
      </c>
      <c r="E20" s="739">
        <v>256.40111111111105</v>
      </c>
      <c r="F20" s="739">
        <v>240.86888888888885</v>
      </c>
      <c r="G20" s="739">
        <v>318.55333333333334</v>
      </c>
      <c r="H20" s="739">
        <v>538.34333333333336</v>
      </c>
      <c r="I20" s="739">
        <v>373.44333333333338</v>
      </c>
      <c r="J20" s="739">
        <v>371.63666666666666</v>
      </c>
      <c r="K20" s="739">
        <v>399.99111111111114</v>
      </c>
      <c r="L20" s="739">
        <v>299.49555555555554</v>
      </c>
      <c r="M20" s="739">
        <v>239.17999999999998</v>
      </c>
      <c r="N20" s="739">
        <v>218.87444444444444</v>
      </c>
      <c r="O20" s="740">
        <v>316.43</v>
      </c>
    </row>
    <row r="21" spans="1:16" s="744" customFormat="1" ht="16.8" thickBot="1">
      <c r="A21" s="1096" t="s">
        <v>79</v>
      </c>
      <c r="B21" s="1097"/>
      <c r="C21" s="742">
        <v>148.23149532710278</v>
      </c>
      <c r="D21" s="742">
        <v>139.45009345794395</v>
      </c>
      <c r="E21" s="742">
        <v>135.26301886792444</v>
      </c>
      <c r="F21" s="742">
        <v>134.59952380952376</v>
      </c>
      <c r="G21" s="742">
        <v>148.73405660377358</v>
      </c>
      <c r="H21" s="742">
        <v>198.70632075471704</v>
      </c>
      <c r="I21" s="742">
        <v>180.23785046728975</v>
      </c>
      <c r="J21" s="742">
        <v>182.46046728971959</v>
      </c>
      <c r="K21" s="742">
        <v>182.64962616822433</v>
      </c>
      <c r="L21" s="742">
        <v>157.91757009345795</v>
      </c>
      <c r="M21" s="742">
        <v>143.52527777777775</v>
      </c>
      <c r="N21" s="742">
        <v>143.00259259259258</v>
      </c>
      <c r="O21" s="743">
        <v>156.96</v>
      </c>
      <c r="P21" s="976"/>
    </row>
    <row r="22" spans="1:16" ht="15" customHeight="1" thickBot="1">
      <c r="P22" s="815"/>
    </row>
    <row r="23" spans="1:16" ht="15.75" customHeight="1" thickBot="1">
      <c r="A23" s="746" t="s">
        <v>64</v>
      </c>
      <c r="B23" s="747" t="s">
        <v>57</v>
      </c>
      <c r="C23" s="748">
        <v>109.27</v>
      </c>
      <c r="D23" s="748">
        <v>99.78</v>
      </c>
      <c r="E23" s="748">
        <v>93.85</v>
      </c>
      <c r="F23" s="748">
        <v>91.87</v>
      </c>
      <c r="G23" s="748">
        <v>93.06</v>
      </c>
      <c r="H23" s="748">
        <v>99.98</v>
      </c>
      <c r="I23" s="748">
        <v>103.11</v>
      </c>
      <c r="J23" s="748">
        <v>100.12</v>
      </c>
      <c r="K23" s="748">
        <v>101.3</v>
      </c>
      <c r="L23" s="748">
        <v>96.59</v>
      </c>
      <c r="M23" s="748">
        <v>104.51</v>
      </c>
      <c r="N23" s="748">
        <v>105.81</v>
      </c>
      <c r="O23" s="749">
        <v>99.94</v>
      </c>
    </row>
    <row r="24" spans="1:16" ht="22.5" customHeight="1" thickBot="1"/>
    <row r="25" spans="1:16" ht="24.9" customHeight="1" thickBot="1">
      <c r="A25" s="1088" t="s">
        <v>100</v>
      </c>
      <c r="B25" s="1089"/>
      <c r="C25" s="1089"/>
      <c r="D25" s="1089"/>
      <c r="E25" s="1089"/>
      <c r="F25" s="1089"/>
      <c r="G25" s="1089"/>
      <c r="H25" s="1089"/>
      <c r="I25" s="1089"/>
      <c r="J25" s="1089"/>
      <c r="K25" s="1089"/>
      <c r="L25" s="1089"/>
      <c r="M25" s="1089"/>
      <c r="N25" s="1089"/>
      <c r="O25" s="1090"/>
    </row>
    <row r="26" spans="1:16" ht="12.75" customHeight="1">
      <c r="A26" s="1091" t="s">
        <v>50</v>
      </c>
      <c r="B26" s="1093" t="s">
        <v>86</v>
      </c>
      <c r="C26" s="728" t="s">
        <v>101</v>
      </c>
      <c r="D26" s="728" t="s">
        <v>102</v>
      </c>
      <c r="E26" s="728" t="s">
        <v>103</v>
      </c>
      <c r="F26" s="728" t="s">
        <v>104</v>
      </c>
      <c r="G26" s="728" t="s">
        <v>105</v>
      </c>
      <c r="H26" s="728" t="s">
        <v>106</v>
      </c>
      <c r="I26" s="728" t="s">
        <v>107</v>
      </c>
      <c r="J26" s="728" t="s">
        <v>108</v>
      </c>
      <c r="K26" s="728" t="s">
        <v>109</v>
      </c>
      <c r="L26" s="728" t="s">
        <v>110</v>
      </c>
      <c r="M26" s="728" t="s">
        <v>111</v>
      </c>
      <c r="N26" s="728" t="s">
        <v>112</v>
      </c>
      <c r="O26" s="729" t="s">
        <v>16</v>
      </c>
    </row>
    <row r="27" spans="1:16" ht="13.8" thickBot="1">
      <c r="A27" s="1092"/>
      <c r="B27" s="109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6" ht="12.75" customHeight="1" thickBot="1">
      <c r="A28" s="1095" t="s">
        <v>78</v>
      </c>
      <c r="B28" s="732" t="s">
        <v>54</v>
      </c>
      <c r="C28" s="733">
        <v>105.92900000000002</v>
      </c>
      <c r="D28" s="733">
        <v>99.71850000000002</v>
      </c>
      <c r="E28" s="733">
        <v>92.532499999999999</v>
      </c>
      <c r="F28" s="733">
        <v>96.747999999999976</v>
      </c>
      <c r="G28" s="733">
        <v>104.9325</v>
      </c>
      <c r="H28" s="733">
        <v>125.48549999999997</v>
      </c>
      <c r="I28" s="733">
        <v>137.94599999999997</v>
      </c>
      <c r="J28" s="733">
        <v>138.02900000000002</v>
      </c>
      <c r="K28" s="733">
        <v>133.88149999999999</v>
      </c>
      <c r="L28" s="733">
        <v>123.75849999999998</v>
      </c>
      <c r="M28" s="733">
        <v>110.31863636363637</v>
      </c>
      <c r="N28" s="733">
        <v>104.5931818181818</v>
      </c>
      <c r="O28" s="734">
        <v>114.3</v>
      </c>
    </row>
    <row r="29" spans="1:16" ht="13.8" thickBot="1">
      <c r="A29" s="1087"/>
      <c r="B29" s="735" t="s">
        <v>55</v>
      </c>
      <c r="C29" s="736">
        <v>118.5</v>
      </c>
      <c r="D29" s="736">
        <v>113.33285714285716</v>
      </c>
      <c r="E29" s="736">
        <v>107.14428571428572</v>
      </c>
      <c r="F29" s="736">
        <v>109.19428571428571</v>
      </c>
      <c r="G29" s="736">
        <v>117.61428571428573</v>
      </c>
      <c r="H29" s="736">
        <v>136.67999999999998</v>
      </c>
      <c r="I29" s="736">
        <v>149.76428571428571</v>
      </c>
      <c r="J29" s="736">
        <v>157.90142857142857</v>
      </c>
      <c r="K29" s="736">
        <v>156.27500000000001</v>
      </c>
      <c r="L29" s="736">
        <v>137.30250000000001</v>
      </c>
      <c r="M29" s="736">
        <v>128.69749999999999</v>
      </c>
      <c r="N29" s="736">
        <v>127.37875000000001</v>
      </c>
      <c r="O29" s="737">
        <v>132.08000000000001</v>
      </c>
    </row>
    <row r="30" spans="1:16" ht="13.8" thickBot="1">
      <c r="A30" s="1087"/>
      <c r="B30" s="735" t="s">
        <v>56</v>
      </c>
      <c r="C30" s="736">
        <v>167.03800000000001</v>
      </c>
      <c r="D30" s="736">
        <v>161.36333333333334</v>
      </c>
      <c r="E30" s="736">
        <v>150.20600000000002</v>
      </c>
      <c r="F30" s="736">
        <v>158.10000000000002</v>
      </c>
      <c r="G30" s="736">
        <v>173.23000000000005</v>
      </c>
      <c r="H30" s="736">
        <v>221.38533333333328</v>
      </c>
      <c r="I30" s="736">
        <v>232.82333333333332</v>
      </c>
      <c r="J30" s="736">
        <v>251.46266666666668</v>
      </c>
      <c r="K30" s="736">
        <v>245.75133333333329</v>
      </c>
      <c r="L30" s="736">
        <v>209.95800000000003</v>
      </c>
      <c r="M30" s="736">
        <v>196.01733333333331</v>
      </c>
      <c r="N30" s="736">
        <v>185.82600000000002</v>
      </c>
      <c r="O30" s="737">
        <v>199.71</v>
      </c>
    </row>
    <row r="31" spans="1:16" ht="14.4" thickBot="1">
      <c r="A31" s="1087"/>
      <c r="B31" s="738" t="s">
        <v>57</v>
      </c>
      <c r="C31" s="739">
        <v>129.84880952380951</v>
      </c>
      <c r="D31" s="739">
        <v>124.00357142857141</v>
      </c>
      <c r="E31" s="739">
        <v>115.56547619047622</v>
      </c>
      <c r="F31" s="739">
        <v>120.73380952380954</v>
      </c>
      <c r="G31" s="739">
        <v>131.4380952380952</v>
      </c>
      <c r="H31" s="739">
        <v>161.60119047619051</v>
      </c>
      <c r="I31" s="739">
        <v>173.80047619047613</v>
      </c>
      <c r="J31" s="739">
        <v>181.85309523809514</v>
      </c>
      <c r="K31" s="739">
        <v>177.07209302325583</v>
      </c>
      <c r="L31" s="739">
        <v>156.34790697674416</v>
      </c>
      <c r="M31" s="739">
        <v>142.15222222222224</v>
      </c>
      <c r="N31" s="739">
        <v>135.72155555555554</v>
      </c>
      <c r="O31" s="740">
        <v>147.1</v>
      </c>
    </row>
    <row r="32" spans="1:16" ht="13.8" thickBot="1">
      <c r="A32" s="1087" t="s">
        <v>58</v>
      </c>
      <c r="B32" s="735" t="s">
        <v>54</v>
      </c>
      <c r="C32" s="736">
        <v>127.60409090909089</v>
      </c>
      <c r="D32" s="736">
        <v>116.06695652173913</v>
      </c>
      <c r="E32" s="736">
        <v>107.33304347826086</v>
      </c>
      <c r="F32" s="736">
        <v>109.94363636363636</v>
      </c>
      <c r="G32" s="736">
        <v>115.58590909090908</v>
      </c>
      <c r="H32" s="736">
        <v>122.01136363636364</v>
      </c>
      <c r="I32" s="736">
        <v>121.49136363636363</v>
      </c>
      <c r="J32" s="736">
        <v>118.86181818181818</v>
      </c>
      <c r="K32" s="736">
        <v>122.85636363636367</v>
      </c>
      <c r="L32" s="736">
        <v>119.31772727272727</v>
      </c>
      <c r="M32" s="736">
        <v>115.63454545454543</v>
      </c>
      <c r="N32" s="736">
        <v>117.85636363636364</v>
      </c>
      <c r="O32" s="737">
        <v>116.15</v>
      </c>
    </row>
    <row r="33" spans="1:15" ht="13.8" thickBot="1">
      <c r="A33" s="1087"/>
      <c r="B33" s="735" t="s">
        <v>61</v>
      </c>
      <c r="C33" s="736">
        <v>150.58571428571432</v>
      </c>
      <c r="D33" s="736">
        <v>134.47285714285715</v>
      </c>
      <c r="E33" s="736">
        <v>121.81285714285714</v>
      </c>
      <c r="F33" s="736">
        <v>118.84428571428573</v>
      </c>
      <c r="G33" s="736">
        <v>121.77</v>
      </c>
      <c r="H33" s="736">
        <v>137.63</v>
      </c>
      <c r="I33" s="736">
        <v>142.53285714285715</v>
      </c>
      <c r="J33" s="736">
        <v>142.49714285714285</v>
      </c>
      <c r="K33" s="736">
        <v>140.80714285714285</v>
      </c>
      <c r="L33" s="736">
        <v>141.49</v>
      </c>
      <c r="M33" s="736">
        <v>133.5757142857143</v>
      </c>
      <c r="N33" s="736">
        <v>139.79428571428573</v>
      </c>
      <c r="O33" s="737">
        <v>135.47999999999999</v>
      </c>
    </row>
    <row r="34" spans="1:15" ht="14.4" thickBot="1">
      <c r="A34" s="1087"/>
      <c r="B34" s="738" t="s">
        <v>57</v>
      </c>
      <c r="C34" s="739">
        <v>133.15137931034479</v>
      </c>
      <c r="D34" s="739">
        <v>120.36166666666668</v>
      </c>
      <c r="E34" s="739">
        <v>110.71166666666664</v>
      </c>
      <c r="F34" s="739">
        <v>112.09206896551723</v>
      </c>
      <c r="G34" s="739">
        <v>117.07862068965517</v>
      </c>
      <c r="H34" s="739">
        <v>125.78137931034486</v>
      </c>
      <c r="I34" s="739">
        <v>126.57034482758621</v>
      </c>
      <c r="J34" s="739">
        <v>124.56689655172416</v>
      </c>
      <c r="K34" s="739">
        <v>127.18931034482758</v>
      </c>
      <c r="L34" s="739">
        <v>124.66965517241383</v>
      </c>
      <c r="M34" s="739">
        <v>119.96517241379311</v>
      </c>
      <c r="N34" s="739">
        <v>123.15172413793105</v>
      </c>
      <c r="O34" s="740">
        <v>120.66</v>
      </c>
    </row>
    <row r="35" spans="1:15" ht="13.8" thickBot="1">
      <c r="A35" s="1087" t="s">
        <v>59</v>
      </c>
      <c r="B35" s="735" t="s">
        <v>54</v>
      </c>
      <c r="C35" s="736">
        <v>90.658000000000001</v>
      </c>
      <c r="D35" s="736">
        <v>98.957999999999998</v>
      </c>
      <c r="E35" s="736">
        <v>94.075999999999993</v>
      </c>
      <c r="F35" s="736">
        <v>101.256</v>
      </c>
      <c r="G35" s="736">
        <v>95.820000000000007</v>
      </c>
      <c r="H35" s="736">
        <v>89.658000000000001</v>
      </c>
      <c r="I35" s="736">
        <v>82.323999999999998</v>
      </c>
      <c r="J35" s="736">
        <v>82.765999999999991</v>
      </c>
      <c r="K35" s="736">
        <v>88.326666666666654</v>
      </c>
      <c r="L35" s="736">
        <v>89.445000000000007</v>
      </c>
      <c r="M35" s="736">
        <v>100.16833333333334</v>
      </c>
      <c r="N35" s="736">
        <v>98.513333333333321</v>
      </c>
      <c r="O35" s="737">
        <v>95.53</v>
      </c>
    </row>
    <row r="36" spans="1:15" ht="13.8" thickBot="1">
      <c r="A36" s="1087"/>
      <c r="B36" s="735" t="s">
        <v>55</v>
      </c>
      <c r="C36" s="736">
        <v>228.01000000000005</v>
      </c>
      <c r="D36" s="736">
        <v>228.244</v>
      </c>
      <c r="E36" s="736">
        <v>225.89000000000001</v>
      </c>
      <c r="F36" s="736">
        <v>222.95400000000001</v>
      </c>
      <c r="G36" s="736">
        <v>248.75399999999999</v>
      </c>
      <c r="H36" s="736">
        <v>418.3</v>
      </c>
      <c r="I36" s="736">
        <v>296.8</v>
      </c>
      <c r="J36" s="736">
        <v>322.90600000000006</v>
      </c>
      <c r="K36" s="736">
        <v>341.85800000000006</v>
      </c>
      <c r="L36" s="736">
        <v>286.35400000000004</v>
      </c>
      <c r="M36" s="736">
        <v>232.02600000000001</v>
      </c>
      <c r="N36" s="736">
        <v>233.67399999999998</v>
      </c>
      <c r="O36" s="737">
        <v>273.81</v>
      </c>
    </row>
    <row r="37" spans="1:15" ht="13.8" thickBot="1">
      <c r="A37" s="1087"/>
      <c r="B37" s="735" t="s">
        <v>56</v>
      </c>
      <c r="C37" s="736">
        <v>166.34333333333333</v>
      </c>
      <c r="D37" s="736">
        <v>159.87333333333333</v>
      </c>
      <c r="E37" s="736">
        <v>144.91</v>
      </c>
      <c r="F37" s="736">
        <v>162.80000000000001</v>
      </c>
      <c r="G37" s="736">
        <v>164.70000000000002</v>
      </c>
      <c r="H37" s="736">
        <v>261.94</v>
      </c>
      <c r="I37" s="736">
        <v>228.94999999999996</v>
      </c>
      <c r="J37" s="736">
        <v>255.38333333333333</v>
      </c>
      <c r="K37" s="736">
        <v>239.74</v>
      </c>
      <c r="L37" s="736">
        <v>230.82000000000002</v>
      </c>
      <c r="M37" s="736">
        <v>177.85666666666665</v>
      </c>
      <c r="N37" s="736">
        <v>167.30333333333337</v>
      </c>
      <c r="O37" s="737">
        <v>196.72</v>
      </c>
    </row>
    <row r="38" spans="1:15" ht="14.4" thickBot="1">
      <c r="A38" s="1087"/>
      <c r="B38" s="738" t="s">
        <v>57</v>
      </c>
      <c r="C38" s="739">
        <v>160.95153846153849</v>
      </c>
      <c r="D38" s="739">
        <v>162.74076923076925</v>
      </c>
      <c r="E38" s="739">
        <v>156.50461538461539</v>
      </c>
      <c r="F38" s="739">
        <v>162.26538461538465</v>
      </c>
      <c r="G38" s="739">
        <v>170.53615384615387</v>
      </c>
      <c r="H38" s="739">
        <v>255.81615384615378</v>
      </c>
      <c r="I38" s="739">
        <v>198.65153846153845</v>
      </c>
      <c r="J38" s="739">
        <v>214.96230769230775</v>
      </c>
      <c r="K38" s="739">
        <v>211.31928571428574</v>
      </c>
      <c r="L38" s="739">
        <v>190.06428571428572</v>
      </c>
      <c r="M38" s="739">
        <v>163.90785714285715</v>
      </c>
      <c r="N38" s="739">
        <v>161.52571428571426</v>
      </c>
      <c r="O38" s="740">
        <v>180.88</v>
      </c>
    </row>
    <row r="39" spans="1:15" ht="13.8" thickBot="1">
      <c r="A39" s="1087" t="s">
        <v>60</v>
      </c>
      <c r="B39" s="735" t="s">
        <v>54</v>
      </c>
      <c r="C39" s="736">
        <v>103.41888888888889</v>
      </c>
      <c r="D39" s="736">
        <v>109.38</v>
      </c>
      <c r="E39" s="736">
        <v>96.836666666666659</v>
      </c>
      <c r="F39" s="736">
        <v>105.37777777777779</v>
      </c>
      <c r="G39" s="736">
        <v>98.538750000000007</v>
      </c>
      <c r="H39" s="736">
        <v>102.52374999999999</v>
      </c>
      <c r="I39" s="736">
        <v>99.71</v>
      </c>
      <c r="J39" s="736">
        <v>102.49142857142856</v>
      </c>
      <c r="K39" s="736">
        <v>104.04857142857142</v>
      </c>
      <c r="L39" s="736">
        <v>103.72428571428573</v>
      </c>
      <c r="M39" s="736">
        <v>93.795714285714297</v>
      </c>
      <c r="N39" s="736">
        <v>101.89142857142858</v>
      </c>
      <c r="O39" s="737">
        <v>100.04</v>
      </c>
    </row>
    <row r="40" spans="1:15" ht="13.8" thickBot="1">
      <c r="A40" s="1087"/>
      <c r="B40" s="735" t="s">
        <v>61</v>
      </c>
      <c r="C40" s="736">
        <v>120.41</v>
      </c>
      <c r="D40" s="736">
        <v>119.5575</v>
      </c>
      <c r="E40" s="736">
        <v>115.98750000000001</v>
      </c>
      <c r="F40" s="736">
        <v>114.92</v>
      </c>
      <c r="G40" s="736">
        <v>115.30500000000001</v>
      </c>
      <c r="H40" s="736">
        <v>117.73750000000001</v>
      </c>
      <c r="I40" s="736">
        <v>121.29249999999999</v>
      </c>
      <c r="J40" s="736">
        <v>125.125</v>
      </c>
      <c r="K40" s="736">
        <v>121.7825</v>
      </c>
      <c r="L40" s="736">
        <v>134.08500000000001</v>
      </c>
      <c r="M40" s="736">
        <v>120.9975</v>
      </c>
      <c r="N40" s="736">
        <v>123.0925</v>
      </c>
      <c r="O40" s="737">
        <v>120.85770833333333</v>
      </c>
    </row>
    <row r="41" spans="1:15" ht="14.4" thickBot="1">
      <c r="A41" s="1087"/>
      <c r="B41" s="738" t="s">
        <v>57</v>
      </c>
      <c r="C41" s="739">
        <v>108.64692307692306</v>
      </c>
      <c r="D41" s="739">
        <v>112.51153846153846</v>
      </c>
      <c r="E41" s="739">
        <v>102.72923076923078</v>
      </c>
      <c r="F41" s="739">
        <v>108.31384615384614</v>
      </c>
      <c r="G41" s="739">
        <v>104.12749999999998</v>
      </c>
      <c r="H41" s="739">
        <v>107.59500000000001</v>
      </c>
      <c r="I41" s="739">
        <v>106.90416666666665</v>
      </c>
      <c r="J41" s="739">
        <v>110.72181818181819</v>
      </c>
      <c r="K41" s="739">
        <v>110.49727272727273</v>
      </c>
      <c r="L41" s="739">
        <v>114.76454545454546</v>
      </c>
      <c r="M41" s="739">
        <v>103.68727272727273</v>
      </c>
      <c r="N41" s="739">
        <v>109.60090909090908</v>
      </c>
      <c r="O41" s="740">
        <v>106.44</v>
      </c>
    </row>
    <row r="42" spans="1:15" ht="13.8" thickBot="1">
      <c r="A42" s="1087" t="s">
        <v>62</v>
      </c>
      <c r="B42" s="735" t="s">
        <v>54</v>
      </c>
      <c r="C42" s="736">
        <v>139.42333333333335</v>
      </c>
      <c r="D42" s="736">
        <v>145.73399999999998</v>
      </c>
      <c r="E42" s="736">
        <v>179.018</v>
      </c>
      <c r="F42" s="736">
        <v>166.958</v>
      </c>
      <c r="G42" s="736">
        <v>185.762</v>
      </c>
      <c r="H42" s="736">
        <v>328.59</v>
      </c>
      <c r="I42" s="736">
        <v>259.02199999999999</v>
      </c>
      <c r="J42" s="736">
        <v>274.59399999999994</v>
      </c>
      <c r="K42" s="736">
        <v>234.05</v>
      </c>
      <c r="L42" s="736">
        <v>231.82</v>
      </c>
      <c r="M42" s="736">
        <v>121.974</v>
      </c>
      <c r="N42" s="736">
        <v>189.666</v>
      </c>
      <c r="O42" s="737">
        <v>191.13</v>
      </c>
    </row>
    <row r="43" spans="1:15" ht="13.8" thickBot="1">
      <c r="A43" s="1087"/>
      <c r="B43" s="735" t="s">
        <v>55</v>
      </c>
      <c r="C43" s="736">
        <v>354.51249999999993</v>
      </c>
      <c r="D43" s="736">
        <v>315.29000000000002</v>
      </c>
      <c r="E43" s="736">
        <v>265.39499999999998</v>
      </c>
      <c r="F43" s="736">
        <v>273.14749999999998</v>
      </c>
      <c r="G43" s="736">
        <v>384.26500000000004</v>
      </c>
      <c r="H43" s="736">
        <v>709.47500000000002</v>
      </c>
      <c r="I43" s="736">
        <v>527.79250000000002</v>
      </c>
      <c r="J43" s="736">
        <v>634.85750000000007</v>
      </c>
      <c r="K43" s="736">
        <v>692.73</v>
      </c>
      <c r="L43" s="736">
        <v>452.97749999999996</v>
      </c>
      <c r="M43" s="736">
        <v>335.55500000000001</v>
      </c>
      <c r="N43" s="736">
        <v>339.59500000000003</v>
      </c>
      <c r="O43" s="737">
        <v>440.47</v>
      </c>
    </row>
    <row r="44" spans="1:15" ht="14.4" thickBot="1">
      <c r="A44" s="1087"/>
      <c r="B44" s="738" t="s">
        <v>57</v>
      </c>
      <c r="C44" s="739">
        <v>225.45899999999997</v>
      </c>
      <c r="D44" s="739">
        <v>221.0922222222222</v>
      </c>
      <c r="E44" s="739">
        <v>217.40777777777777</v>
      </c>
      <c r="F44" s="739">
        <v>214.15333333333331</v>
      </c>
      <c r="G44" s="739">
        <v>273.98555555555555</v>
      </c>
      <c r="H44" s="739">
        <v>497.87222222222226</v>
      </c>
      <c r="I44" s="739">
        <v>378.4755555555555</v>
      </c>
      <c r="J44" s="739">
        <v>434.71111111111111</v>
      </c>
      <c r="K44" s="739">
        <v>437.90777777777777</v>
      </c>
      <c r="L44" s="739">
        <v>330.11222222222227</v>
      </c>
      <c r="M44" s="739">
        <v>216.89888888888891</v>
      </c>
      <c r="N44" s="739">
        <v>256.30111111111108</v>
      </c>
      <c r="O44" s="740">
        <v>290.86</v>
      </c>
    </row>
    <row r="45" spans="1:15" ht="16.8" thickBot="1">
      <c r="A45" s="1096" t="s">
        <v>79</v>
      </c>
      <c r="B45" s="1097"/>
      <c r="C45" s="742">
        <v>140.88233644859815</v>
      </c>
      <c r="D45" s="742">
        <v>134.45897196261686</v>
      </c>
      <c r="E45" s="742">
        <v>126.18514018691592</v>
      </c>
      <c r="F45" s="742">
        <v>129.87169811320751</v>
      </c>
      <c r="G45" s="742">
        <v>141.40999999999994</v>
      </c>
      <c r="H45" s="742">
        <v>186.02390476190476</v>
      </c>
      <c r="I45" s="742">
        <v>173.7310476190477</v>
      </c>
      <c r="J45" s="742">
        <v>184.37615384615384</v>
      </c>
      <c r="K45" s="742">
        <v>183.18584905660381</v>
      </c>
      <c r="L45" s="742">
        <v>162.57264150943391</v>
      </c>
      <c r="M45" s="742">
        <v>141.32592592592593</v>
      </c>
      <c r="N45" s="742">
        <v>143.07916666666668</v>
      </c>
      <c r="O45" s="743">
        <v>152.31</v>
      </c>
    </row>
    <row r="46" spans="1:15" ht="15" customHeight="1" thickBot="1"/>
    <row r="47" spans="1:15" ht="15.75" customHeight="1" thickBot="1">
      <c r="A47" s="746" t="s">
        <v>64</v>
      </c>
      <c r="B47" s="747" t="s">
        <v>57</v>
      </c>
      <c r="C47" s="748">
        <v>109.62</v>
      </c>
      <c r="D47" s="748">
        <v>109.77</v>
      </c>
      <c r="E47" s="748">
        <v>100.42</v>
      </c>
      <c r="F47" s="748">
        <v>100.98</v>
      </c>
      <c r="G47" s="748">
        <v>101.05</v>
      </c>
      <c r="H47" s="748">
        <v>97.85</v>
      </c>
      <c r="I47" s="748">
        <v>97</v>
      </c>
      <c r="J47" s="748">
        <v>94.78</v>
      </c>
      <c r="K47" s="748">
        <v>94.46</v>
      </c>
      <c r="L47" s="748">
        <v>97.93</v>
      </c>
      <c r="M47" s="748">
        <v>96.97</v>
      </c>
      <c r="N47" s="748">
        <v>102.61</v>
      </c>
      <c r="O47" s="749">
        <v>100.29</v>
      </c>
    </row>
    <row r="48" spans="1:15" ht="22.5" customHeight="1" thickBot="1"/>
    <row r="49" spans="1:15" ht="24.9" customHeight="1" thickBot="1">
      <c r="A49" s="1088" t="s">
        <v>113</v>
      </c>
      <c r="B49" s="1089"/>
      <c r="C49" s="1089"/>
      <c r="D49" s="1089"/>
      <c r="E49" s="1089"/>
      <c r="F49" s="1089"/>
      <c r="G49" s="1089"/>
      <c r="H49" s="1089"/>
      <c r="I49" s="1089"/>
      <c r="J49" s="1089"/>
      <c r="K49" s="1089"/>
      <c r="L49" s="1089"/>
      <c r="M49" s="1089"/>
      <c r="N49" s="1089"/>
      <c r="O49" s="1090"/>
    </row>
    <row r="50" spans="1:15" ht="12.75" customHeight="1">
      <c r="A50" s="1100" t="s">
        <v>50</v>
      </c>
      <c r="B50" s="1102" t="s">
        <v>86</v>
      </c>
      <c r="C50" s="1102" t="s">
        <v>114</v>
      </c>
      <c r="D50" s="1102" t="s">
        <v>115</v>
      </c>
      <c r="E50" s="1102" t="s">
        <v>116</v>
      </c>
      <c r="F50" s="1102" t="s">
        <v>117</v>
      </c>
      <c r="G50" s="1102" t="s">
        <v>118</v>
      </c>
      <c r="H50" s="1102" t="s">
        <v>119</v>
      </c>
      <c r="I50" s="1102" t="s">
        <v>120</v>
      </c>
      <c r="J50" s="1102" t="s">
        <v>121</v>
      </c>
      <c r="K50" s="1102" t="s">
        <v>122</v>
      </c>
      <c r="L50" s="1102" t="s">
        <v>123</v>
      </c>
      <c r="M50" s="1102" t="s">
        <v>124</v>
      </c>
      <c r="N50" s="1102" t="s">
        <v>125</v>
      </c>
      <c r="O50" s="750" t="s">
        <v>16</v>
      </c>
    </row>
    <row r="51" spans="1:15" ht="13.8" thickBot="1">
      <c r="A51" s="1101"/>
      <c r="B51" s="1103"/>
      <c r="C51" s="1103"/>
      <c r="D51" s="1103"/>
      <c r="E51" s="1103"/>
      <c r="F51" s="1103"/>
      <c r="G51" s="1103"/>
      <c r="H51" s="1103"/>
      <c r="I51" s="1103"/>
      <c r="J51" s="1103"/>
      <c r="K51" s="1103"/>
      <c r="L51" s="1103"/>
      <c r="M51" s="1103"/>
      <c r="N51" s="1103"/>
      <c r="O51" s="751" t="s">
        <v>99</v>
      </c>
    </row>
    <row r="52" spans="1:15" ht="13.8" thickBot="1">
      <c r="A52" s="1098" t="s">
        <v>78</v>
      </c>
      <c r="B52" s="752" t="s">
        <v>54</v>
      </c>
      <c r="C52" s="753">
        <v>7.1926393235949137E-3</v>
      </c>
      <c r="D52" s="753">
        <v>4.0992667085116528E-3</v>
      </c>
      <c r="E52" s="753">
        <v>4.0504430232363706E-2</v>
      </c>
      <c r="F52" s="753">
        <v>4.6385602655499909E-2</v>
      </c>
      <c r="G52" s="753">
        <v>9.838864666968411E-2</v>
      </c>
      <c r="H52" s="753">
        <v>2.9631387879950691E-2</v>
      </c>
      <c r="I52" s="753">
        <v>5.4101225255155032E-2</v>
      </c>
      <c r="J52" s="753">
        <v>1.7639840351009711E-2</v>
      </c>
      <c r="K52" s="753">
        <v>1.4301382014620827E-2</v>
      </c>
      <c r="L52" s="753">
        <v>-4.314027877257888E-2</v>
      </c>
      <c r="M52" s="753">
        <v>-2.3728785625110792E-2</v>
      </c>
      <c r="N52" s="753">
        <v>1.8626279307273085E-2</v>
      </c>
      <c r="O52" s="754">
        <v>2.3272090988626391E-2</v>
      </c>
    </row>
    <row r="53" spans="1:15" ht="13.8" thickBot="1">
      <c r="A53" s="1099"/>
      <c r="B53" s="755" t="s">
        <v>55</v>
      </c>
      <c r="C53" s="756">
        <v>0.12955997588908985</v>
      </c>
      <c r="D53" s="756">
        <v>0.13042491775175491</v>
      </c>
      <c r="E53" s="756">
        <v>0.11047852695297417</v>
      </c>
      <c r="F53" s="756">
        <v>8.6359830446386579E-2</v>
      </c>
      <c r="G53" s="756">
        <v>7.6909996356127747E-2</v>
      </c>
      <c r="H53" s="756">
        <v>0.10637986537898758</v>
      </c>
      <c r="I53" s="756">
        <v>0.11416750131158501</v>
      </c>
      <c r="J53" s="756">
        <v>6.2593299617301937E-2</v>
      </c>
      <c r="K53" s="756">
        <v>1.5965445528715254E-2</v>
      </c>
      <c r="L53" s="756">
        <v>3.108100726498049E-2</v>
      </c>
      <c r="M53" s="756">
        <v>-9.0371262499703477E-3</v>
      </c>
      <c r="N53" s="756">
        <v>9.8056212498378523E-3</v>
      </c>
      <c r="O53" s="757">
        <v>6.2083585705632854E-2</v>
      </c>
    </row>
    <row r="54" spans="1:15" ht="13.8" thickBot="1">
      <c r="A54" s="1099"/>
      <c r="B54" s="755" t="s">
        <v>56</v>
      </c>
      <c r="C54" s="758">
        <v>0.13367816504827237</v>
      </c>
      <c r="D54" s="756">
        <v>7.748972298539504E-2</v>
      </c>
      <c r="E54" s="756">
        <v>8.5602439316671414E-2</v>
      </c>
      <c r="F54" s="756">
        <v>0.10251739405439575</v>
      </c>
      <c r="G54" s="756">
        <v>9.1931728530469867E-2</v>
      </c>
      <c r="H54" s="756">
        <v>0.1264732984419325</v>
      </c>
      <c r="I54" s="756">
        <v>9.3149312067805079E-2</v>
      </c>
      <c r="J54" s="756">
        <v>8.5817908026108516E-2</v>
      </c>
      <c r="K54" s="756">
        <v>2.1213855740355798E-2</v>
      </c>
      <c r="L54" s="756">
        <v>1.425681961789186E-2</v>
      </c>
      <c r="M54" s="756">
        <v>-6.2116955643378421E-2</v>
      </c>
      <c r="N54" s="756">
        <v>-5.1524903224880958E-2</v>
      </c>
      <c r="O54" s="757">
        <v>3.9306995142957261E-2</v>
      </c>
    </row>
    <row r="55" spans="1:15" ht="14.4" thickBot="1">
      <c r="A55" s="1099"/>
      <c r="B55" s="759" t="s">
        <v>57</v>
      </c>
      <c r="C55" s="760">
        <v>7.1994985843509163E-2</v>
      </c>
      <c r="D55" s="760">
        <v>4.6086073138865598E-2</v>
      </c>
      <c r="E55" s="760">
        <v>6.669017602069828E-2</v>
      </c>
      <c r="F55" s="760">
        <v>7.3077580315205642E-2</v>
      </c>
      <c r="G55" s="760">
        <v>8.7140129717597173E-2</v>
      </c>
      <c r="H55" s="760">
        <v>8.1126907753679547E-2</v>
      </c>
      <c r="I55" s="760">
        <v>7.308917201418505E-2</v>
      </c>
      <c r="J55" s="760">
        <v>4.8256209849228175E-2</v>
      </c>
      <c r="K55" s="760">
        <v>1.2216121764525358E-2</v>
      </c>
      <c r="L55" s="760">
        <v>-1.1434017820192766E-2</v>
      </c>
      <c r="M55" s="760">
        <v>-4.0396411141217364E-2</v>
      </c>
      <c r="N55" s="760">
        <v>-1.5674924385184742E-2</v>
      </c>
      <c r="O55" s="761">
        <v>2.2025832766825352E-2</v>
      </c>
    </row>
    <row r="56" spans="1:15" ht="13.8" thickBot="1">
      <c r="A56" s="1099" t="s">
        <v>58</v>
      </c>
      <c r="B56" s="755" t="s">
        <v>54</v>
      </c>
      <c r="C56" s="756">
        <v>5.3824150693378954E-3</v>
      </c>
      <c r="D56" s="756">
        <v>-1.7001567175005287E-2</v>
      </c>
      <c r="E56" s="756">
        <v>8.4961992630525313E-2</v>
      </c>
      <c r="F56" s="756">
        <v>-5.5640473788612296E-3</v>
      </c>
      <c r="G56" s="756">
        <v>-4.3053376276598491E-2</v>
      </c>
      <c r="H56" s="756">
        <v>5.4391356989848219E-2</v>
      </c>
      <c r="I56" s="756">
        <v>2.4412509680822828E-2</v>
      </c>
      <c r="J56" s="756">
        <v>6.8356686144338971E-2</v>
      </c>
      <c r="K56" s="756">
        <v>4.6795222802681273E-2</v>
      </c>
      <c r="L56" s="756">
        <v>-4.9790665869202094E-3</v>
      </c>
      <c r="M56" s="756">
        <v>2.310964008868064E-2</v>
      </c>
      <c r="N56" s="756">
        <v>6.5588312429613896E-2</v>
      </c>
      <c r="O56" s="757">
        <v>4.0637107188979754E-2</v>
      </c>
    </row>
    <row r="57" spans="1:15" ht="13.8" thickBot="1">
      <c r="A57" s="1099"/>
      <c r="B57" s="755" t="s">
        <v>61</v>
      </c>
      <c r="C57" s="756">
        <v>3.6713784270941533E-3</v>
      </c>
      <c r="D57" s="756">
        <v>-3.4186399804527826E-2</v>
      </c>
      <c r="E57" s="756">
        <v>4.4881492687846726E-2</v>
      </c>
      <c r="F57" s="756">
        <v>2.4041062134124876E-2</v>
      </c>
      <c r="G57" s="756">
        <v>3.8714672861014508E-2</v>
      </c>
      <c r="H57" s="756">
        <v>3.6827518917179621E-2</v>
      </c>
      <c r="I57" s="756">
        <v>-3.2583965601916454E-2</v>
      </c>
      <c r="J57" s="756">
        <v>4.25071179372027E-3</v>
      </c>
      <c r="K57" s="756">
        <v>2.3456602242175568E-2</v>
      </c>
      <c r="L57" s="756">
        <v>3.8437850226669075E-2</v>
      </c>
      <c r="M57" s="756">
        <v>6.5987187576868143E-3</v>
      </c>
      <c r="N57" s="756">
        <v>-1.9518476128191806E-3</v>
      </c>
      <c r="O57" s="757">
        <v>1.1957484499557164E-2</v>
      </c>
    </row>
    <row r="58" spans="1:15" ht="14.4" thickBot="1">
      <c r="A58" s="1099"/>
      <c r="B58" s="759" t="s">
        <v>57</v>
      </c>
      <c r="C58" s="760">
        <v>4.9153284180052234E-3</v>
      </c>
      <c r="D58" s="760">
        <v>-2.0426463727855074E-2</v>
      </c>
      <c r="E58" s="760">
        <v>7.5459033847371279E-2</v>
      </c>
      <c r="F58" s="760">
        <v>2.9637846087995903E-3</v>
      </c>
      <c r="G58" s="760">
        <v>-2.2525388185952216E-2</v>
      </c>
      <c r="H58" s="760">
        <v>4.9752444032612399E-2</v>
      </c>
      <c r="I58" s="760">
        <v>8.9196684956434971E-3</v>
      </c>
      <c r="J58" s="760">
        <v>5.0655512617510501E-2</v>
      </c>
      <c r="K58" s="760">
        <v>4.0558602571784071E-2</v>
      </c>
      <c r="L58" s="760">
        <v>6.9148259400008431E-3</v>
      </c>
      <c r="M58" s="760">
        <v>1.8672085864000595E-2</v>
      </c>
      <c r="N58" s="760">
        <v>4.7082376659013006E-2</v>
      </c>
      <c r="O58" s="761">
        <v>3.4145532902370337E-2</v>
      </c>
    </row>
    <row r="59" spans="1:15" ht="13.8" thickBot="1">
      <c r="A59" s="1099" t="s">
        <v>59</v>
      </c>
      <c r="B59" s="755" t="s">
        <v>54</v>
      </c>
      <c r="C59" s="756">
        <v>1.7869355158949695E-3</v>
      </c>
      <c r="D59" s="756">
        <v>-0.11571912663284765</v>
      </c>
      <c r="E59" s="756">
        <v>-0.1098331845174822</v>
      </c>
      <c r="F59" s="756">
        <v>-0.13740091122172171</v>
      </c>
      <c r="G59" s="756">
        <v>-6.8844360954567557E-2</v>
      </c>
      <c r="H59" s="756">
        <v>5.0138675113579924E-2</v>
      </c>
      <c r="I59" s="756">
        <v>0.19981212445135474</v>
      </c>
      <c r="J59" s="756">
        <v>0.11456797879966828</v>
      </c>
      <c r="K59" s="756">
        <v>6.7156011774473612E-2</v>
      </c>
      <c r="L59" s="756">
        <v>3.3875565990273047E-3</v>
      </c>
      <c r="M59" s="756">
        <v>5.9835942829570249E-2</v>
      </c>
      <c r="N59" s="756">
        <v>9.4674155782636209E-3</v>
      </c>
      <c r="O59" s="757">
        <v>-3.9464042709096578E-2</v>
      </c>
    </row>
    <row r="60" spans="1:15" ht="13.8" thickBot="1">
      <c r="A60" s="1099"/>
      <c r="B60" s="755" t="s">
        <v>55</v>
      </c>
      <c r="C60" s="756">
        <v>1.2148589974123609E-2</v>
      </c>
      <c r="D60" s="756">
        <v>4.5153432291757743E-2</v>
      </c>
      <c r="E60" s="756">
        <v>-3.0634379565275456E-3</v>
      </c>
      <c r="F60" s="756">
        <v>-2.7898131453124217E-3</v>
      </c>
      <c r="G60" s="756">
        <v>7.7514331427836147E-2</v>
      </c>
      <c r="H60" s="756">
        <v>0.12226153478364782</v>
      </c>
      <c r="I60" s="756">
        <v>4.7055256064689861E-2</v>
      </c>
      <c r="J60" s="756">
        <v>-6.1702167194168232E-2</v>
      </c>
      <c r="K60" s="756">
        <v>2.3939764463607602E-2</v>
      </c>
      <c r="L60" s="756">
        <v>-1.158705658031701E-2</v>
      </c>
      <c r="M60" s="756">
        <v>0.12939929145871584</v>
      </c>
      <c r="N60" s="756">
        <v>0.17522702568535664</v>
      </c>
      <c r="O60" s="757">
        <v>4.6309484679157104E-2</v>
      </c>
    </row>
    <row r="61" spans="1:15" ht="13.8" thickBot="1">
      <c r="A61" s="1099"/>
      <c r="B61" s="755" t="s">
        <v>56</v>
      </c>
      <c r="C61" s="756">
        <v>5.8293088591868172E-2</v>
      </c>
      <c r="D61" s="756">
        <v>3.5403027396689025E-2</v>
      </c>
      <c r="E61" s="756">
        <v>0.103926575115589</v>
      </c>
      <c r="F61" s="756">
        <v>-3.6199836199836272E-2</v>
      </c>
      <c r="G61" s="756">
        <v>-2.6411657559198679E-2</v>
      </c>
      <c r="H61" s="756">
        <v>5.5279835076735201E-2</v>
      </c>
      <c r="I61" s="756">
        <v>8.6481764577419455E-3</v>
      </c>
      <c r="J61" s="756">
        <v>-3.9939959537948775E-3</v>
      </c>
      <c r="K61" s="756">
        <v>4.1253024109451968E-2</v>
      </c>
      <c r="L61" s="756">
        <v>-0.10078560494468988</v>
      </c>
      <c r="M61" s="756">
        <v>-4.7510167363232506E-2</v>
      </c>
      <c r="N61" s="756">
        <v>4.821581558446713E-2</v>
      </c>
      <c r="O61" s="757">
        <v>9.2517283448555979E-3</v>
      </c>
    </row>
    <row r="62" spans="1:15" ht="14.4" thickBot="1">
      <c r="A62" s="1099"/>
      <c r="B62" s="759" t="s">
        <v>57</v>
      </c>
      <c r="C62" s="760">
        <v>-1.1707844624585073E-2</v>
      </c>
      <c r="D62" s="760">
        <v>-2.8081807445401463E-2</v>
      </c>
      <c r="E62" s="760">
        <v>-3.77463151035815E-2</v>
      </c>
      <c r="F62" s="760">
        <v>-7.2753561354855667E-2</v>
      </c>
      <c r="G62" s="760">
        <v>-1.2957517950819855E-2</v>
      </c>
      <c r="H62" s="760">
        <v>4.4664845590089514E-2</v>
      </c>
      <c r="I62" s="760">
        <v>2.090468206241116E-2</v>
      </c>
      <c r="J62" s="760">
        <v>-5.9140702919040208E-2</v>
      </c>
      <c r="K62" s="760">
        <v>3.5890172961023828E-2</v>
      </c>
      <c r="L62" s="760">
        <v>6.3760959999077799E-3</v>
      </c>
      <c r="M62" s="760">
        <v>0.10253315066123637</v>
      </c>
      <c r="N62" s="760">
        <v>0.14125196273991683</v>
      </c>
      <c r="O62" s="761">
        <v>1.8299425033171175E-2</v>
      </c>
    </row>
    <row r="63" spans="1:15" ht="13.8" thickBot="1">
      <c r="A63" s="1099" t="s">
        <v>60</v>
      </c>
      <c r="B63" s="755" t="s">
        <v>54</v>
      </c>
      <c r="C63" s="756">
        <v>-2.9246138757618473E-2</v>
      </c>
      <c r="D63" s="756">
        <v>-8.9347752266018779E-2</v>
      </c>
      <c r="E63" s="756">
        <v>-8.1679017688104667E-3</v>
      </c>
      <c r="F63" s="756">
        <v>-0.11939959028740151</v>
      </c>
      <c r="G63" s="756">
        <v>-0.12089696402974186</v>
      </c>
      <c r="H63" s="756">
        <v>-0.10199204713890331</v>
      </c>
      <c r="I63" s="756">
        <v>-4.0660773385675718E-2</v>
      </c>
      <c r="J63" s="756">
        <v>-7.1183652988402915E-2</v>
      </c>
      <c r="K63" s="756">
        <v>-9.2264601697009591E-2</v>
      </c>
      <c r="L63" s="756">
        <v>-0.1278802319335603</v>
      </c>
      <c r="M63" s="756">
        <v>5.9445299054175463E-2</v>
      </c>
      <c r="N63" s="756">
        <v>6.8700577645666565E-4</v>
      </c>
      <c r="O63" s="757">
        <v>-4.6481407437025245E-2</v>
      </c>
    </row>
    <row r="64" spans="1:15" ht="13.8" thickBot="1">
      <c r="A64" s="1099"/>
      <c r="B64" s="755" t="s">
        <v>61</v>
      </c>
      <c r="C64" s="756">
        <v>-4.2604434847604102E-2</v>
      </c>
      <c r="D64" s="756">
        <v>1.2358070384542934E-2</v>
      </c>
      <c r="E64" s="756">
        <v>6.8994503718073044E-2</v>
      </c>
      <c r="F64" s="756">
        <v>6.6611555864949545E-2</v>
      </c>
      <c r="G64" s="756">
        <v>2.4977234291661207E-2</v>
      </c>
      <c r="H64" s="756">
        <v>4.0853593799766323E-2</v>
      </c>
      <c r="I64" s="756">
        <v>4.3304408763938401E-2</v>
      </c>
      <c r="J64" s="756">
        <v>-5.8141858141857504E-3</v>
      </c>
      <c r="K64" s="756">
        <v>1.2789193849691086E-2</v>
      </c>
      <c r="L64" s="756">
        <v>-9.333631651564317E-2</v>
      </c>
      <c r="M64" s="756">
        <v>9.0910969234901076E-4</v>
      </c>
      <c r="N64" s="756">
        <v>-2.6423218311432441E-2</v>
      </c>
      <c r="O64" s="757">
        <v>6.9779027334141248E-3</v>
      </c>
    </row>
    <row r="65" spans="1:15" ht="14.4" thickBot="1">
      <c r="A65" s="1099"/>
      <c r="B65" s="759" t="s">
        <v>57</v>
      </c>
      <c r="C65" s="760">
        <v>-2.6136500410967385E-2</v>
      </c>
      <c r="D65" s="760">
        <v>-4.5439317801126811E-2</v>
      </c>
      <c r="E65" s="760">
        <v>3.3856400286448027E-2</v>
      </c>
      <c r="F65" s="760">
        <v>-4.329364034068315E-2</v>
      </c>
      <c r="G65" s="760">
        <v>-5.7868303936825488E-2</v>
      </c>
      <c r="H65" s="760">
        <v>-4.1303879446915638E-2</v>
      </c>
      <c r="I65" s="760">
        <v>-1.4952502772577259E-4</v>
      </c>
      <c r="J65" s="760">
        <v>-4.4320738295811075E-2</v>
      </c>
      <c r="K65" s="760">
        <v>-5.0161665857651548E-2</v>
      </c>
      <c r="L65" s="760">
        <v>-0.11320410959989233</v>
      </c>
      <c r="M65" s="760">
        <v>3.460580767342377E-2</v>
      </c>
      <c r="N65" s="760">
        <v>-1.0384784465955015E-2</v>
      </c>
      <c r="O65" s="761">
        <v>-1.399849680571209E-2</v>
      </c>
    </row>
    <row r="66" spans="1:15" ht="13.8" thickBot="1">
      <c r="A66" s="1099" t="s">
        <v>62</v>
      </c>
      <c r="B66" s="755" t="s">
        <v>54</v>
      </c>
      <c r="C66" s="762">
        <v>0.46413082458698923</v>
      </c>
      <c r="D66" s="762">
        <v>0.26654040923875022</v>
      </c>
      <c r="E66" s="762">
        <v>0.37372778156386521</v>
      </c>
      <c r="F66" s="762">
        <v>0.25170402137064396</v>
      </c>
      <c r="G66" s="762">
        <v>0.19128777683272138</v>
      </c>
      <c r="H66" s="762">
        <v>0.11235278006025749</v>
      </c>
      <c r="I66" s="762">
        <v>-7.2928168263699675E-2</v>
      </c>
      <c r="J66" s="762">
        <v>-0.16062259189931297</v>
      </c>
      <c r="K66" s="762">
        <v>0.19490707113864555</v>
      </c>
      <c r="L66" s="762">
        <v>-5.2023121387283983E-3</v>
      </c>
      <c r="M66" s="762">
        <v>0.57413875088133548</v>
      </c>
      <c r="N66" s="762">
        <v>-0.15321670726434877</v>
      </c>
      <c r="O66" s="763">
        <v>0.20509600795270244</v>
      </c>
    </row>
    <row r="67" spans="1:15" ht="13.8" thickBot="1">
      <c r="A67" s="1099"/>
      <c r="B67" s="755" t="s">
        <v>55</v>
      </c>
      <c r="C67" s="762">
        <v>1.8461972426924506E-2</v>
      </c>
      <c r="D67" s="762">
        <v>0.17010529988264769</v>
      </c>
      <c r="E67" s="762">
        <v>1.5467510691610687E-2</v>
      </c>
      <c r="F67" s="762">
        <v>2.7750574323396851E-2</v>
      </c>
      <c r="G67" s="762">
        <v>0.14536843064031335</v>
      </c>
      <c r="H67" s="762">
        <v>6.3303851439444531E-2</v>
      </c>
      <c r="I67" s="762">
        <v>2.3285666241941602E-2</v>
      </c>
      <c r="J67" s="762">
        <v>-0.13669996810307836</v>
      </c>
      <c r="K67" s="762">
        <v>-0.20546966350526183</v>
      </c>
      <c r="L67" s="762">
        <v>-0.14874911005513505</v>
      </c>
      <c r="M67" s="762">
        <v>-0.11147203886099141</v>
      </c>
      <c r="N67" s="762">
        <v>-0.14100619856004942</v>
      </c>
      <c r="O67" s="763">
        <v>-3.7255658728176773E-2</v>
      </c>
    </row>
    <row r="68" spans="1:15" ht="14.4" thickBot="1">
      <c r="A68" s="1099"/>
      <c r="B68" s="759" t="s">
        <v>57</v>
      </c>
      <c r="C68" s="764">
        <v>0.21475646471321955</v>
      </c>
      <c r="D68" s="764">
        <v>0.20541955845474208</v>
      </c>
      <c r="E68" s="764">
        <v>0.17935574215376102</v>
      </c>
      <c r="F68" s="764">
        <v>0.12474966016042498</v>
      </c>
      <c r="G68" s="764">
        <v>0.16266469846342271</v>
      </c>
      <c r="H68" s="764">
        <v>8.1288148453976333E-2</v>
      </c>
      <c r="I68" s="764">
        <v>-1.3296029686343771E-2</v>
      </c>
      <c r="J68" s="764">
        <v>-0.14509508230242307</v>
      </c>
      <c r="K68" s="764">
        <v>-8.6585963051581047E-2</v>
      </c>
      <c r="L68" s="764">
        <v>-9.2746237811384191E-2</v>
      </c>
      <c r="M68" s="764">
        <v>0.10272579645405676</v>
      </c>
      <c r="N68" s="764">
        <v>-0.1460261584681212</v>
      </c>
      <c r="O68" s="765">
        <v>8.7911710101079524E-2</v>
      </c>
    </row>
    <row r="69" spans="1:15" ht="16.8" thickBot="1">
      <c r="A69" s="1104" t="s">
        <v>79</v>
      </c>
      <c r="B69" s="1105"/>
      <c r="C69" s="766">
        <v>5.2165225703692197E-2</v>
      </c>
      <c r="D69" s="766">
        <v>3.7120033140776623E-2</v>
      </c>
      <c r="E69" s="766">
        <v>7.1940948574147637E-2</v>
      </c>
      <c r="F69" s="766">
        <v>3.6403818268357889E-2</v>
      </c>
      <c r="G69" s="766">
        <v>5.1793059923439959E-2</v>
      </c>
      <c r="H69" s="766">
        <v>6.817627018981634E-2</v>
      </c>
      <c r="I69" s="766">
        <v>3.7453310374953648E-2</v>
      </c>
      <c r="J69" s="766">
        <v>-1.0390099351094662E-2</v>
      </c>
      <c r="K69" s="766">
        <v>-2.9272069384234647E-3</v>
      </c>
      <c r="L69" s="766">
        <v>-2.863379331697594E-2</v>
      </c>
      <c r="M69" s="766">
        <v>1.5562267414434464E-2</v>
      </c>
      <c r="N69" s="766">
        <v>-5.3518674911280347E-4</v>
      </c>
      <c r="O69" s="767">
        <v>3.052984045696281E-2</v>
      </c>
    </row>
    <row r="70" spans="1:15" ht="15" customHeight="1" thickBot="1"/>
    <row r="71" spans="1:15" ht="16.8" thickBot="1">
      <c r="A71" s="746" t="s">
        <v>64</v>
      </c>
      <c r="B71" s="747" t="s">
        <v>57</v>
      </c>
      <c r="C71" s="768">
        <v>-3.1928480204343052E-3</v>
      </c>
      <c r="D71" s="768">
        <v>-9.1008472260180329E-2</v>
      </c>
      <c r="E71" s="768">
        <v>-6.5425214100776813E-2</v>
      </c>
      <c r="F71" s="768">
        <v>-9.0215884333531379E-2</v>
      </c>
      <c r="G71" s="768">
        <v>-7.9069767441860422E-2</v>
      </c>
      <c r="H71" s="768">
        <v>2.1768012263668982E-2</v>
      </c>
      <c r="I71" s="768">
        <v>6.2989690721649477E-2</v>
      </c>
      <c r="J71" s="768">
        <v>5.634100021101502E-2</v>
      </c>
      <c r="K71" s="768">
        <v>7.2411602794833829E-2</v>
      </c>
      <c r="L71" s="768">
        <v>-1.3683243132850029E-2</v>
      </c>
      <c r="M71" s="768">
        <v>7.7756007012478146E-2</v>
      </c>
      <c r="N71" s="768">
        <v>3.1186044245200301E-2</v>
      </c>
      <c r="O71" s="769">
        <v>-3.4898793498854175E-3</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JUNE 2016</vt:lpstr>
      <vt:lpstr>REG+OCC BY CLASS FY 2015-2016</vt:lpstr>
      <vt:lpstr>REG+OCC BY CLASS CY 2016</vt:lpstr>
      <vt:lpstr>REG+OCC BY REGION JUNE 2016</vt:lpstr>
      <vt:lpstr>REG+OCC BY REGION FY 2015-2016</vt:lpstr>
      <vt:lpstr>REG+OCC BY REGION CY 2016</vt:lpstr>
      <vt:lpstr>ARR$ JUNE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JUNE 2016'!Print_Area</vt:lpstr>
      <vt:lpstr>'SUMMARY DASHBOARD'!Print_Area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2016-08-26T18:35:25Z</dcterms:created>
  <dcterms:modified xsi:type="dcterms:W3CDTF">2016-09-01T12:14:43Z</dcterms:modified>
</cp:coreProperties>
</file>