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8" r:id="rId1"/>
    <sheet name="REG+OCC BY CLASS JANUARY 2016" sheetId="1" r:id="rId2"/>
    <sheet name="REG+OCC BY CLASS FY 2015-2016" sheetId="2" r:id="rId3"/>
    <sheet name="REG+OCC BY REGION JANUARY 2016" sheetId="3" r:id="rId4"/>
    <sheet name="REG+OCC BY REGION FY 2015-2016" sheetId="4" r:id="rId5"/>
    <sheet name="ARR$ JANUARY 2016" sheetId="5" r:id="rId6"/>
    <sheet name="ARR$ BY REGION FY 15-16" sheetId="6" r:id="rId7"/>
    <sheet name="ARR$ BY AREA FY 15-16" sheetId="7" r:id="rId8"/>
    <sheet name="CONTACTO" sheetId="9" r:id="rId9"/>
    <sheet name="GLOSSARY" sheetId="10" r:id="rId10"/>
  </sheets>
  <definedNames>
    <definedName name="_xlnm.Print_Area" localSheetId="7">'ARR$ BY AREA FY 15-16'!$A$1:$O$39</definedName>
    <definedName name="_xlnm.Print_Area" localSheetId="6">'ARR$ BY REGION FY 15-16'!$A$1:$O$69</definedName>
    <definedName name="_xlnm.Print_Area" localSheetId="1">'REG+OCC BY CLASS JANUARY 2016'!$A$1:$W$30</definedName>
    <definedName name="_xlnm.Print_Area" localSheetId="0">'SUMMARY DASHBOARD'!$A$1:$L$63</definedName>
  </definedNames>
  <calcPr calcId="125725"/>
</workbook>
</file>

<file path=xl/calcChain.xml><?xml version="1.0" encoding="utf-8"?>
<calcChain xmlns="http://schemas.openxmlformats.org/spreadsheetml/2006/main">
  <c r="G32" i="8"/>
  <c r="F32"/>
  <c r="E32"/>
  <c r="G31"/>
  <c r="F31"/>
  <c r="E31"/>
  <c r="G30"/>
  <c r="F30"/>
  <c r="E30"/>
  <c r="G26"/>
  <c r="F26"/>
  <c r="E26"/>
  <c r="G25"/>
  <c r="F25"/>
  <c r="E25"/>
  <c r="G21"/>
  <c r="F21"/>
  <c r="E21"/>
  <c r="G16"/>
  <c r="F16"/>
  <c r="E16"/>
  <c r="E17" s="1"/>
  <c r="G13"/>
  <c r="F13"/>
  <c r="E13"/>
  <c r="G12"/>
  <c r="F12"/>
  <c r="E12"/>
  <c r="G11"/>
  <c r="F11"/>
  <c r="E11"/>
  <c r="G8"/>
  <c r="F8"/>
  <c r="F17" s="1"/>
  <c r="E8"/>
  <c r="G17" l="1"/>
  <c r="W35" i="4" l="1"/>
  <c r="S35"/>
  <c r="U35" s="1"/>
  <c r="J35"/>
  <c r="F35"/>
  <c r="W47"/>
  <c r="S47"/>
  <c r="J47"/>
  <c r="F47"/>
  <c r="T47"/>
  <c r="G47"/>
  <c r="T46"/>
  <c r="G46"/>
  <c r="J46"/>
  <c r="T45"/>
  <c r="J45"/>
  <c r="G45"/>
  <c r="T44"/>
  <c r="V43"/>
  <c r="I43"/>
  <c r="V35"/>
  <c r="T35"/>
  <c r="P35"/>
  <c r="I35"/>
  <c r="K35" s="1"/>
  <c r="G35"/>
  <c r="W34"/>
  <c r="S34"/>
  <c r="J34"/>
  <c r="F34"/>
  <c r="V33"/>
  <c r="I33"/>
  <c r="T47" i="3"/>
  <c r="G47"/>
  <c r="J47"/>
  <c r="T46"/>
  <c r="J46"/>
  <c r="G46"/>
  <c r="Q45"/>
  <c r="T45"/>
  <c r="J45"/>
  <c r="G45"/>
  <c r="T44"/>
  <c r="G44"/>
  <c r="V35"/>
  <c r="T35"/>
  <c r="S35"/>
  <c r="Q35"/>
  <c r="P35"/>
  <c r="J35"/>
  <c r="I35"/>
  <c r="G35"/>
  <c r="F35"/>
  <c r="W34"/>
  <c r="T34"/>
  <c r="S34"/>
  <c r="Q34"/>
  <c r="N34" s="1"/>
  <c r="P34"/>
  <c r="J34"/>
  <c r="G34"/>
  <c r="F34"/>
  <c r="W33"/>
  <c r="V33"/>
  <c r="T33"/>
  <c r="S33"/>
  <c r="Q33"/>
  <c r="P33"/>
  <c r="J33"/>
  <c r="I33"/>
  <c r="G33"/>
  <c r="G37" s="1"/>
  <c r="F33"/>
  <c r="U47" i="4" l="1"/>
  <c r="H47"/>
  <c r="U34" i="3"/>
  <c r="K33" i="4"/>
  <c r="S43"/>
  <c r="M35"/>
  <c r="O35" s="1"/>
  <c r="R35"/>
  <c r="W45"/>
  <c r="W46"/>
  <c r="G43"/>
  <c r="Q43"/>
  <c r="W43"/>
  <c r="X43" s="1"/>
  <c r="S44"/>
  <c r="U44" s="1"/>
  <c r="I45"/>
  <c r="K45" s="1"/>
  <c r="V45"/>
  <c r="I46"/>
  <c r="K46" s="1"/>
  <c r="V46"/>
  <c r="F43"/>
  <c r="P43"/>
  <c r="C35"/>
  <c r="I44"/>
  <c r="P45"/>
  <c r="D46"/>
  <c r="Q46"/>
  <c r="N46" s="1"/>
  <c r="I47"/>
  <c r="K47" s="1"/>
  <c r="V47"/>
  <c r="J43"/>
  <c r="T43"/>
  <c r="T49" s="1"/>
  <c r="X35"/>
  <c r="V44"/>
  <c r="F45"/>
  <c r="H45" s="1"/>
  <c r="S45"/>
  <c r="U45" s="1"/>
  <c r="S46"/>
  <c r="U46" s="1"/>
  <c r="P47"/>
  <c r="H35"/>
  <c r="H34"/>
  <c r="Z35"/>
  <c r="Q33"/>
  <c r="I34"/>
  <c r="K34" s="1"/>
  <c r="V34"/>
  <c r="V37" s="1"/>
  <c r="P46"/>
  <c r="G44"/>
  <c r="G33"/>
  <c r="P33"/>
  <c r="T33"/>
  <c r="Q34"/>
  <c r="Q44"/>
  <c r="N44" s="1"/>
  <c r="J44"/>
  <c r="D47"/>
  <c r="Z47" s="1"/>
  <c r="F33"/>
  <c r="J33"/>
  <c r="J37" s="1"/>
  <c r="S33"/>
  <c r="W33"/>
  <c r="C34"/>
  <c r="G34"/>
  <c r="P34"/>
  <c r="T34"/>
  <c r="U34" s="1"/>
  <c r="D35"/>
  <c r="Q35"/>
  <c r="N35" s="1"/>
  <c r="Q45"/>
  <c r="N45" s="1"/>
  <c r="P45" i="3"/>
  <c r="Q37"/>
  <c r="N33"/>
  <c r="I43"/>
  <c r="P44"/>
  <c r="V44"/>
  <c r="S45"/>
  <c r="U45" s="1"/>
  <c r="F46"/>
  <c r="H46" s="1"/>
  <c r="F37"/>
  <c r="H37" s="1"/>
  <c r="H33"/>
  <c r="R33"/>
  <c r="P37"/>
  <c r="M33"/>
  <c r="V37"/>
  <c r="X33"/>
  <c r="M34"/>
  <c r="O34" s="1"/>
  <c r="R34"/>
  <c r="V43"/>
  <c r="W45"/>
  <c r="W46"/>
  <c r="F47"/>
  <c r="H47" s="1"/>
  <c r="S47"/>
  <c r="U47" s="1"/>
  <c r="W47"/>
  <c r="S44"/>
  <c r="U44" s="1"/>
  <c r="I45"/>
  <c r="K45" s="1"/>
  <c r="V45"/>
  <c r="I46"/>
  <c r="K46" s="1"/>
  <c r="V46"/>
  <c r="I47"/>
  <c r="K47" s="1"/>
  <c r="V47"/>
  <c r="H35"/>
  <c r="U35"/>
  <c r="N45"/>
  <c r="J37"/>
  <c r="T37"/>
  <c r="H34"/>
  <c r="K35"/>
  <c r="N35"/>
  <c r="D47"/>
  <c r="I44"/>
  <c r="P46"/>
  <c r="Q46"/>
  <c r="N46" s="1"/>
  <c r="P47"/>
  <c r="S37"/>
  <c r="U33"/>
  <c r="M35"/>
  <c r="R35"/>
  <c r="F45"/>
  <c r="H45" s="1"/>
  <c r="S46"/>
  <c r="U46" s="1"/>
  <c r="K33"/>
  <c r="I34"/>
  <c r="K34" s="1"/>
  <c r="V34"/>
  <c r="W35"/>
  <c r="D44"/>
  <c r="J44"/>
  <c r="Q44"/>
  <c r="N44" s="1"/>
  <c r="O33" l="1"/>
  <c r="O35"/>
  <c r="W37" i="4"/>
  <c r="X37" s="1"/>
  <c r="M46"/>
  <c r="O46" s="1"/>
  <c r="R46"/>
  <c r="Q47"/>
  <c r="N47" s="1"/>
  <c r="W44"/>
  <c r="Q37"/>
  <c r="N33"/>
  <c r="X44"/>
  <c r="C44"/>
  <c r="X45"/>
  <c r="N43"/>
  <c r="Q49"/>
  <c r="N49" s="1"/>
  <c r="S49"/>
  <c r="U49" s="1"/>
  <c r="U43"/>
  <c r="P44"/>
  <c r="M45"/>
  <c r="O45" s="1"/>
  <c r="R45"/>
  <c r="X46"/>
  <c r="D34"/>
  <c r="Z34" s="1"/>
  <c r="M34"/>
  <c r="R34"/>
  <c r="S37"/>
  <c r="U33"/>
  <c r="F44"/>
  <c r="H44" s="1"/>
  <c r="D33"/>
  <c r="R33"/>
  <c r="P37"/>
  <c r="M33"/>
  <c r="X34"/>
  <c r="Y34"/>
  <c r="R47"/>
  <c r="M47"/>
  <c r="X47"/>
  <c r="H43"/>
  <c r="T37"/>
  <c r="N34"/>
  <c r="K44"/>
  <c r="E35"/>
  <c r="Z46"/>
  <c r="G37"/>
  <c r="V49"/>
  <c r="J49"/>
  <c r="K43"/>
  <c r="D44"/>
  <c r="Y35"/>
  <c r="X33"/>
  <c r="I49"/>
  <c r="G49"/>
  <c r="I37"/>
  <c r="K37" s="1"/>
  <c r="C46"/>
  <c r="E46" s="1"/>
  <c r="R43"/>
  <c r="P49"/>
  <c r="M43"/>
  <c r="O43" s="1"/>
  <c r="C47"/>
  <c r="E47" s="1"/>
  <c r="C33"/>
  <c r="F46"/>
  <c r="H46" s="1"/>
  <c r="F37"/>
  <c r="H33"/>
  <c r="C33" i="3"/>
  <c r="W44"/>
  <c r="Z44" s="1"/>
  <c r="D33"/>
  <c r="W43"/>
  <c r="X43" s="1"/>
  <c r="X45"/>
  <c r="V49"/>
  <c r="X44"/>
  <c r="F43"/>
  <c r="F44"/>
  <c r="H44" s="1"/>
  <c r="P43"/>
  <c r="X34"/>
  <c r="Q43"/>
  <c r="M37"/>
  <c r="R37"/>
  <c r="M44"/>
  <c r="O44" s="1"/>
  <c r="R44"/>
  <c r="M45"/>
  <c r="O45" s="1"/>
  <c r="R45"/>
  <c r="Z47"/>
  <c r="I37"/>
  <c r="K37" s="1"/>
  <c r="U37"/>
  <c r="D35"/>
  <c r="C34"/>
  <c r="T43"/>
  <c r="T49" s="1"/>
  <c r="C35"/>
  <c r="M47"/>
  <c r="X47"/>
  <c r="X46"/>
  <c r="C44"/>
  <c r="E44" s="1"/>
  <c r="I49"/>
  <c r="Z35"/>
  <c r="W37"/>
  <c r="X37" s="1"/>
  <c r="X35"/>
  <c r="D34"/>
  <c r="Z34" s="1"/>
  <c r="M46"/>
  <c r="O46" s="1"/>
  <c r="R46"/>
  <c r="K44"/>
  <c r="J43"/>
  <c r="J49" s="1"/>
  <c r="S43"/>
  <c r="Q47"/>
  <c r="N47" s="1"/>
  <c r="G43"/>
  <c r="G49" s="1"/>
  <c r="N37"/>
  <c r="K49" i="4" l="1"/>
  <c r="O47"/>
  <c r="D37"/>
  <c r="N37"/>
  <c r="F49"/>
  <c r="O37" i="3"/>
  <c r="C43" i="4"/>
  <c r="C45"/>
  <c r="D45"/>
  <c r="Z45" s="1"/>
  <c r="E33"/>
  <c r="C37"/>
  <c r="Y33"/>
  <c r="M37"/>
  <c r="O37" s="1"/>
  <c r="R37"/>
  <c r="M49"/>
  <c r="O49" s="1"/>
  <c r="R49"/>
  <c r="D43"/>
  <c r="M44"/>
  <c r="O44" s="1"/>
  <c r="R44"/>
  <c r="H49"/>
  <c r="Z33"/>
  <c r="O34"/>
  <c r="Y46"/>
  <c r="E44"/>
  <c r="Z37"/>
  <c r="H37"/>
  <c r="Z44"/>
  <c r="W49"/>
  <c r="X49" s="1"/>
  <c r="E34"/>
  <c r="Y47"/>
  <c r="O33"/>
  <c r="U37"/>
  <c r="Y44"/>
  <c r="C47" i="3"/>
  <c r="D37"/>
  <c r="Z37" s="1"/>
  <c r="Z33"/>
  <c r="C43"/>
  <c r="S49"/>
  <c r="U49" s="1"/>
  <c r="U43"/>
  <c r="D46"/>
  <c r="Z46" s="1"/>
  <c r="C46"/>
  <c r="D43"/>
  <c r="C45"/>
  <c r="E35"/>
  <c r="Y35"/>
  <c r="R43"/>
  <c r="P49"/>
  <c r="M43"/>
  <c r="W49"/>
  <c r="K43"/>
  <c r="R47"/>
  <c r="E34"/>
  <c r="K49"/>
  <c r="O47"/>
  <c r="Y34"/>
  <c r="D45"/>
  <c r="Z45" s="1"/>
  <c r="E33"/>
  <c r="C37"/>
  <c r="Y33"/>
  <c r="F49"/>
  <c r="H49" s="1"/>
  <c r="H43"/>
  <c r="Y44"/>
  <c r="N43"/>
  <c r="Q49"/>
  <c r="N49" s="1"/>
  <c r="O43" l="1"/>
  <c r="E43" i="4"/>
  <c r="C49"/>
  <c r="Y43"/>
  <c r="D49"/>
  <c r="Z43"/>
  <c r="E37"/>
  <c r="Y37"/>
  <c r="E45"/>
  <c r="Y45"/>
  <c r="Z49"/>
  <c r="E45" i="3"/>
  <c r="Y45"/>
  <c r="E46"/>
  <c r="Y46"/>
  <c r="E37"/>
  <c r="Y37"/>
  <c r="M49"/>
  <c r="O49" s="1"/>
  <c r="R49"/>
  <c r="E43"/>
  <c r="C49"/>
  <c r="Y43"/>
  <c r="E47"/>
  <c r="Y47"/>
  <c r="D49"/>
  <c r="Z49" s="1"/>
  <c r="Z43"/>
  <c r="X49"/>
  <c r="E49" i="4" l="1"/>
  <c r="Y49"/>
  <c r="E49" i="3"/>
  <c r="Y49"/>
</calcChain>
</file>

<file path=xl/sharedStrings.xml><?xml version="1.0" encoding="utf-8"?>
<sst xmlns="http://schemas.openxmlformats.org/spreadsheetml/2006/main" count="667" uniqueCount="191">
  <si>
    <t xml:space="preserve">TOTAL </t>
  </si>
  <si>
    <t>%</t>
  </si>
  <si>
    <t>NON</t>
  </si>
  <si>
    <t xml:space="preserve">CHANGE IN </t>
  </si>
  <si>
    <t>ROOM NIGHTS</t>
  </si>
  <si>
    <t>AVERAGE</t>
  </si>
  <si>
    <t>JANUARY</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</si>
  <si>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</si>
  <si>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</si>
  <si>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</si>
  <si>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</si>
  <si>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</si>
  <si>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</si>
  <si>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</si>
  <si>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</si>
  <si>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</si>
  <si>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</si>
  <si>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</si>
  <si>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</si>
  <si>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</si>
  <si>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</si>
  <si>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</si>
  <si>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</si>
  <si>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</si>
  <si>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</si>
  <si>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</si>
  <si>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FISCAL-2015-2016</t>
  </si>
  <si>
    <t>ROOMS NIGHT</t>
  </si>
  <si>
    <t>AS OF</t>
  </si>
  <si>
    <t>JANUARY 2016</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</si>
  <si>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</si>
  <si>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</si>
  <si>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</si>
  <si>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</si>
  <si>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</si>
  <si>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</si>
  <si>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</si>
  <si>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JANUARY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</si>
  <si>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</si>
  <si>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</si>
  <si>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</si>
  <si>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</si>
  <si>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</si>
  <si>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</si>
  <si>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</si>
  <si>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</si>
  <si>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</si>
  <si>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</si>
  <si>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</si>
  <si>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</si>
  <si>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</si>
  <si>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</si>
  <si>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</si>
  <si>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</si>
  <si>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</si>
  <si>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</si>
  <si>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</si>
  <si>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</si>
  <si>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</si>
  <si>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</si>
  <si>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</si>
  <si>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</si>
  <si>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</si>
  <si>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JANUARY 2016</t>
  </si>
  <si>
    <t>BY REGION AS OF JANUARY 2016</t>
  </si>
  <si>
    <t>1/ Metropolitan Region includes the following municipalities: Bayamón, Cataño, Guaynabo, San Juan and Carolina.</t>
  </si>
  <si>
    <t>2/ Includes Paradores.</t>
  </si>
  <si>
    <t>FISCAL YEAR 2015-2016</t>
  </si>
  <si>
    <t xml:space="preserve"> AS OF JANUARY 2016</t>
  </si>
  <si>
    <t>BY REGION - JANUARY 2016</t>
  </si>
  <si>
    <t>Classification by</t>
  </si>
  <si>
    <t>Average Room Rate $</t>
  </si>
  <si>
    <t>CHANGE %</t>
  </si>
  <si>
    <t>Number of Rooms</t>
  </si>
  <si>
    <t>January 2016</t>
  </si>
  <si>
    <t>January 2015</t>
  </si>
  <si>
    <t>Metropolitan</t>
  </si>
  <si>
    <t>Grand Total</t>
  </si>
  <si>
    <t>BY AREA - JANUARY 2016</t>
  </si>
  <si>
    <t>Area</t>
  </si>
  <si>
    <t>Metro</t>
  </si>
  <si>
    <t>Non Metro</t>
  </si>
  <si>
    <t>PARADORES - JANUARY 2016</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</si>
  <si>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</si>
  <si>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</si>
  <si>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</si>
  <si>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</si>
  <si>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</si>
  <si>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</si>
  <si>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</si>
  <si>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</si>
  <si>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</si>
  <si>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</si>
  <si>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</si>
  <si>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</si>
  <si>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</si>
  <si>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</si>
  <si>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</si>
  <si>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</si>
  <si>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</si>
  <si>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</si>
  <si>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</si>
  <si>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</si>
  <si>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</si>
  <si>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</si>
  <si>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</si>
  <si>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</si>
  <si>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</si>
  <si>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</si>
  <si>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</si>
  <si>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</si>
  <si>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</si>
  <si>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</si>
  <si>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</si>
  <si>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</si>
  <si>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</si>
  <si>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</si>
  <si>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</si>
  <si>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</si>
  <si>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</si>
  <si>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</si>
  <si>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</si>
  <si>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</si>
  <si>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</si>
  <si>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</si>
  <si>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</si>
  <si>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</si>
  <si>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</si>
  <si>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</si>
  <si>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</si>
  <si>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</si>
  <si>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</si>
  <si>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</si>
  <si>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</si>
  <si>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</si>
  <si>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</si>
  <si>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PRTC MONTHLY STATISTICS REPORT</t>
  </si>
  <si>
    <t>REGISTRATION AND OCCUPANCY SURVEY</t>
  </si>
  <si>
    <t>Occupancy %</t>
  </si>
  <si>
    <t>Total Registrations</t>
  </si>
  <si>
    <t>No-Residentes</t>
  </si>
  <si>
    <t>Residentes</t>
  </si>
  <si>
    <t>ADR</t>
  </si>
  <si>
    <t>RevPAR</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</si>
  <si>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</si>
  <si>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</si>
  <si>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</si>
  <si>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</si>
  <si>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</si>
  <si>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</si>
  <si>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</si>
  <si>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</si>
  <si>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</si>
  <si>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</si>
  <si>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</si>
  <si>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</si>
  <si>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</si>
  <si>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</si>
  <si>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</si>
  <si>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</si>
  <si>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</si>
  <si>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</si>
  <si>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</si>
  <si>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</si>
  <si>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</si>
  <si>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</si>
  <si>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</si>
  <si>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</si>
  <si>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</si>
  <si>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</si>
  <si>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</si>
  <si>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</si>
  <si>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</si>
  <si>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</si>
  <si>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</si>
  <si>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</si>
  <si>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</si>
  <si>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</si>
  <si>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</si>
  <si>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</si>
  <si>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</si>
  <si>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</si>
  <si>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</si>
  <si>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</si>
  <si>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</si>
  <si>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</si>
  <si>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</si>
  <si>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FISCAL YEAR 2016 VS. 2015</t>
  </si>
  <si>
    <t>* Sample includes 107 endorsed hotels and paradors representing over 12,500 rooms and over 95% of endorsed universe.</t>
  </si>
  <si>
    <t>25 de abril de 2016</t>
  </si>
  <si>
    <t>For the month of January 2016, the occupancy rate surpass last year by 2.8 points, closing at 72.0%.  Total registrations increased 10.3% from 206,512 in 2015 to 227,851 in 2016.  Non-residents exceeded last year by 10.9% and Residents 8.5%.  Total room demand shows a 5.2% rise or 15,012 more rooms sold.  The Average Room Rate (ARR$) for the month reveal a 3.7% improvement with an average selling rate of $180.24 in 2016 vs. $173.73 in 2015.  As for Paradores, the occupancy rate for January 2016 is up 0.9 points when compared with last year 2015.  Total registrations for Paradores expose a gain of 2.2% or 180 more guests.  Fiscal year to date 2016 finished off with 1.7 percentage points ahead on its occupancy rate closing at 68.9%.  Total registrations ended with a 4.5% climb from 1,450,391 in 2015 to 1,515,251 in 2016.  Non-residents registrations exceeded by 6.9% while Residents remained with no change.  Room demand ended positive with a 3.2% rise, meanwhile, room supply remains over 2015 by 0.6%.  The (ARR$) for fiscal period 2016 turned out 5.5% beyond 2015, closing at $154.55 vs. $146.45 for a total gain of $8.10.</t>
  </si>
</sst>
</file>

<file path=xl/styles.xml><?xml version="1.0" encoding="utf-8"?>
<styleSheet xmlns="http://schemas.openxmlformats.org/spreadsheetml/2006/main">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2">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theme="0"/>
        <bgColor indexed="64"/>
      </patternFill>
    </fill>
  </fills>
  <borders count="132">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958">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45" xfId="0" applyFont="1" applyFill="1" applyBorder="1" applyAlignment="1">
      <alignment horizontal="center"/>
    </xf>
    <xf numFmtId="0" fontId="29" fillId="2" borderId="46" xfId="0" applyFont="1" applyFill="1" applyBorder="1" applyAlignment="1">
      <alignment horizontal="center"/>
    </xf>
    <xf numFmtId="0" fontId="29" fillId="2" borderId="47"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48" xfId="0" applyNumberFormat="1" applyFont="1" applyFill="1" applyBorder="1" applyAlignment="1">
      <alignment horizontal="center" vertical="center"/>
    </xf>
    <xf numFmtId="49" fontId="29" fillId="2" borderId="49" xfId="0" applyNumberFormat="1" applyFont="1" applyFill="1" applyBorder="1" applyAlignment="1">
      <alignment wrapText="1"/>
    </xf>
    <xf numFmtId="49" fontId="29" fillId="2" borderId="50" xfId="0" applyNumberFormat="1" applyFont="1" applyFill="1" applyBorder="1" applyAlignment="1">
      <alignment horizontal="center" vertical="center"/>
    </xf>
    <xf numFmtId="49" fontId="29" fillId="2" borderId="51" xfId="0" applyNumberFormat="1" applyFont="1" applyFill="1" applyBorder="1" applyAlignment="1">
      <alignment horizontal="center" vertical="center"/>
    </xf>
    <xf numFmtId="49" fontId="29" fillId="2" borderId="52" xfId="0" applyNumberFormat="1" applyFont="1" applyFill="1" applyBorder="1" applyAlignment="1">
      <alignment horizontal="center" vertical="center"/>
    </xf>
    <xf numFmtId="1" fontId="29" fillId="2" borderId="48" xfId="0" applyNumberFormat="1" applyFont="1" applyFill="1" applyBorder="1" applyAlignment="1">
      <alignment horizontal="center" vertical="center"/>
    </xf>
    <xf numFmtId="49" fontId="29" fillId="2" borderId="53" xfId="0" applyNumberFormat="1" applyFont="1" applyFill="1" applyBorder="1" applyAlignment="1">
      <alignment horizontal="center" vertical="center"/>
    </xf>
    <xf numFmtId="49" fontId="29" fillId="2" borderId="49"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54" xfId="0" applyNumberFormat="1" applyFont="1" applyBorder="1" applyAlignment="1">
      <alignment horizontal="center"/>
    </xf>
    <xf numFmtId="166" fontId="30" fillId="5" borderId="52" xfId="0" applyNumberFormat="1" applyFont="1" applyFill="1" applyBorder="1"/>
    <xf numFmtId="166" fontId="30" fillId="0" borderId="0" xfId="0" applyNumberFormat="1" applyFont="1" applyBorder="1" applyAlignment="1">
      <alignment horizontal="center"/>
    </xf>
    <xf numFmtId="165" fontId="30" fillId="0" borderId="54"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48" xfId="0" applyFont="1" applyBorder="1" applyAlignment="1">
      <alignment horizontal="center" vertical="center"/>
    </xf>
    <xf numFmtId="0" fontId="30" fillId="6" borderId="55" xfId="0" applyFont="1" applyFill="1" applyBorder="1"/>
    <xf numFmtId="0" fontId="30" fillId="6" borderId="56" xfId="0" applyFont="1" applyFill="1" applyBorder="1"/>
    <xf numFmtId="3" fontId="30" fillId="6" borderId="57" xfId="0" applyNumberFormat="1" applyFont="1" applyFill="1" applyBorder="1" applyAlignment="1">
      <alignment horizontal="center"/>
    </xf>
    <xf numFmtId="166" fontId="30" fillId="6" borderId="58" xfId="0" applyNumberFormat="1" applyFont="1" applyFill="1" applyBorder="1" applyAlignment="1">
      <alignment horizontal="center"/>
    </xf>
    <xf numFmtId="166" fontId="30" fillId="6" borderId="57" xfId="0" applyNumberFormat="1" applyFont="1" applyFill="1" applyBorder="1" applyAlignment="1">
      <alignment horizontal="center"/>
    </xf>
    <xf numFmtId="165" fontId="30" fillId="6" borderId="58" xfId="0" applyNumberFormat="1" applyFont="1" applyFill="1" applyBorder="1" applyAlignment="1">
      <alignment horizontal="center"/>
    </xf>
    <xf numFmtId="165" fontId="30" fillId="6" borderId="59" xfId="0" applyNumberFormat="1" applyFont="1" applyFill="1" applyBorder="1" applyAlignment="1">
      <alignment horizontal="center"/>
    </xf>
    <xf numFmtId="165" fontId="30" fillId="6" borderId="56" xfId="0" applyNumberFormat="1" applyFont="1" applyFill="1" applyBorder="1" applyAlignment="1">
      <alignment horizontal="center"/>
    </xf>
    <xf numFmtId="166" fontId="30" fillId="5" borderId="60"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57" xfId="0" applyNumberFormat="1" applyFont="1" applyFill="1" applyBorder="1" applyAlignment="1">
      <alignment horizontal="center"/>
    </xf>
    <xf numFmtId="166" fontId="30" fillId="0" borderId="57" xfId="0" applyNumberFormat="1" applyFont="1" applyFill="1" applyBorder="1"/>
    <xf numFmtId="166" fontId="30" fillId="0" borderId="0" xfId="0" applyNumberFormat="1" applyFont="1" applyFill="1" applyBorder="1" applyAlignment="1">
      <alignment horizontal="center"/>
    </xf>
    <xf numFmtId="165" fontId="30" fillId="0" borderId="57"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7" borderId="55" xfId="0" applyFont="1" applyFill="1" applyBorder="1" applyAlignment="1">
      <alignment horizontal="center"/>
    </xf>
    <xf numFmtId="0" fontId="10" fillId="7" borderId="56" xfId="0" applyFont="1" applyFill="1" applyBorder="1" applyAlignment="1">
      <alignment horizontal="center"/>
    </xf>
    <xf numFmtId="3" fontId="10" fillId="7" borderId="57" xfId="0" applyNumberFormat="1" applyFont="1" applyFill="1" applyBorder="1" applyAlignment="1">
      <alignment horizontal="center"/>
    </xf>
    <xf numFmtId="166" fontId="10" fillId="7" borderId="58" xfId="0" applyNumberFormat="1" applyFont="1" applyFill="1" applyBorder="1" applyAlignment="1">
      <alignment horizontal="center"/>
    </xf>
    <xf numFmtId="166" fontId="10" fillId="5" borderId="60" xfId="0" applyNumberFormat="1" applyFont="1" applyFill="1" applyBorder="1"/>
    <xf numFmtId="166" fontId="10" fillId="7" borderId="57" xfId="0" applyNumberFormat="1" applyFont="1" applyFill="1" applyBorder="1" applyAlignment="1">
      <alignment horizontal="center"/>
    </xf>
    <xf numFmtId="165" fontId="10" fillId="7" borderId="58" xfId="0" applyNumberFormat="1" applyFont="1" applyFill="1" applyBorder="1" applyAlignment="1">
      <alignment horizontal="center"/>
    </xf>
    <xf numFmtId="165" fontId="10" fillId="7" borderId="59" xfId="0" applyNumberFormat="1" applyFont="1" applyFill="1" applyBorder="1" applyAlignment="1">
      <alignment horizontal="center"/>
    </xf>
    <xf numFmtId="165" fontId="10" fillId="7" borderId="56"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8" borderId="55" xfId="0" applyFont="1" applyFill="1" applyBorder="1" applyAlignment="1">
      <alignment horizontal="center" vertical="center"/>
    </xf>
    <xf numFmtId="0" fontId="10" fillId="8" borderId="56" xfId="0" applyFont="1" applyFill="1" applyBorder="1" applyAlignment="1">
      <alignment horizontal="center" vertical="center"/>
    </xf>
    <xf numFmtId="3" fontId="10" fillId="8" borderId="57" xfId="0" applyNumberFormat="1" applyFont="1" applyFill="1" applyBorder="1" applyAlignment="1">
      <alignment horizontal="center"/>
    </xf>
    <xf numFmtId="166" fontId="10" fillId="8" borderId="58" xfId="0" applyNumberFormat="1" applyFont="1" applyFill="1" applyBorder="1" applyAlignment="1">
      <alignment horizontal="center"/>
    </xf>
    <xf numFmtId="166" fontId="10" fillId="5" borderId="61" xfId="0" applyNumberFormat="1" applyFont="1" applyFill="1" applyBorder="1"/>
    <xf numFmtId="166" fontId="10" fillId="8" borderId="57" xfId="0" applyNumberFormat="1" applyFont="1" applyFill="1" applyBorder="1" applyAlignment="1">
      <alignment horizontal="center"/>
    </xf>
    <xf numFmtId="165" fontId="10" fillId="8" borderId="58" xfId="0" applyNumberFormat="1" applyFont="1" applyFill="1" applyBorder="1" applyAlignment="1">
      <alignment horizontal="center"/>
    </xf>
    <xf numFmtId="165" fontId="10" fillId="8" borderId="59" xfId="0" applyNumberFormat="1" applyFont="1" applyFill="1" applyBorder="1" applyAlignment="1">
      <alignment horizontal="center"/>
    </xf>
    <xf numFmtId="165" fontId="10" fillId="8" borderId="56"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48" xfId="0" applyNumberFormat="1" applyFont="1" applyFill="1" applyBorder="1" applyAlignment="1">
      <alignment horizontal="center" wrapText="1"/>
    </xf>
    <xf numFmtId="49" fontId="29" fillId="2" borderId="49"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9" borderId="52"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62" xfId="0" applyFont="1" applyBorder="1" applyAlignment="1">
      <alignment horizontal="left"/>
    </xf>
    <xf numFmtId="0" fontId="30" fillId="0" borderId="63" xfId="0" applyFont="1" applyBorder="1" applyAlignment="1">
      <alignment horizontal="left"/>
    </xf>
    <xf numFmtId="3" fontId="30" fillId="0" borderId="64" xfId="0" applyNumberFormat="1" applyFont="1" applyBorder="1" applyAlignment="1">
      <alignment horizontal="center"/>
    </xf>
    <xf numFmtId="166" fontId="30" fillId="0" borderId="65" xfId="0" applyNumberFormat="1" applyFont="1" applyBorder="1" applyAlignment="1">
      <alignment horizontal="center"/>
    </xf>
    <xf numFmtId="166" fontId="30" fillId="0" borderId="62" xfId="0" applyNumberFormat="1" applyFont="1" applyBorder="1" applyAlignment="1">
      <alignment horizontal="center"/>
    </xf>
    <xf numFmtId="166" fontId="30" fillId="0" borderId="64" xfId="0" applyNumberFormat="1" applyFont="1" applyBorder="1" applyAlignment="1">
      <alignment horizontal="center"/>
    </xf>
    <xf numFmtId="165" fontId="30" fillId="0" borderId="65" xfId="0" applyNumberFormat="1" applyFont="1" applyBorder="1" applyAlignment="1">
      <alignment horizontal="center"/>
    </xf>
    <xf numFmtId="170" fontId="30" fillId="0" borderId="64" xfId="0" applyNumberFormat="1" applyFont="1" applyBorder="1" applyAlignment="1">
      <alignment horizontal="center"/>
    </xf>
    <xf numFmtId="170" fontId="30" fillId="0" borderId="63" xfId="0" applyNumberFormat="1" applyFont="1" applyBorder="1" applyAlignment="1">
      <alignment horizontal="center"/>
    </xf>
    <xf numFmtId="0" fontId="30" fillId="0" borderId="48" xfId="0" applyFont="1" applyBorder="1" applyAlignment="1">
      <alignment horizontal="left"/>
    </xf>
    <xf numFmtId="0" fontId="30" fillId="0" borderId="49" xfId="0" applyFont="1" applyBorder="1" applyAlignment="1">
      <alignment horizontal="left"/>
    </xf>
    <xf numFmtId="3" fontId="30" fillId="0" borderId="48" xfId="0" applyNumberFormat="1" applyFont="1" applyBorder="1" applyAlignment="1">
      <alignment horizontal="center"/>
    </xf>
    <xf numFmtId="3" fontId="30" fillId="0" borderId="66" xfId="0" applyNumberFormat="1" applyFont="1" applyBorder="1" applyAlignment="1">
      <alignment horizontal="center"/>
    </xf>
    <xf numFmtId="166" fontId="30" fillId="0" borderId="67" xfId="0" applyNumberFormat="1" applyFont="1" applyBorder="1" applyAlignment="1">
      <alignment horizontal="center"/>
    </xf>
    <xf numFmtId="3" fontId="30" fillId="0" borderId="50" xfId="0" applyNumberFormat="1" applyFont="1" applyBorder="1" applyAlignment="1">
      <alignment horizontal="center"/>
    </xf>
    <xf numFmtId="166" fontId="30" fillId="0" borderId="51" xfId="0" applyNumberFormat="1" applyFont="1" applyBorder="1" applyAlignment="1">
      <alignment horizontal="center"/>
    </xf>
    <xf numFmtId="166" fontId="30" fillId="9" borderId="60" xfId="0" applyNumberFormat="1" applyFont="1" applyFill="1" applyBorder="1" applyAlignment="1">
      <alignment horizontal="center"/>
    </xf>
    <xf numFmtId="166" fontId="30" fillId="0" borderId="48" xfId="0" applyNumberFormat="1" applyFont="1" applyBorder="1" applyAlignment="1">
      <alignment horizontal="center"/>
    </xf>
    <xf numFmtId="166" fontId="30" fillId="0" borderId="66" xfId="0" applyNumberFormat="1" applyFont="1" applyBorder="1" applyAlignment="1">
      <alignment horizontal="center"/>
    </xf>
    <xf numFmtId="165" fontId="30" fillId="0" borderId="67" xfId="0" applyNumberFormat="1" applyFont="1" applyBorder="1" applyAlignment="1">
      <alignment horizontal="center"/>
    </xf>
    <xf numFmtId="170" fontId="30" fillId="0" borderId="50" xfId="0" applyNumberFormat="1" applyFont="1" applyBorder="1" applyAlignment="1">
      <alignment horizontal="center"/>
    </xf>
    <xf numFmtId="170" fontId="30" fillId="0" borderId="49" xfId="0" applyNumberFormat="1" applyFont="1" applyBorder="1" applyAlignment="1">
      <alignment horizontal="center"/>
    </xf>
    <xf numFmtId="166" fontId="30" fillId="0" borderId="54" xfId="0" applyNumberFormat="1" applyFont="1" applyFill="1" applyBorder="1" applyAlignment="1">
      <alignment horizontal="center"/>
    </xf>
    <xf numFmtId="166" fontId="30" fillId="0" borderId="68" xfId="0" applyNumberFormat="1" applyFont="1" applyFill="1" applyBorder="1" applyAlignment="1">
      <alignment horizontal="center"/>
    </xf>
    <xf numFmtId="165" fontId="30" fillId="0" borderId="54"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5" borderId="61" xfId="0" applyNumberFormat="1" applyFont="1" applyFill="1" applyBorder="1" applyAlignment="1">
      <alignment horizontal="center"/>
    </xf>
    <xf numFmtId="170" fontId="10" fillId="7" borderId="57" xfId="0" applyNumberFormat="1" applyFont="1" applyFill="1" applyBorder="1" applyAlignment="1">
      <alignment horizontal="center"/>
    </xf>
    <xf numFmtId="170" fontId="10" fillId="7" borderId="56"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48" xfId="0" applyNumberFormat="1" applyFont="1" applyFill="1" applyBorder="1" applyAlignment="1">
      <alignment horizontal="center" vertical="center"/>
    </xf>
    <xf numFmtId="49" fontId="29" fillId="2" borderId="49"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69" xfId="0" applyNumberFormat="1" applyFont="1" applyFill="1" applyBorder="1" applyAlignment="1">
      <alignment horizontal="center"/>
    </xf>
    <xf numFmtId="166" fontId="30" fillId="0" borderId="69"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62" xfId="0" applyFont="1" applyFill="1" applyBorder="1" applyAlignment="1">
      <alignment horizontal="left"/>
    </xf>
    <xf numFmtId="0" fontId="30" fillId="0" borderId="63" xfId="0" applyFont="1" applyFill="1" applyBorder="1" applyAlignment="1">
      <alignment horizontal="left"/>
    </xf>
    <xf numFmtId="3" fontId="30" fillId="0" borderId="64" xfId="0" applyNumberFormat="1" applyFont="1" applyFill="1" applyBorder="1" applyAlignment="1">
      <alignment horizontal="center"/>
    </xf>
    <xf numFmtId="3" fontId="30" fillId="0" borderId="70" xfId="0" applyNumberFormat="1" applyFont="1" applyFill="1" applyBorder="1" applyAlignment="1">
      <alignment horizontal="center"/>
    </xf>
    <xf numFmtId="166" fontId="30" fillId="0" borderId="65" xfId="0" applyNumberFormat="1" applyFont="1" applyFill="1" applyBorder="1" applyAlignment="1">
      <alignment horizontal="center"/>
    </xf>
    <xf numFmtId="166" fontId="30" fillId="0" borderId="62" xfId="0" applyNumberFormat="1" applyFont="1" applyFill="1" applyBorder="1" applyAlignment="1">
      <alignment horizontal="center"/>
    </xf>
    <xf numFmtId="166" fontId="30" fillId="0" borderId="70" xfId="0" applyNumberFormat="1" applyFont="1" applyFill="1" applyBorder="1" applyAlignment="1">
      <alignment horizontal="center"/>
    </xf>
    <xf numFmtId="165" fontId="30" fillId="0" borderId="65" xfId="0" applyNumberFormat="1" applyFont="1" applyFill="1" applyBorder="1" applyAlignment="1">
      <alignment horizontal="center"/>
    </xf>
    <xf numFmtId="170"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0" fontId="30" fillId="0" borderId="48" xfId="0" applyFont="1" applyFill="1" applyBorder="1" applyAlignment="1">
      <alignment horizontal="left"/>
    </xf>
    <xf numFmtId="0" fontId="30" fillId="0" borderId="49" xfId="0" applyFont="1" applyFill="1" applyBorder="1" applyAlignment="1">
      <alignment horizontal="left"/>
    </xf>
    <xf numFmtId="3" fontId="30" fillId="0" borderId="50" xfId="0" applyNumberFormat="1" applyFont="1" applyFill="1" applyBorder="1" applyAlignment="1">
      <alignment horizontal="center"/>
    </xf>
    <xf numFmtId="3" fontId="30" fillId="0" borderId="66" xfId="0" applyNumberFormat="1" applyFont="1" applyFill="1" applyBorder="1" applyAlignment="1">
      <alignment horizontal="center"/>
    </xf>
    <xf numFmtId="166" fontId="30" fillId="0" borderId="51" xfId="0" applyNumberFormat="1" applyFont="1" applyFill="1" applyBorder="1" applyAlignment="1">
      <alignment horizontal="center"/>
    </xf>
    <xf numFmtId="166" fontId="30" fillId="0" borderId="50" xfId="0" applyNumberFormat="1" applyFont="1" applyFill="1" applyBorder="1" applyAlignment="1">
      <alignment horizontal="center"/>
    </xf>
    <xf numFmtId="166" fontId="30" fillId="0" borderId="66" xfId="0" applyNumberFormat="1" applyFont="1" applyFill="1" applyBorder="1" applyAlignment="1">
      <alignment horizontal="center"/>
    </xf>
    <xf numFmtId="165" fontId="30" fillId="0" borderId="51" xfId="0" applyNumberFormat="1" applyFont="1" applyFill="1" applyBorder="1" applyAlignment="1">
      <alignment horizontal="center"/>
    </xf>
    <xf numFmtId="170" fontId="30" fillId="0" borderId="50" xfId="0" applyNumberFormat="1" applyFont="1" applyFill="1" applyBorder="1" applyAlignment="1">
      <alignment horizontal="center"/>
    </xf>
    <xf numFmtId="170" fontId="30" fillId="0" borderId="49"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50"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45" xfId="3" applyFont="1" applyFill="1" applyBorder="1" applyAlignment="1">
      <alignment horizontal="center"/>
    </xf>
    <xf numFmtId="0" fontId="29" fillId="2" borderId="46" xfId="3" applyFont="1" applyFill="1" applyBorder="1" applyAlignment="1">
      <alignment horizontal="center"/>
    </xf>
    <xf numFmtId="0" fontId="29" fillId="2" borderId="47"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48" xfId="3" applyNumberFormat="1" applyFont="1" applyFill="1" applyBorder="1" applyAlignment="1">
      <alignment horizontal="center" vertical="center"/>
    </xf>
    <xf numFmtId="49" fontId="29" fillId="2" borderId="49" xfId="3" applyNumberFormat="1" applyFont="1" applyFill="1" applyBorder="1" applyAlignment="1">
      <alignment wrapText="1"/>
    </xf>
    <xf numFmtId="49" fontId="29" fillId="2" borderId="50" xfId="3" applyNumberFormat="1" applyFont="1" applyFill="1" applyBorder="1" applyAlignment="1">
      <alignment horizontal="center" vertical="center"/>
    </xf>
    <xf numFmtId="49" fontId="29" fillId="2" borderId="51" xfId="3" applyNumberFormat="1" applyFont="1" applyFill="1" applyBorder="1" applyAlignment="1">
      <alignment horizontal="center" vertical="center"/>
    </xf>
    <xf numFmtId="49" fontId="29" fillId="2" borderId="52" xfId="3" applyNumberFormat="1" applyFont="1" applyFill="1" applyBorder="1" applyAlignment="1">
      <alignment horizontal="center" vertical="center"/>
    </xf>
    <xf numFmtId="1" fontId="29" fillId="2" borderId="48" xfId="3" applyNumberFormat="1" applyFont="1" applyFill="1" applyBorder="1" applyAlignment="1">
      <alignment horizontal="center" vertical="center"/>
    </xf>
    <xf numFmtId="49" fontId="29" fillId="2" borderId="53" xfId="3" applyNumberFormat="1" applyFont="1" applyFill="1" applyBorder="1" applyAlignment="1">
      <alignment horizontal="center" vertical="center"/>
    </xf>
    <xf numFmtId="49" fontId="29" fillId="2" borderId="49"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54" xfId="3" applyNumberFormat="1" applyFont="1" applyBorder="1" applyAlignment="1">
      <alignment horizontal="center"/>
    </xf>
    <xf numFmtId="166" fontId="30" fillId="5" borderId="52"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54"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48" xfId="3" applyFont="1" applyBorder="1" applyAlignment="1">
      <alignment horizontal="center" vertical="center"/>
    </xf>
    <xf numFmtId="0" fontId="30" fillId="10" borderId="55" xfId="3" applyFont="1" applyFill="1" applyBorder="1"/>
    <xf numFmtId="0" fontId="30" fillId="10" borderId="56" xfId="3" applyFont="1" applyFill="1" applyBorder="1"/>
    <xf numFmtId="3" fontId="30" fillId="10" borderId="57" xfId="3" applyNumberFormat="1" applyFont="1" applyFill="1" applyBorder="1" applyAlignment="1">
      <alignment horizontal="center"/>
    </xf>
    <xf numFmtId="166" fontId="30" fillId="10" borderId="58" xfId="3" applyNumberFormat="1" applyFont="1" applyFill="1" applyBorder="1" applyAlignment="1">
      <alignment horizontal="center"/>
    </xf>
    <xf numFmtId="166" fontId="30" fillId="10" borderId="57" xfId="3" applyNumberFormat="1" applyFont="1" applyFill="1" applyBorder="1" applyAlignment="1">
      <alignment horizontal="center"/>
    </xf>
    <xf numFmtId="165" fontId="30" fillId="10" borderId="58" xfId="3" applyNumberFormat="1" applyFont="1" applyFill="1" applyBorder="1" applyAlignment="1">
      <alignment horizontal="center"/>
    </xf>
    <xf numFmtId="165" fontId="30" fillId="10" borderId="59" xfId="3" applyNumberFormat="1" applyFont="1" applyFill="1" applyBorder="1" applyAlignment="1">
      <alignment horizontal="center"/>
    </xf>
    <xf numFmtId="165" fontId="30" fillId="10" borderId="56" xfId="3" applyNumberFormat="1" applyFont="1" applyFill="1" applyBorder="1" applyAlignment="1">
      <alignment horizontal="center"/>
    </xf>
    <xf numFmtId="0" fontId="30" fillId="11" borderId="55" xfId="3" applyFont="1" applyFill="1" applyBorder="1"/>
    <xf numFmtId="0" fontId="30" fillId="11" borderId="56" xfId="3" applyFont="1" applyFill="1" applyBorder="1"/>
    <xf numFmtId="3" fontId="30" fillId="11" borderId="57" xfId="3" applyNumberFormat="1" applyFont="1" applyFill="1" applyBorder="1" applyAlignment="1">
      <alignment horizontal="center"/>
    </xf>
    <xf numFmtId="166" fontId="30" fillId="11" borderId="58" xfId="3" applyNumberFormat="1" applyFont="1" applyFill="1" applyBorder="1" applyAlignment="1">
      <alignment horizontal="center"/>
    </xf>
    <xf numFmtId="166" fontId="30" fillId="5" borderId="60" xfId="3" applyNumberFormat="1" applyFont="1" applyFill="1" applyBorder="1" applyAlignment="1">
      <alignment horizontal="center"/>
    </xf>
    <xf numFmtId="166" fontId="30" fillId="11" borderId="57" xfId="3" applyNumberFormat="1" applyFont="1" applyFill="1" applyBorder="1" applyAlignment="1">
      <alignment horizontal="center"/>
    </xf>
    <xf numFmtId="165" fontId="30" fillId="11" borderId="58" xfId="3" applyNumberFormat="1" applyFont="1" applyFill="1" applyBorder="1" applyAlignment="1">
      <alignment horizontal="center"/>
    </xf>
    <xf numFmtId="165" fontId="30" fillId="11" borderId="59" xfId="3" applyNumberFormat="1" applyFont="1" applyFill="1" applyBorder="1" applyAlignment="1">
      <alignment horizontal="center"/>
    </xf>
    <xf numFmtId="165" fontId="30" fillId="11" borderId="56"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57"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57"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2" borderId="55" xfId="3" applyFont="1" applyFill="1" applyBorder="1" applyAlignment="1">
      <alignment horizontal="center"/>
    </xf>
    <xf numFmtId="0" fontId="10" fillId="12" borderId="56" xfId="3" applyFont="1" applyFill="1" applyBorder="1" applyAlignment="1">
      <alignment horizontal="center"/>
    </xf>
    <xf numFmtId="3" fontId="10" fillId="12" borderId="57" xfId="3" applyNumberFormat="1" applyFont="1" applyFill="1" applyBorder="1" applyAlignment="1">
      <alignment horizontal="center"/>
    </xf>
    <xf numFmtId="166" fontId="10" fillId="12" borderId="58" xfId="3" applyNumberFormat="1" applyFont="1" applyFill="1" applyBorder="1" applyAlignment="1">
      <alignment horizontal="center"/>
    </xf>
    <xf numFmtId="166" fontId="10" fillId="5" borderId="60" xfId="3" applyNumberFormat="1" applyFont="1" applyFill="1" applyBorder="1" applyAlignment="1">
      <alignment horizontal="center"/>
    </xf>
    <xf numFmtId="166" fontId="10" fillId="12" borderId="57" xfId="3" applyNumberFormat="1" applyFont="1" applyFill="1" applyBorder="1" applyAlignment="1">
      <alignment horizontal="center"/>
    </xf>
    <xf numFmtId="165" fontId="10" fillId="12" borderId="58" xfId="3" applyNumberFormat="1" applyFont="1" applyFill="1" applyBorder="1" applyAlignment="1">
      <alignment horizontal="center"/>
    </xf>
    <xf numFmtId="165" fontId="10" fillId="12" borderId="59" xfId="3" applyNumberFormat="1" applyFont="1" applyFill="1" applyBorder="1" applyAlignment="1">
      <alignment horizontal="center"/>
    </xf>
    <xf numFmtId="165" fontId="10" fillId="12" borderId="56"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8" borderId="55" xfId="3" applyFont="1" applyFill="1" applyBorder="1" applyAlignment="1">
      <alignment horizontal="center" vertical="center"/>
    </xf>
    <xf numFmtId="0" fontId="10" fillId="8" borderId="56" xfId="3" applyFont="1" applyFill="1" applyBorder="1" applyAlignment="1">
      <alignment horizontal="center" vertical="center"/>
    </xf>
    <xf numFmtId="3" fontId="10" fillId="8" borderId="57" xfId="3" applyNumberFormat="1" applyFont="1" applyFill="1" applyBorder="1" applyAlignment="1">
      <alignment horizontal="center"/>
    </xf>
    <xf numFmtId="166" fontId="10" fillId="8" borderId="58" xfId="3" applyNumberFormat="1" applyFont="1" applyFill="1" applyBorder="1" applyAlignment="1">
      <alignment horizontal="center"/>
    </xf>
    <xf numFmtId="166" fontId="10" fillId="5" borderId="61" xfId="3" applyNumberFormat="1" applyFont="1" applyFill="1" applyBorder="1" applyAlignment="1">
      <alignment horizontal="center"/>
    </xf>
    <xf numFmtId="166" fontId="10" fillId="8" borderId="57" xfId="3" applyNumberFormat="1" applyFont="1" applyFill="1" applyBorder="1" applyAlignment="1">
      <alignment horizontal="center"/>
    </xf>
    <xf numFmtId="165" fontId="10" fillId="8" borderId="58" xfId="3" applyNumberFormat="1" applyFont="1" applyFill="1" applyBorder="1" applyAlignment="1">
      <alignment horizontal="center"/>
    </xf>
    <xf numFmtId="165" fontId="10" fillId="8" borderId="59" xfId="3" applyNumberFormat="1" applyFont="1" applyFill="1" applyBorder="1" applyAlignment="1">
      <alignment horizontal="center"/>
    </xf>
    <xf numFmtId="165" fontId="10" fillId="8" borderId="56"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48" xfId="3" applyNumberFormat="1" applyFont="1" applyFill="1" applyBorder="1" applyAlignment="1">
      <alignment horizontal="center" wrapText="1"/>
    </xf>
    <xf numFmtId="49" fontId="29" fillId="2" borderId="49"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5" borderId="52"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62" xfId="3" applyFont="1" applyBorder="1" applyAlignment="1">
      <alignment horizontal="left"/>
    </xf>
    <xf numFmtId="0" fontId="30" fillId="0" borderId="63" xfId="3" applyFont="1" applyBorder="1" applyAlignment="1">
      <alignment horizontal="left"/>
    </xf>
    <xf numFmtId="3" fontId="30" fillId="0" borderId="64" xfId="3" applyNumberFormat="1" applyFont="1" applyBorder="1"/>
    <xf numFmtId="166" fontId="30" fillId="0" borderId="65" xfId="3" applyNumberFormat="1" applyFont="1" applyBorder="1" applyAlignment="1">
      <alignment horizontal="center"/>
    </xf>
    <xf numFmtId="166" fontId="30" fillId="0" borderId="62" xfId="3" applyNumberFormat="1" applyFont="1" applyBorder="1"/>
    <xf numFmtId="166" fontId="30" fillId="0" borderId="64" xfId="3" applyNumberFormat="1" applyFont="1" applyBorder="1"/>
    <xf numFmtId="165" fontId="30" fillId="0" borderId="65" xfId="3" applyNumberFormat="1" applyFont="1" applyBorder="1" applyAlignment="1">
      <alignment horizontal="center"/>
    </xf>
    <xf numFmtId="170" fontId="30" fillId="0" borderId="64" xfId="3" applyNumberFormat="1" applyFont="1" applyBorder="1"/>
    <xf numFmtId="170" fontId="30" fillId="0" borderId="63" xfId="3" applyNumberFormat="1" applyFont="1" applyBorder="1"/>
    <xf numFmtId="0" fontId="30" fillId="0" borderId="48" xfId="3" applyFont="1" applyBorder="1" applyAlignment="1">
      <alignment horizontal="left"/>
    </xf>
    <xf numFmtId="0" fontId="30" fillId="0" borderId="49" xfId="3" applyFont="1" applyBorder="1" applyAlignment="1">
      <alignment horizontal="left"/>
    </xf>
    <xf numFmtId="3" fontId="30" fillId="0" borderId="48" xfId="3" applyNumberFormat="1" applyFont="1" applyBorder="1"/>
    <xf numFmtId="3" fontId="30" fillId="0" borderId="66" xfId="3" applyNumberFormat="1" applyFont="1" applyBorder="1"/>
    <xf numFmtId="166" fontId="30" fillId="0" borderId="67" xfId="3" applyNumberFormat="1" applyFont="1" applyBorder="1" applyAlignment="1">
      <alignment horizontal="center"/>
    </xf>
    <xf numFmtId="3" fontId="30" fillId="0" borderId="50" xfId="3" applyNumberFormat="1" applyFont="1" applyBorder="1"/>
    <xf numFmtId="166" fontId="30" fillId="0" borderId="51" xfId="3" applyNumberFormat="1" applyFont="1" applyBorder="1" applyAlignment="1">
      <alignment horizontal="center"/>
    </xf>
    <xf numFmtId="166" fontId="30" fillId="5" borderId="60" xfId="3" applyNumberFormat="1" applyFont="1" applyFill="1" applyBorder="1"/>
    <xf numFmtId="166" fontId="30" fillId="0" borderId="48" xfId="3" applyNumberFormat="1" applyFont="1" applyBorder="1"/>
    <xf numFmtId="166" fontId="30" fillId="0" borderId="66" xfId="3" applyNumberFormat="1" applyFont="1" applyBorder="1"/>
    <xf numFmtId="165" fontId="30" fillId="0" borderId="67" xfId="3" applyNumberFormat="1" applyFont="1" applyBorder="1" applyAlignment="1">
      <alignment horizontal="center"/>
    </xf>
    <xf numFmtId="170" fontId="30" fillId="0" borderId="50" xfId="3" applyNumberFormat="1" applyFont="1" applyBorder="1"/>
    <xf numFmtId="170" fontId="30" fillId="0" borderId="49" xfId="3" applyNumberFormat="1" applyFont="1" applyBorder="1"/>
    <xf numFmtId="3" fontId="30" fillId="0" borderId="0" xfId="3" applyNumberFormat="1" applyFont="1" applyFill="1" applyBorder="1"/>
    <xf numFmtId="166" fontId="30" fillId="0" borderId="54" xfId="3" applyNumberFormat="1" applyFont="1" applyFill="1" applyBorder="1" applyAlignment="1">
      <alignment horizontal="center"/>
    </xf>
    <xf numFmtId="166" fontId="30" fillId="0" borderId="68" xfId="3" applyNumberFormat="1" applyFont="1" applyFill="1" applyBorder="1" applyAlignment="1">
      <alignment horizontal="center"/>
    </xf>
    <xf numFmtId="166" fontId="30" fillId="0" borderId="57" xfId="3" applyNumberFormat="1" applyFont="1" applyFill="1" applyBorder="1"/>
    <xf numFmtId="166" fontId="30" fillId="0" borderId="0" xfId="3" applyNumberFormat="1" applyFont="1" applyFill="1" applyBorder="1"/>
    <xf numFmtId="165" fontId="30" fillId="0" borderId="54" xfId="3" applyNumberFormat="1" applyFont="1" applyFill="1" applyBorder="1" applyAlignment="1">
      <alignment horizontal="center"/>
    </xf>
    <xf numFmtId="170" fontId="30" fillId="0" borderId="0" xfId="3" applyNumberFormat="1" applyFont="1" applyFill="1" applyBorder="1"/>
    <xf numFmtId="3" fontId="10" fillId="12" borderId="57" xfId="3" applyNumberFormat="1" applyFont="1" applyFill="1" applyBorder="1"/>
    <xf numFmtId="166" fontId="10" fillId="5" borderId="61" xfId="3" applyNumberFormat="1" applyFont="1" applyFill="1" applyBorder="1"/>
    <xf numFmtId="166" fontId="10" fillId="12" borderId="57" xfId="3" applyNumberFormat="1" applyFont="1" applyFill="1" applyBorder="1"/>
    <xf numFmtId="170" fontId="10" fillId="12" borderId="57" xfId="3" applyNumberFormat="1" applyFont="1" applyFill="1" applyBorder="1"/>
    <xf numFmtId="170" fontId="10" fillId="12" borderId="56"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48" xfId="3" applyNumberFormat="1" applyFont="1" applyFill="1" applyBorder="1" applyAlignment="1">
      <alignment horizontal="center" vertical="center"/>
    </xf>
    <xf numFmtId="49" fontId="29" fillId="2" borderId="49"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69" xfId="3" applyNumberFormat="1" applyFont="1" applyFill="1" applyBorder="1"/>
    <xf numFmtId="166" fontId="30" fillId="0" borderId="69" xfId="3" applyNumberFormat="1" applyFont="1" applyFill="1" applyBorder="1"/>
    <xf numFmtId="170" fontId="30" fillId="0" borderId="8" xfId="3" applyNumberFormat="1" applyFont="1" applyFill="1" applyBorder="1"/>
    <xf numFmtId="0" fontId="13" fillId="0" borderId="0" xfId="3" applyFill="1" applyBorder="1"/>
    <xf numFmtId="0" fontId="30" fillId="0" borderId="62" xfId="3" applyFont="1" applyFill="1" applyBorder="1" applyAlignment="1">
      <alignment horizontal="left"/>
    </xf>
    <xf numFmtId="0" fontId="30" fillId="0" borderId="63" xfId="3" applyFont="1" applyFill="1" applyBorder="1" applyAlignment="1">
      <alignment horizontal="left"/>
    </xf>
    <xf numFmtId="3" fontId="30" fillId="0" borderId="64" xfId="3" applyNumberFormat="1" applyFont="1" applyFill="1" applyBorder="1"/>
    <xf numFmtId="3" fontId="30" fillId="0" borderId="70" xfId="3" applyNumberFormat="1" applyFont="1" applyFill="1" applyBorder="1"/>
    <xf numFmtId="166" fontId="30" fillId="0" borderId="65" xfId="3" applyNumberFormat="1" applyFont="1" applyFill="1" applyBorder="1" applyAlignment="1">
      <alignment horizontal="center"/>
    </xf>
    <xf numFmtId="166" fontId="30" fillId="0" borderId="62" xfId="3" applyNumberFormat="1" applyFont="1" applyFill="1" applyBorder="1"/>
    <xf numFmtId="166" fontId="30" fillId="0" borderId="70" xfId="3" applyNumberFormat="1" applyFont="1" applyFill="1" applyBorder="1"/>
    <xf numFmtId="165" fontId="30" fillId="0" borderId="65" xfId="3" applyNumberFormat="1" applyFont="1" applyFill="1" applyBorder="1" applyAlignment="1">
      <alignment horizontal="center"/>
    </xf>
    <xf numFmtId="170" fontId="30" fillId="0" borderId="64" xfId="3" applyNumberFormat="1" applyFont="1" applyFill="1" applyBorder="1"/>
    <xf numFmtId="170" fontId="30" fillId="0" borderId="63" xfId="3" applyNumberFormat="1" applyFont="1" applyFill="1" applyBorder="1"/>
    <xf numFmtId="0" fontId="30" fillId="0" borderId="48" xfId="3" applyFont="1" applyFill="1" applyBorder="1" applyAlignment="1">
      <alignment horizontal="left"/>
    </xf>
    <xf numFmtId="0" fontId="30" fillId="0" borderId="49" xfId="3" applyFont="1" applyFill="1" applyBorder="1" applyAlignment="1">
      <alignment horizontal="left"/>
    </xf>
    <xf numFmtId="3" fontId="30" fillId="0" borderId="50" xfId="3" applyNumberFormat="1" applyFont="1" applyFill="1" applyBorder="1"/>
    <xf numFmtId="3" fontId="30" fillId="0" borderId="66" xfId="3" applyNumberFormat="1" applyFont="1" applyFill="1" applyBorder="1"/>
    <xf numFmtId="166" fontId="30" fillId="0" borderId="51" xfId="3" applyNumberFormat="1" applyFont="1" applyFill="1" applyBorder="1" applyAlignment="1">
      <alignment horizontal="center"/>
    </xf>
    <xf numFmtId="166" fontId="30" fillId="0" borderId="50" xfId="3" applyNumberFormat="1" applyFont="1" applyFill="1" applyBorder="1"/>
    <xf numFmtId="166" fontId="30" fillId="0" borderId="66" xfId="3" applyNumberFormat="1" applyFont="1" applyFill="1" applyBorder="1"/>
    <xf numFmtId="165" fontId="30" fillId="0" borderId="51" xfId="3" applyNumberFormat="1" applyFont="1" applyFill="1" applyBorder="1" applyAlignment="1">
      <alignment horizontal="center"/>
    </xf>
    <xf numFmtId="170" fontId="30" fillId="0" borderId="50" xfId="3" applyNumberFormat="1" applyFont="1" applyFill="1" applyBorder="1"/>
    <xf numFmtId="170" fontId="30" fillId="0" borderId="49" xfId="3" applyNumberFormat="1" applyFont="1" applyFill="1" applyBorder="1"/>
    <xf numFmtId="0" fontId="32" fillId="0" borderId="0" xfId="3" applyFont="1"/>
    <xf numFmtId="0" fontId="35" fillId="13" borderId="0" xfId="0" applyFont="1" applyFill="1" applyBorder="1" applyAlignment="1">
      <alignment horizontal="center"/>
    </xf>
    <xf numFmtId="49" fontId="36" fillId="2" borderId="71" xfId="0" applyNumberFormat="1" applyFont="1" applyFill="1" applyBorder="1" applyAlignment="1">
      <alignment horizontal="center" vertical="center" wrapText="1"/>
    </xf>
    <xf numFmtId="49" fontId="36" fillId="2" borderId="47"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72"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49" fontId="36" fillId="2" borderId="50" xfId="0" applyNumberFormat="1" applyFont="1" applyFill="1" applyBorder="1" applyAlignment="1">
      <alignment horizontal="center" wrapText="1"/>
    </xf>
    <xf numFmtId="49" fontId="36" fillId="2" borderId="60" xfId="0" applyNumberFormat="1" applyFont="1" applyFill="1" applyBorder="1" applyAlignment="1">
      <alignment horizontal="center" wrapText="1"/>
    </xf>
    <xf numFmtId="49" fontId="36" fillId="2" borderId="74" xfId="0" applyNumberFormat="1" applyFont="1" applyFill="1" applyBorder="1" applyAlignment="1">
      <alignment horizontal="center" vertical="center" wrapText="1"/>
    </xf>
    <xf numFmtId="49" fontId="10" fillId="0" borderId="0" xfId="0" applyNumberFormat="1" applyFont="1"/>
    <xf numFmtId="0" fontId="37" fillId="14" borderId="75" xfId="0" applyFont="1" applyFill="1" applyBorder="1" applyAlignment="1">
      <alignment horizontal="left" vertical="center" wrapText="1"/>
    </xf>
    <xf numFmtId="0" fontId="38" fillId="14" borderId="76" xfId="0" applyFont="1" applyFill="1" applyBorder="1" applyAlignment="1">
      <alignment horizontal="left" vertical="center" wrapText="1"/>
    </xf>
    <xf numFmtId="8" fontId="38" fillId="13" borderId="77" xfId="0" applyNumberFormat="1" applyFont="1" applyFill="1" applyBorder="1" applyAlignment="1">
      <alignment horizontal="center" vertical="center"/>
    </xf>
    <xf numFmtId="8" fontId="38" fillId="13" borderId="72" xfId="0" applyNumberFormat="1" applyFont="1" applyFill="1" applyBorder="1" applyAlignment="1">
      <alignment horizontal="center" vertical="center"/>
    </xf>
    <xf numFmtId="166" fontId="32" fillId="0" borderId="76" xfId="0" applyNumberFormat="1" applyFont="1" applyBorder="1" applyAlignment="1">
      <alignment horizontal="center"/>
    </xf>
    <xf numFmtId="0" fontId="37" fillId="14" borderId="78" xfId="0" applyFont="1" applyFill="1" applyBorder="1" applyAlignment="1">
      <alignment horizontal="left" vertical="center" wrapText="1"/>
    </xf>
    <xf numFmtId="0" fontId="38" fillId="14" borderId="79" xfId="0" applyFont="1" applyFill="1" applyBorder="1" applyAlignment="1">
      <alignment horizontal="left" vertical="center" wrapText="1"/>
    </xf>
    <xf numFmtId="8" fontId="38" fillId="13" borderId="80" xfId="0" applyNumberFormat="1" applyFont="1" applyFill="1" applyBorder="1" applyAlignment="1">
      <alignment horizontal="center" vertical="center"/>
    </xf>
    <xf numFmtId="8" fontId="38" fillId="13" borderId="79" xfId="0" applyNumberFormat="1" applyFont="1" applyFill="1" applyBorder="1" applyAlignment="1">
      <alignment horizontal="center" vertical="center"/>
    </xf>
    <xf numFmtId="166" fontId="32" fillId="0" borderId="79" xfId="0" applyNumberFormat="1" applyFont="1" applyBorder="1" applyAlignment="1">
      <alignment horizontal="center"/>
    </xf>
    <xf numFmtId="0" fontId="37" fillId="14" borderId="81" xfId="0" applyFont="1" applyFill="1" applyBorder="1" applyAlignment="1">
      <alignment horizontal="left" vertical="center" wrapText="1"/>
    </xf>
    <xf numFmtId="0" fontId="37" fillId="14" borderId="82" xfId="0" applyFont="1" applyFill="1" applyBorder="1" applyAlignment="1">
      <alignment horizontal="left" vertical="center"/>
    </xf>
    <xf numFmtId="8" fontId="37" fillId="15" borderId="83" xfId="0" applyNumberFormat="1" applyFont="1" applyFill="1" applyBorder="1" applyAlignment="1">
      <alignment horizontal="center" vertical="center"/>
    </xf>
    <xf numFmtId="8" fontId="37" fillId="15" borderId="82" xfId="0" applyNumberFormat="1" applyFont="1" applyFill="1" applyBorder="1" applyAlignment="1">
      <alignment horizontal="center" vertical="center"/>
    </xf>
    <xf numFmtId="166" fontId="30" fillId="15" borderId="82" xfId="0" applyNumberFormat="1" applyFont="1" applyFill="1" applyBorder="1" applyAlignment="1">
      <alignment horizontal="center"/>
    </xf>
    <xf numFmtId="0" fontId="37" fillId="14" borderId="71" xfId="0" applyFont="1" applyFill="1" applyBorder="1" applyAlignment="1">
      <alignment horizontal="left" vertical="center" wrapText="1"/>
    </xf>
    <xf numFmtId="0" fontId="38" fillId="14" borderId="72" xfId="0" applyFont="1" applyFill="1" applyBorder="1" applyAlignment="1">
      <alignment horizontal="left" vertical="center" wrapText="1"/>
    </xf>
    <xf numFmtId="8" fontId="38" fillId="13" borderId="84" xfId="0" applyNumberFormat="1" applyFont="1" applyFill="1" applyBorder="1" applyAlignment="1">
      <alignment horizontal="center" vertical="center"/>
    </xf>
    <xf numFmtId="166" fontId="32" fillId="0" borderId="72" xfId="0" applyNumberFormat="1" applyFont="1" applyBorder="1" applyAlignment="1">
      <alignment horizontal="center"/>
    </xf>
    <xf numFmtId="0" fontId="37" fillId="14" borderId="73" xfId="0" applyFont="1" applyFill="1" applyBorder="1" applyAlignment="1">
      <alignment horizontal="left" vertical="center" wrapText="1"/>
    </xf>
    <xf numFmtId="0" fontId="37" fillId="14" borderId="74" xfId="0" applyFont="1" applyFill="1" applyBorder="1" applyAlignment="1">
      <alignment horizontal="left" vertical="center"/>
    </xf>
    <xf numFmtId="8" fontId="37" fillId="15" borderId="85" xfId="0" applyNumberFormat="1" applyFont="1" applyFill="1" applyBorder="1" applyAlignment="1">
      <alignment horizontal="center" vertical="center"/>
    </xf>
    <xf numFmtId="8" fontId="37" fillId="15" borderId="74" xfId="0" applyNumberFormat="1" applyFont="1" applyFill="1" applyBorder="1" applyAlignment="1">
      <alignment horizontal="center" vertical="center"/>
    </xf>
    <xf numFmtId="166" fontId="30" fillId="15" borderId="74" xfId="0" applyNumberFormat="1" applyFont="1" applyFill="1" applyBorder="1" applyAlignment="1">
      <alignment horizontal="center"/>
    </xf>
    <xf numFmtId="8" fontId="38" fillId="13" borderId="76" xfId="0" applyNumberFormat="1" applyFont="1" applyFill="1" applyBorder="1" applyAlignment="1">
      <alignment horizontal="center" vertical="center"/>
    </xf>
    <xf numFmtId="0" fontId="37" fillId="14" borderId="35" xfId="0" applyFont="1" applyFill="1" applyBorder="1" applyAlignment="1">
      <alignment horizontal="left" vertical="center" wrapText="1"/>
    </xf>
    <xf numFmtId="8" fontId="38" fillId="13" borderId="0" xfId="0" applyNumberFormat="1" applyFont="1" applyFill="1" applyBorder="1" applyAlignment="1">
      <alignment horizontal="center" vertical="center"/>
    </xf>
    <xf numFmtId="8" fontId="38" fillId="13" borderId="52" xfId="0" applyNumberFormat="1" applyFont="1" applyFill="1" applyBorder="1" applyAlignment="1">
      <alignment horizontal="center" vertical="center"/>
    </xf>
    <xf numFmtId="166" fontId="32" fillId="0" borderId="52" xfId="0" applyNumberFormat="1" applyFont="1" applyBorder="1" applyAlignment="1">
      <alignment horizontal="center"/>
    </xf>
    <xf numFmtId="0" fontId="36" fillId="2" borderId="48" xfId="0" applyFont="1" applyFill="1" applyBorder="1" applyAlignment="1">
      <alignment horizontal="center" vertical="center"/>
    </xf>
    <xf numFmtId="0" fontId="36" fillId="2" borderId="50" xfId="0" applyFont="1" applyFill="1" applyBorder="1" applyAlignment="1">
      <alignment horizontal="center" vertical="center"/>
    </xf>
    <xf numFmtId="8" fontId="36" fillId="2" borderId="55" xfId="0" applyNumberFormat="1" applyFont="1" applyFill="1" applyBorder="1" applyAlignment="1">
      <alignment horizontal="center" vertical="center"/>
    </xf>
    <xf numFmtId="8" fontId="36" fillId="2" borderId="60" xfId="0" applyNumberFormat="1" applyFont="1" applyFill="1" applyBorder="1" applyAlignment="1">
      <alignment horizontal="center" vertical="center"/>
    </xf>
    <xf numFmtId="166" fontId="4" fillId="2" borderId="60" xfId="0" applyNumberFormat="1" applyFont="1" applyFill="1" applyBorder="1" applyAlignment="1">
      <alignment horizontal="center"/>
    </xf>
    <xf numFmtId="0" fontId="35" fillId="13" borderId="0" xfId="0" applyFont="1" applyFill="1" applyAlignment="1">
      <alignment horizontal="center"/>
    </xf>
    <xf numFmtId="0" fontId="36" fillId="2" borderId="71" xfId="0" applyFont="1" applyFill="1" applyBorder="1" applyAlignment="1">
      <alignment horizontal="center" vertical="center" wrapText="1"/>
    </xf>
    <xf numFmtId="0" fontId="36" fillId="2" borderId="47" xfId="0" applyFont="1" applyFill="1" applyBorder="1" applyAlignment="1">
      <alignment horizontal="center" wrapText="1"/>
    </xf>
    <xf numFmtId="0" fontId="36" fillId="2" borderId="72" xfId="0" applyFont="1" applyFill="1" applyBorder="1" applyAlignment="1">
      <alignment horizontal="center" vertical="center"/>
    </xf>
    <xf numFmtId="0" fontId="36" fillId="2" borderId="73"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74" xfId="0" applyFont="1" applyFill="1" applyBorder="1" applyAlignment="1">
      <alignment horizontal="center" vertical="center"/>
    </xf>
    <xf numFmtId="166" fontId="32" fillId="0" borderId="86" xfId="0" applyNumberFormat="1" applyFont="1" applyBorder="1" applyAlignment="1">
      <alignment horizontal="center"/>
    </xf>
    <xf numFmtId="166" fontId="32" fillId="0" borderId="87" xfId="0" applyNumberFormat="1" applyFont="1" applyBorder="1" applyAlignment="1">
      <alignment horizontal="center"/>
    </xf>
    <xf numFmtId="166" fontId="30" fillId="15" borderId="88" xfId="0" applyNumberFormat="1" applyFont="1" applyFill="1" applyBorder="1" applyAlignment="1">
      <alignment horizontal="center"/>
    </xf>
    <xf numFmtId="0" fontId="36" fillId="2" borderId="55" xfId="0" applyFont="1" applyFill="1" applyBorder="1" applyAlignment="1">
      <alignment horizontal="center" vertical="center"/>
    </xf>
    <xf numFmtId="0" fontId="36" fillId="2" borderId="89" xfId="0" applyFont="1" applyFill="1" applyBorder="1" applyAlignment="1">
      <alignment horizontal="center" vertical="center"/>
    </xf>
    <xf numFmtId="8" fontId="36" fillId="2" borderId="53" xfId="0" applyNumberFormat="1" applyFont="1" applyFill="1" applyBorder="1" applyAlignment="1">
      <alignment horizontal="center" vertical="center"/>
    </xf>
    <xf numFmtId="166" fontId="4" fillId="2" borderId="49" xfId="0" applyNumberFormat="1" applyFont="1" applyFill="1" applyBorder="1" applyAlignment="1">
      <alignment horizontal="center"/>
    </xf>
    <xf numFmtId="0" fontId="35" fillId="13" borderId="0" xfId="3" applyFont="1" applyFill="1" applyAlignment="1">
      <alignment horizontal="center"/>
    </xf>
    <xf numFmtId="0" fontId="36" fillId="2" borderId="71" xfId="3" applyFont="1" applyFill="1" applyBorder="1" applyAlignment="1">
      <alignment horizontal="center" vertical="center" wrapText="1"/>
    </xf>
    <xf numFmtId="0" fontId="36" fillId="2" borderId="47" xfId="3" applyFont="1" applyFill="1" applyBorder="1" applyAlignment="1">
      <alignment horizontal="center" wrapText="1"/>
    </xf>
    <xf numFmtId="0" fontId="36" fillId="2" borderId="28" xfId="3" applyFont="1" applyFill="1" applyBorder="1" applyAlignment="1">
      <alignment horizontal="center" wrapText="1"/>
    </xf>
    <xf numFmtId="0" fontId="36" fillId="2" borderId="72" xfId="3" applyFont="1" applyFill="1" applyBorder="1" applyAlignment="1">
      <alignment horizontal="center" vertical="center"/>
    </xf>
    <xf numFmtId="0" fontId="36" fillId="2" borderId="73"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74" xfId="3" applyFont="1" applyFill="1" applyBorder="1" applyAlignment="1">
      <alignment horizontal="center" vertical="center"/>
    </xf>
    <xf numFmtId="0" fontId="37" fillId="14" borderId="61" xfId="3" applyFont="1" applyFill="1" applyBorder="1" applyAlignment="1">
      <alignment horizontal="left" vertical="center" wrapText="1"/>
    </xf>
    <xf numFmtId="0" fontId="37" fillId="14" borderId="74" xfId="3" applyFont="1" applyFill="1" applyBorder="1" applyAlignment="1">
      <alignment horizontal="left" vertical="center"/>
    </xf>
    <xf numFmtId="8" fontId="37" fillId="15" borderId="85" xfId="3" applyNumberFormat="1" applyFont="1" applyFill="1" applyBorder="1" applyAlignment="1">
      <alignment horizontal="center" vertical="center"/>
    </xf>
    <xf numFmtId="8" fontId="37" fillId="15" borderId="74" xfId="3" applyNumberFormat="1" applyFont="1" applyFill="1" applyBorder="1" applyAlignment="1">
      <alignment horizontal="center" vertical="center"/>
    </xf>
    <xf numFmtId="166" fontId="30" fillId="15" borderId="88" xfId="3" applyNumberFormat="1" applyFont="1" applyFill="1" applyBorder="1" applyAlignment="1">
      <alignment horizontal="center"/>
    </xf>
    <xf numFmtId="0" fontId="32" fillId="0" borderId="0" xfId="0" applyFont="1" applyAlignment="1">
      <alignment horizontal="center"/>
    </xf>
    <xf numFmtId="0" fontId="39" fillId="2" borderId="55" xfId="3" applyFont="1" applyFill="1" applyBorder="1" applyAlignment="1">
      <alignment horizontal="center" vertical="center"/>
    </xf>
    <xf numFmtId="0" fontId="39" fillId="2" borderId="57" xfId="3" applyFont="1" applyFill="1" applyBorder="1" applyAlignment="1">
      <alignment horizontal="center" vertical="center"/>
    </xf>
    <xf numFmtId="0" fontId="39" fillId="2" borderId="56" xfId="3" applyFont="1" applyFill="1" applyBorder="1" applyAlignment="1">
      <alignment horizontal="center" vertical="center"/>
    </xf>
    <xf numFmtId="0" fontId="32" fillId="13" borderId="0" xfId="3" applyFont="1" applyFill="1"/>
    <xf numFmtId="0" fontId="38" fillId="16" borderId="32" xfId="3" applyFont="1" applyFill="1" applyBorder="1" applyAlignment="1">
      <alignment horizontal="center" vertical="center" wrapText="1"/>
    </xf>
    <xf numFmtId="0" fontId="38" fillId="16" borderId="28" xfId="3" applyFont="1" applyFill="1" applyBorder="1" applyAlignment="1">
      <alignment horizontal="center" vertical="center" wrapText="1"/>
    </xf>
    <xf numFmtId="0" fontId="38" fillId="16" borderId="28" xfId="3" applyFont="1" applyFill="1" applyBorder="1" applyAlignment="1">
      <alignment horizontal="center" vertical="center" wrapText="1"/>
    </xf>
    <xf numFmtId="0" fontId="38" fillId="16" borderId="31" xfId="3" applyFont="1" applyFill="1" applyBorder="1" applyAlignment="1">
      <alignment horizontal="center" vertical="center" wrapText="1"/>
    </xf>
    <xf numFmtId="0" fontId="38" fillId="16" borderId="48" xfId="3" applyFont="1" applyFill="1" applyBorder="1" applyAlignment="1">
      <alignment horizontal="center" vertical="center" wrapText="1"/>
    </xf>
    <xf numFmtId="0" fontId="38" fillId="16" borderId="50" xfId="3" applyFont="1" applyFill="1" applyBorder="1" applyAlignment="1">
      <alignment horizontal="center" vertical="center" wrapText="1"/>
    </xf>
    <xf numFmtId="0" fontId="38" fillId="16" borderId="50" xfId="3" applyFont="1" applyFill="1" applyBorder="1" applyAlignment="1">
      <alignment horizontal="center" vertical="center" wrapText="1"/>
    </xf>
    <xf numFmtId="0" fontId="38" fillId="16" borderId="49" xfId="3" applyFont="1" applyFill="1" applyBorder="1" applyAlignment="1">
      <alignment horizontal="center" vertical="center" wrapText="1"/>
    </xf>
    <xf numFmtId="0" fontId="40" fillId="17" borderId="90" xfId="3" applyFont="1" applyFill="1" applyBorder="1" applyAlignment="1">
      <alignment horizontal="left" vertical="center" wrapText="1"/>
    </xf>
    <xf numFmtId="0" fontId="40" fillId="17" borderId="91" xfId="3" applyFont="1" applyFill="1" applyBorder="1" applyAlignment="1">
      <alignment horizontal="left" vertical="center" wrapText="1"/>
    </xf>
    <xf numFmtId="8" fontId="41" fillId="13" borderId="91" xfId="3" applyNumberFormat="1" applyFont="1" applyFill="1" applyBorder="1" applyAlignment="1">
      <alignment horizontal="center" vertical="center"/>
    </xf>
    <xf numFmtId="8" fontId="41" fillId="8" borderId="92" xfId="3" applyNumberFormat="1" applyFont="1" applyFill="1" applyBorder="1" applyAlignment="1">
      <alignment horizontal="center" vertical="center"/>
    </xf>
    <xf numFmtId="0" fontId="40" fillId="17" borderId="93" xfId="3" applyFont="1" applyFill="1" applyBorder="1" applyAlignment="1">
      <alignment horizontal="left" vertical="center" wrapText="1"/>
    </xf>
    <xf numFmtId="0" fontId="40" fillId="17" borderId="94" xfId="3" applyFont="1" applyFill="1" applyBorder="1" applyAlignment="1">
      <alignment horizontal="left" vertical="center" wrapText="1"/>
    </xf>
    <xf numFmtId="8" fontId="41" fillId="13" borderId="94" xfId="3" applyNumberFormat="1" applyFont="1" applyFill="1" applyBorder="1" applyAlignment="1">
      <alignment horizontal="center" vertical="center"/>
    </xf>
    <xf numFmtId="8" fontId="41" fillId="8" borderId="95" xfId="3" applyNumberFormat="1" applyFont="1" applyFill="1" applyBorder="1" applyAlignment="1">
      <alignment horizontal="center" vertical="center"/>
    </xf>
    <xf numFmtId="0" fontId="40" fillId="17" borderId="94" xfId="3" applyFont="1" applyFill="1" applyBorder="1" applyAlignment="1">
      <alignment horizontal="left" vertical="center"/>
    </xf>
    <xf numFmtId="8" fontId="42" fillId="9" borderId="94" xfId="3" applyNumberFormat="1" applyFont="1" applyFill="1" applyBorder="1" applyAlignment="1">
      <alignment horizontal="center" vertical="center"/>
    </xf>
    <xf numFmtId="8" fontId="42" fillId="9" borderId="95" xfId="3" applyNumberFormat="1" applyFont="1" applyFill="1" applyBorder="1" applyAlignment="1">
      <alignment horizontal="center" vertical="center"/>
    </xf>
    <xf numFmtId="0" fontId="30" fillId="13" borderId="0" xfId="3" applyFont="1" applyFill="1"/>
    <xf numFmtId="0" fontId="36" fillId="17" borderId="96" xfId="3" applyFont="1" applyFill="1" applyBorder="1" applyAlignment="1">
      <alignment horizontal="left" vertical="center"/>
    </xf>
    <xf numFmtId="0" fontId="36" fillId="17" borderId="97" xfId="3" applyFont="1" applyFill="1" applyBorder="1" applyAlignment="1">
      <alignment horizontal="left" vertical="center"/>
    </xf>
    <xf numFmtId="8" fontId="43" fillId="18" borderId="97" xfId="3" applyNumberFormat="1" applyFont="1" applyFill="1" applyBorder="1" applyAlignment="1">
      <alignment horizontal="center" vertical="center"/>
    </xf>
    <xf numFmtId="8" fontId="43" fillId="18" borderId="98" xfId="3" applyNumberFormat="1" applyFont="1" applyFill="1" applyBorder="1" applyAlignment="1">
      <alignment horizontal="center" vertical="center"/>
    </xf>
    <xf numFmtId="0" fontId="10" fillId="13" borderId="0" xfId="3" applyFont="1" applyFill="1"/>
    <xf numFmtId="0" fontId="32" fillId="13" borderId="0" xfId="3" applyFont="1" applyFill="1" applyAlignment="1">
      <alignment horizontal="center"/>
    </xf>
    <xf numFmtId="0" fontId="36" fillId="2" borderId="55" xfId="3" applyFont="1" applyFill="1" applyBorder="1" applyAlignment="1">
      <alignment horizontal="left" vertical="center"/>
    </xf>
    <xf numFmtId="0" fontId="36" fillId="2" borderId="57" xfId="3" applyFont="1" applyFill="1" applyBorder="1" applyAlignment="1">
      <alignment horizontal="left" vertical="center"/>
    </xf>
    <xf numFmtId="8" fontId="42" fillId="9" borderId="57" xfId="3" applyNumberFormat="1" applyFont="1" applyFill="1" applyBorder="1" applyAlignment="1">
      <alignment horizontal="center" vertical="center"/>
    </xf>
    <xf numFmtId="8" fontId="42" fillId="9" borderId="61" xfId="3" applyNumberFormat="1"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wrapText="1"/>
    </xf>
    <xf numFmtId="0" fontId="38" fillId="19" borderId="48" xfId="3" applyFont="1" applyFill="1" applyBorder="1" applyAlignment="1">
      <alignment horizontal="center" vertical="center" wrapText="1"/>
    </xf>
    <xf numFmtId="0" fontId="38" fillId="19" borderId="50" xfId="3" applyFont="1" applyFill="1" applyBorder="1" applyAlignment="1">
      <alignment horizontal="center" vertical="center" wrapText="1"/>
    </xf>
    <xf numFmtId="0" fontId="38" fillId="19" borderId="49" xfId="3" applyFont="1" applyFill="1" applyBorder="1" applyAlignment="1">
      <alignment horizontal="center" wrapText="1"/>
    </xf>
    <xf numFmtId="0" fontId="40" fillId="2" borderId="90" xfId="3" applyFont="1" applyFill="1" applyBorder="1" applyAlignment="1">
      <alignment horizontal="left" vertical="center" wrapText="1"/>
    </xf>
    <xf numFmtId="0" fontId="40" fillId="2" borderId="91" xfId="3" applyFont="1" applyFill="1" applyBorder="1" applyAlignment="1">
      <alignment horizontal="left" vertical="center" wrapText="1"/>
    </xf>
    <xf numFmtId="166" fontId="38" fillId="13" borderId="91" xfId="3" applyNumberFormat="1" applyFont="1" applyFill="1" applyBorder="1" applyAlignment="1">
      <alignment horizontal="center" vertical="center"/>
    </xf>
    <xf numFmtId="166" fontId="38" fillId="8" borderId="92" xfId="3" applyNumberFormat="1" applyFont="1" applyFill="1" applyBorder="1" applyAlignment="1">
      <alignment horizontal="center" vertical="center"/>
    </xf>
    <xf numFmtId="0" fontId="40" fillId="2" borderId="93" xfId="3" applyFont="1" applyFill="1" applyBorder="1" applyAlignment="1">
      <alignment horizontal="left" vertical="center" wrapText="1"/>
    </xf>
    <xf numFmtId="0" fontId="40" fillId="2" borderId="94" xfId="3" applyFont="1" applyFill="1" applyBorder="1" applyAlignment="1">
      <alignment horizontal="left" vertical="center" wrapText="1"/>
    </xf>
    <xf numFmtId="166" fontId="38" fillId="13" borderId="94" xfId="3" applyNumberFormat="1" applyFont="1" applyFill="1" applyBorder="1" applyAlignment="1">
      <alignment horizontal="center" vertical="center"/>
    </xf>
    <xf numFmtId="166" fontId="38" fillId="8" borderId="95" xfId="3" applyNumberFormat="1" applyFont="1" applyFill="1" applyBorder="1" applyAlignment="1">
      <alignment horizontal="center" vertical="center"/>
    </xf>
    <xf numFmtId="166" fontId="38" fillId="0" borderId="94" xfId="3" applyNumberFormat="1" applyFont="1" applyFill="1" applyBorder="1" applyAlignment="1">
      <alignment horizontal="center" vertical="center"/>
    </xf>
    <xf numFmtId="0" fontId="40" fillId="2" borderId="94" xfId="3" applyFont="1" applyFill="1" applyBorder="1" applyAlignment="1">
      <alignment horizontal="left" vertical="center"/>
    </xf>
    <xf numFmtId="166" fontId="37" fillId="9" borderId="94" xfId="3" applyNumberFormat="1" applyFont="1" applyFill="1" applyBorder="1" applyAlignment="1">
      <alignment horizontal="center" vertical="center"/>
    </xf>
    <xf numFmtId="166" fontId="37" fillId="9" borderId="95" xfId="3" applyNumberFormat="1" applyFont="1" applyFill="1" applyBorder="1" applyAlignment="1">
      <alignment horizontal="center" vertical="center"/>
    </xf>
    <xf numFmtId="166" fontId="41" fillId="13" borderId="94" xfId="3" applyNumberFormat="1" applyFont="1" applyFill="1" applyBorder="1" applyAlignment="1">
      <alignment horizontal="center" vertical="center"/>
    </xf>
    <xf numFmtId="166" fontId="41" fillId="8" borderId="95" xfId="3" applyNumberFormat="1" applyFont="1" applyFill="1" applyBorder="1" applyAlignment="1">
      <alignment horizontal="center" vertical="center"/>
    </xf>
    <xf numFmtId="166" fontId="42" fillId="9" borderId="94" xfId="3" applyNumberFormat="1" applyFont="1" applyFill="1" applyBorder="1" applyAlignment="1">
      <alignment horizontal="center" vertical="center"/>
    </xf>
    <xf numFmtId="166" fontId="42" fillId="9" borderId="95" xfId="3" applyNumberFormat="1" applyFont="1" applyFill="1" applyBorder="1" applyAlignment="1">
      <alignment horizontal="center" vertical="center"/>
    </xf>
    <xf numFmtId="0" fontId="36" fillId="2" borderId="96" xfId="3" applyFont="1" applyFill="1" applyBorder="1" applyAlignment="1">
      <alignment horizontal="left" vertical="center"/>
    </xf>
    <xf numFmtId="0" fontId="36" fillId="2" borderId="97" xfId="3" applyFont="1" applyFill="1" applyBorder="1" applyAlignment="1">
      <alignment horizontal="left" vertical="center"/>
    </xf>
    <xf numFmtId="166" fontId="43" fillId="18" borderId="97" xfId="3" applyNumberFormat="1" applyFont="1" applyFill="1" applyBorder="1" applyAlignment="1">
      <alignment horizontal="center" vertical="center"/>
    </xf>
    <xf numFmtId="166" fontId="43" fillId="18" borderId="98" xfId="3" applyNumberFormat="1" applyFont="1" applyFill="1" applyBorder="1" applyAlignment="1">
      <alignment horizontal="center" vertical="center"/>
    </xf>
    <xf numFmtId="166" fontId="42" fillId="9" borderId="57" xfId="3" applyNumberFormat="1" applyFont="1" applyFill="1" applyBorder="1" applyAlignment="1">
      <alignment horizontal="center" vertical="center"/>
    </xf>
    <xf numFmtId="166" fontId="42" fillId="9" borderId="61" xfId="3" applyNumberFormat="1" applyFont="1" applyFill="1" applyBorder="1" applyAlignment="1">
      <alignment horizontal="center" vertical="center"/>
    </xf>
    <xf numFmtId="0" fontId="39" fillId="2" borderId="55" xfId="3" applyFont="1" applyFill="1" applyBorder="1" applyAlignment="1">
      <alignment horizontal="center"/>
    </xf>
    <xf numFmtId="0" fontId="39" fillId="2" borderId="57" xfId="3" applyFont="1" applyFill="1" applyBorder="1" applyAlignment="1">
      <alignment horizontal="center"/>
    </xf>
    <xf numFmtId="0" fontId="39" fillId="2" borderId="56" xfId="3" applyFont="1" applyFill="1" applyBorder="1" applyAlignment="1">
      <alignment horizontal="center"/>
    </xf>
    <xf numFmtId="0" fontId="44" fillId="16" borderId="55" xfId="3" applyFont="1" applyFill="1" applyBorder="1" applyAlignment="1">
      <alignment horizontal="center" vertical="center" wrapText="1"/>
    </xf>
    <xf numFmtId="0" fontId="44" fillId="16" borderId="99" xfId="3" applyFont="1" applyFill="1" applyBorder="1" applyAlignment="1">
      <alignment horizontal="center" vertical="center" wrapText="1"/>
    </xf>
    <xf numFmtId="0" fontId="44" fillId="16" borderId="100" xfId="3" applyFont="1" applyFill="1" applyBorder="1" applyAlignment="1">
      <alignment horizontal="center" vertical="center" wrapText="1"/>
    </xf>
    <xf numFmtId="0" fontId="44" fillId="16" borderId="101" xfId="3" applyFont="1" applyFill="1" applyBorder="1" applyAlignment="1">
      <alignment horizontal="center" vertical="center" wrapText="1"/>
    </xf>
    <xf numFmtId="0" fontId="13" fillId="0" borderId="0" xfId="3" applyFont="1"/>
    <xf numFmtId="0" fontId="45" fillId="20" borderId="102" xfId="3" applyFont="1" applyFill="1" applyBorder="1" applyAlignment="1">
      <alignment horizontal="left" vertical="center" wrapText="1"/>
    </xf>
    <xf numFmtId="0" fontId="45" fillId="20" borderId="103" xfId="3" applyFont="1" applyFill="1" applyBorder="1" applyAlignment="1">
      <alignment horizontal="left" vertical="center" wrapText="1"/>
    </xf>
    <xf numFmtId="8" fontId="41" fillId="13" borderId="103" xfId="3" applyNumberFormat="1" applyFont="1" applyFill="1" applyBorder="1" applyAlignment="1">
      <alignment horizontal="center" vertical="center"/>
    </xf>
    <xf numFmtId="8" fontId="41" fillId="8" borderId="104" xfId="3" applyNumberFormat="1" applyFont="1" applyFill="1" applyBorder="1" applyAlignment="1">
      <alignment horizontal="center" vertical="center"/>
    </xf>
    <xf numFmtId="0" fontId="45" fillId="20" borderId="105" xfId="3" applyFont="1" applyFill="1" applyBorder="1" applyAlignment="1">
      <alignment horizontal="left" vertical="center" wrapText="1"/>
    </xf>
    <xf numFmtId="0" fontId="45" fillId="20" borderId="106" xfId="3" applyFont="1" applyFill="1" applyBorder="1" applyAlignment="1">
      <alignment horizontal="left" vertical="center" wrapText="1"/>
    </xf>
    <xf numFmtId="0" fontId="45" fillId="20" borderId="105" xfId="3" applyFont="1" applyFill="1" applyBorder="1" applyAlignment="1">
      <alignment horizontal="left" vertical="center"/>
    </xf>
    <xf numFmtId="8" fontId="42" fillId="9" borderId="103" xfId="3" applyNumberFormat="1" applyFont="1" applyFill="1" applyBorder="1" applyAlignment="1">
      <alignment horizontal="center" vertical="center"/>
    </xf>
    <xf numFmtId="8" fontId="42" fillId="9" borderId="104" xfId="3" applyNumberFormat="1" applyFont="1" applyFill="1" applyBorder="1" applyAlignment="1">
      <alignment horizontal="center" vertical="center"/>
    </xf>
    <xf numFmtId="0" fontId="45" fillId="20" borderId="107" xfId="3" applyFont="1" applyFill="1" applyBorder="1" applyAlignment="1">
      <alignment horizontal="left" vertical="center" wrapText="1"/>
    </xf>
    <xf numFmtId="8" fontId="42" fillId="18" borderId="22" xfId="3" applyNumberFormat="1" applyFont="1" applyFill="1" applyBorder="1" applyAlignment="1">
      <alignment horizontal="center" vertical="center"/>
    </xf>
    <xf numFmtId="8" fontId="42" fillId="18" borderId="60" xfId="3" applyNumberFormat="1" applyFont="1" applyFill="1" applyBorder="1" applyAlignment="1">
      <alignment horizontal="center" vertical="center"/>
    </xf>
    <xf numFmtId="0" fontId="13" fillId="0" borderId="0" xfId="3" applyAlignment="1">
      <alignment horizontal="right"/>
    </xf>
    <xf numFmtId="0" fontId="13" fillId="0" borderId="0" xfId="3" applyAlignment="1">
      <alignment horizontal="center"/>
    </xf>
    <xf numFmtId="0" fontId="36" fillId="2" borderId="108" xfId="3" applyFont="1" applyFill="1" applyBorder="1" applyAlignment="1">
      <alignment horizontal="left" vertical="center"/>
    </xf>
    <xf numFmtId="0" fontId="36" fillId="2" borderId="109" xfId="3" applyFont="1" applyFill="1" applyBorder="1" applyAlignment="1">
      <alignment horizontal="left" vertical="center"/>
    </xf>
    <xf numFmtId="8" fontId="42" fillId="9" borderId="109" xfId="3" applyNumberFormat="1" applyFont="1" applyFill="1" applyBorder="1" applyAlignment="1">
      <alignment horizontal="center" vertical="center"/>
    </xf>
    <xf numFmtId="8" fontId="42" fillId="9" borderId="101" xfId="3" applyNumberFormat="1" applyFont="1" applyFill="1" applyBorder="1" applyAlignment="1">
      <alignment horizontal="center" vertical="center"/>
    </xf>
    <xf numFmtId="0" fontId="39" fillId="2" borderId="0" xfId="3" applyFont="1" applyFill="1" applyAlignment="1">
      <alignment horizontal="center"/>
    </xf>
    <xf numFmtId="0" fontId="46" fillId="16" borderId="108" xfId="3" applyFont="1" applyFill="1" applyBorder="1" applyAlignment="1">
      <alignment horizontal="center" vertical="center" wrapText="1"/>
    </xf>
    <xf numFmtId="0" fontId="46" fillId="16" borderId="99" xfId="3" applyFont="1" applyFill="1" applyBorder="1" applyAlignment="1">
      <alignment horizontal="center" vertical="center" wrapText="1"/>
    </xf>
    <xf numFmtId="0" fontId="46" fillId="16" borderId="110" xfId="3" applyFont="1" applyFill="1" applyBorder="1" applyAlignment="1">
      <alignment horizontal="center" vertical="center" wrapText="1"/>
    </xf>
    <xf numFmtId="0" fontId="46" fillId="16" borderId="111" xfId="3" applyFont="1" applyFill="1" applyBorder="1" applyAlignment="1">
      <alignment horizontal="center" vertical="center" wrapText="1"/>
    </xf>
    <xf numFmtId="0" fontId="46" fillId="16" borderId="112" xfId="3" applyFont="1" applyFill="1" applyBorder="1" applyAlignment="1">
      <alignment horizontal="center" vertical="center" wrapText="1"/>
    </xf>
    <xf numFmtId="8" fontId="41" fillId="13" borderId="113" xfId="3" applyNumberFormat="1" applyFont="1" applyFill="1" applyBorder="1" applyAlignment="1">
      <alignment horizontal="center" vertical="center"/>
    </xf>
    <xf numFmtId="8" fontId="42" fillId="9" borderId="113" xfId="3" applyNumberFormat="1" applyFont="1" applyFill="1" applyBorder="1" applyAlignment="1">
      <alignment horizontal="center" vertical="center"/>
    </xf>
    <xf numFmtId="8" fontId="42" fillId="18" borderId="44" xfId="3" applyNumberFormat="1" applyFont="1" applyFill="1" applyBorder="1" applyAlignment="1">
      <alignment horizontal="center" vertical="center"/>
    </xf>
    <xf numFmtId="0" fontId="39" fillId="2" borderId="108" xfId="3" applyFont="1" applyFill="1" applyBorder="1" applyAlignment="1">
      <alignment horizontal="center"/>
    </xf>
    <xf numFmtId="49" fontId="46" fillId="16" borderId="110" xfId="3" applyNumberFormat="1" applyFont="1" applyFill="1" applyBorder="1" applyAlignment="1">
      <alignment horizontal="center" vertical="center" wrapText="1"/>
    </xf>
    <xf numFmtId="49" fontId="46" fillId="16" borderId="111" xfId="3" applyNumberFormat="1" applyFont="1" applyFill="1" applyBorder="1" applyAlignment="1">
      <alignment horizontal="center" vertical="center" wrapText="1"/>
    </xf>
    <xf numFmtId="49" fontId="46" fillId="16" borderId="112" xfId="3" applyNumberFormat="1" applyFont="1" applyFill="1" applyBorder="1" applyAlignment="1">
      <alignment horizontal="center" vertical="center" wrapText="1"/>
    </xf>
    <xf numFmtId="166" fontId="45" fillId="20" borderId="102" xfId="3" applyNumberFormat="1" applyFont="1" applyFill="1" applyBorder="1" applyAlignment="1">
      <alignment horizontal="left" vertical="center" wrapText="1"/>
    </xf>
    <xf numFmtId="166" fontId="45" fillId="20" borderId="103" xfId="3" applyNumberFormat="1" applyFont="1" applyFill="1" applyBorder="1" applyAlignment="1">
      <alignment horizontal="left" vertical="center" wrapText="1"/>
    </xf>
    <xf numFmtId="166" fontId="41" fillId="13" borderId="103" xfId="3" applyNumberFormat="1" applyFont="1" applyFill="1" applyBorder="1" applyAlignment="1">
      <alignment horizontal="center" vertical="center"/>
    </xf>
    <xf numFmtId="166" fontId="41" fillId="13" borderId="113" xfId="3" applyNumberFormat="1" applyFont="1" applyFill="1" applyBorder="1" applyAlignment="1">
      <alignment horizontal="center" vertical="center"/>
    </xf>
    <xf numFmtId="166" fontId="41" fillId="8" borderId="104" xfId="3" applyNumberFormat="1" applyFont="1" applyFill="1" applyBorder="1" applyAlignment="1">
      <alignment horizontal="center" vertical="center"/>
    </xf>
    <xf numFmtId="166" fontId="45" fillId="20" borderId="105" xfId="3" applyNumberFormat="1" applyFont="1" applyFill="1" applyBorder="1" applyAlignment="1">
      <alignment horizontal="left" vertical="center" wrapText="1"/>
    </xf>
    <xf numFmtId="166" fontId="45" fillId="20" borderId="106" xfId="3" applyNumberFormat="1" applyFont="1" applyFill="1" applyBorder="1" applyAlignment="1">
      <alignment horizontal="left" vertical="center" wrapText="1"/>
    </xf>
    <xf numFmtId="166" fontId="45" fillId="20" borderId="105" xfId="3" applyNumberFormat="1" applyFont="1" applyFill="1" applyBorder="1" applyAlignment="1">
      <alignment horizontal="left" vertical="center"/>
    </xf>
    <xf numFmtId="166" fontId="42" fillId="9" borderId="103" xfId="3" applyNumberFormat="1" applyFont="1" applyFill="1" applyBorder="1" applyAlignment="1">
      <alignment horizontal="center" vertical="center"/>
    </xf>
    <xf numFmtId="166" fontId="42" fillId="9" borderId="113" xfId="3" applyNumberFormat="1" applyFont="1" applyFill="1" applyBorder="1" applyAlignment="1">
      <alignment horizontal="center" vertical="center"/>
    </xf>
    <xf numFmtId="166" fontId="42" fillId="9" borderId="104" xfId="3" applyNumberFormat="1" applyFont="1" applyFill="1" applyBorder="1" applyAlignment="1">
      <alignment horizontal="center" vertical="center"/>
    </xf>
    <xf numFmtId="166" fontId="45" fillId="20" borderId="107" xfId="3" applyNumberFormat="1" applyFont="1" applyFill="1" applyBorder="1" applyAlignment="1">
      <alignment horizontal="left" vertical="center" wrapText="1"/>
    </xf>
    <xf numFmtId="166" fontId="42" fillId="18" borderId="22" xfId="3" applyNumberFormat="1" applyFont="1" applyFill="1" applyBorder="1" applyAlignment="1">
      <alignment horizontal="center" vertical="center"/>
    </xf>
    <xf numFmtId="166" fontId="42" fillId="18" borderId="44" xfId="3" applyNumberFormat="1" applyFont="1" applyFill="1" applyBorder="1" applyAlignment="1">
      <alignment horizontal="center" vertical="center"/>
    </xf>
    <xf numFmtId="166" fontId="42" fillId="18" borderId="60" xfId="3" applyNumberFormat="1" applyFont="1" applyFill="1" applyBorder="1" applyAlignment="1">
      <alignment horizontal="center" vertical="center"/>
    </xf>
    <xf numFmtId="166" fontId="42" fillId="9" borderId="101" xfId="3" applyNumberFormat="1" applyFont="1" applyFill="1" applyBorder="1" applyAlignment="1">
      <alignment horizontal="center" vertical="center"/>
    </xf>
    <xf numFmtId="0" fontId="13" fillId="14" borderId="114" xfId="4" applyFill="1" applyBorder="1" applyAlignment="1"/>
    <xf numFmtId="0" fontId="13" fillId="14" borderId="115" xfId="4" applyFill="1" applyBorder="1"/>
    <xf numFmtId="0" fontId="47" fillId="14" borderId="115" xfId="4" applyFont="1" applyFill="1" applyBorder="1"/>
    <xf numFmtId="0" fontId="13" fillId="14" borderId="116" xfId="4" applyFill="1" applyBorder="1"/>
    <xf numFmtId="0" fontId="13" fillId="0" borderId="0" xfId="4"/>
    <xf numFmtId="0" fontId="13" fillId="14" borderId="117" xfId="4" applyFill="1" applyBorder="1" applyAlignment="1"/>
    <xf numFmtId="0" fontId="48" fillId="14" borderId="0" xfId="4" applyFont="1" applyFill="1" applyBorder="1" applyAlignment="1">
      <alignment horizontal="center" vertical="center"/>
    </xf>
    <xf numFmtId="0" fontId="48" fillId="14" borderId="0" xfId="4" applyFont="1" applyFill="1" applyBorder="1" applyAlignment="1">
      <alignment horizontal="center" vertical="center"/>
    </xf>
    <xf numFmtId="0" fontId="13" fillId="14" borderId="0" xfId="4" applyFill="1" applyBorder="1" applyAlignment="1">
      <alignment horizontal="center" vertical="center"/>
    </xf>
    <xf numFmtId="0" fontId="13" fillId="14" borderId="0" xfId="4" applyFill="1" applyBorder="1"/>
    <xf numFmtId="0" fontId="13" fillId="14" borderId="118" xfId="4" applyFill="1" applyBorder="1"/>
    <xf numFmtId="0" fontId="49" fillId="0" borderId="0" xfId="4" applyFont="1"/>
    <xf numFmtId="49" fontId="50" fillId="14" borderId="0" xfId="4" applyNumberFormat="1" applyFont="1" applyFill="1" applyBorder="1" applyAlignment="1">
      <alignment horizontal="center" vertical="center"/>
    </xf>
    <xf numFmtId="0" fontId="51" fillId="14" borderId="0" xfId="4" applyFont="1" applyFill="1" applyBorder="1"/>
    <xf numFmtId="0" fontId="51" fillId="14" borderId="0" xfId="4" applyFont="1" applyFill="1" applyBorder="1" applyAlignment="1">
      <alignment horizontal="center" vertical="center"/>
    </xf>
    <xf numFmtId="0" fontId="13" fillId="14" borderId="0" xfId="4" applyFill="1" applyBorder="1" applyAlignment="1">
      <alignment horizontal="center" vertical="center" wrapText="1"/>
    </xf>
    <xf numFmtId="17" fontId="2" fillId="14" borderId="0" xfId="5" applyNumberFormat="1" applyFont="1" applyFill="1" applyBorder="1" applyAlignment="1">
      <alignment horizontal="center" vertical="center" wrapText="1"/>
    </xf>
    <xf numFmtId="1" fontId="2" fillId="14" borderId="108" xfId="5" applyNumberFormat="1" applyFont="1" applyFill="1" applyBorder="1" applyAlignment="1">
      <alignment horizontal="center" vertical="center" wrapText="1"/>
    </xf>
    <xf numFmtId="1" fontId="2" fillId="14" borderId="101" xfId="4" applyNumberFormat="1" applyFont="1" applyFill="1" applyBorder="1" applyAlignment="1">
      <alignment horizontal="center" vertical="center" wrapText="1"/>
    </xf>
    <xf numFmtId="0" fontId="2" fillId="14" borderId="56" xfId="4" applyFont="1" applyFill="1" applyBorder="1" applyAlignment="1">
      <alignment horizontal="center" vertical="center" wrapText="1"/>
    </xf>
    <xf numFmtId="17" fontId="2" fillId="14" borderId="118"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4" borderId="0" xfId="4" applyFont="1" applyFill="1" applyBorder="1" applyAlignment="1">
      <alignment horizontal="center" vertical="center" wrapText="1"/>
    </xf>
    <xf numFmtId="10" fontId="13" fillId="14" borderId="0" xfId="6" applyNumberFormat="1" applyFont="1" applyFill="1" applyBorder="1" applyAlignment="1">
      <alignment horizontal="center" vertical="center" wrapText="1"/>
    </xf>
    <xf numFmtId="0" fontId="52" fillId="14" borderId="101" xfId="4" applyFont="1" applyFill="1" applyBorder="1" applyAlignment="1">
      <alignment horizontal="center" vertical="center" wrapText="1"/>
    </xf>
    <xf numFmtId="166" fontId="53" fillId="14" borderId="57" xfId="6" applyNumberFormat="1" applyFont="1" applyFill="1" applyBorder="1" applyAlignment="1">
      <alignment horizontal="center" vertical="center" wrapText="1"/>
    </xf>
    <xf numFmtId="166" fontId="32" fillId="14" borderId="101" xfId="6" applyNumberFormat="1" applyFont="1" applyFill="1" applyBorder="1" applyAlignment="1">
      <alignment horizontal="center" vertical="center" wrapText="1"/>
    </xf>
    <xf numFmtId="165" fontId="54" fillId="14" borderId="56" xfId="6" applyNumberFormat="1" applyFont="1" applyFill="1" applyBorder="1" applyAlignment="1">
      <alignment horizontal="center" vertical="center" wrapText="1"/>
    </xf>
    <xf numFmtId="10" fontId="13" fillId="14" borderId="118"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4" borderId="28" xfId="4" applyFont="1" applyFill="1" applyBorder="1" applyAlignment="1">
      <alignment horizontal="center" vertical="center" wrapText="1"/>
    </xf>
    <xf numFmtId="166" fontId="53" fillId="14" borderId="28" xfId="6" applyNumberFormat="1" applyFont="1" applyFill="1" applyBorder="1" applyAlignment="1">
      <alignment horizontal="center" vertical="center" wrapText="1"/>
    </xf>
    <xf numFmtId="166" fontId="32" fillId="14" borderId="28" xfId="6" applyNumberFormat="1" applyFont="1" applyFill="1" applyBorder="1" applyAlignment="1">
      <alignment horizontal="center" vertical="center" wrapText="1"/>
    </xf>
    <xf numFmtId="165" fontId="54" fillId="14" borderId="28" xfId="6" applyNumberFormat="1" applyFont="1" applyFill="1" applyBorder="1" applyAlignment="1">
      <alignment horizontal="center" vertical="center" wrapText="1"/>
    </xf>
    <xf numFmtId="0" fontId="2" fillId="14" borderId="49" xfId="4" applyFont="1" applyFill="1" applyBorder="1" applyAlignment="1">
      <alignment horizontal="center" vertical="center" wrapText="1"/>
    </xf>
    <xf numFmtId="8" fontId="13" fillId="14" borderId="0" xfId="4" applyNumberFormat="1" applyFill="1" applyBorder="1" applyAlignment="1">
      <alignment horizontal="center" vertical="center" wrapText="1"/>
    </xf>
    <xf numFmtId="0" fontId="2" fillId="14" borderId="101" xfId="4" applyFont="1" applyFill="1" applyBorder="1" applyAlignment="1">
      <alignment horizontal="center" vertical="center" wrapText="1"/>
    </xf>
    <xf numFmtId="3" fontId="32" fillId="14" borderId="50" xfId="4" applyNumberFormat="1" applyFont="1" applyFill="1" applyBorder="1" applyAlignment="1">
      <alignment horizontal="center" vertical="center" wrapText="1"/>
    </xf>
    <xf numFmtId="3" fontId="32" fillId="14" borderId="60" xfId="4" applyNumberFormat="1" applyFont="1" applyFill="1" applyBorder="1" applyAlignment="1">
      <alignment horizontal="center" vertical="center" wrapText="1"/>
    </xf>
    <xf numFmtId="166" fontId="2" fillId="14" borderId="49" xfId="6" applyNumberFormat="1" applyFont="1" applyFill="1" applyBorder="1" applyAlignment="1" applyProtection="1">
      <alignment horizontal="center" vertical="center" wrapText="1"/>
    </xf>
    <xf numFmtId="8" fontId="13" fillId="14" borderId="118"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4" borderId="60" xfId="4" applyFont="1" applyFill="1" applyBorder="1" applyAlignment="1">
      <alignment horizontal="center" vertical="center" wrapText="1"/>
    </xf>
    <xf numFmtId="38" fontId="32" fillId="14" borderId="101" xfId="4" applyNumberFormat="1" applyFont="1" applyFill="1" applyBorder="1" applyAlignment="1">
      <alignment horizontal="center" vertical="center" wrapText="1"/>
    </xf>
    <xf numFmtId="166" fontId="2" fillId="14" borderId="101" xfId="6" applyNumberFormat="1" applyFont="1" applyFill="1" applyBorder="1" applyAlignment="1" applyProtection="1">
      <alignment horizontal="center" vertical="center" wrapText="1"/>
    </xf>
    <xf numFmtId="38" fontId="32" fillId="14" borderId="0" xfId="4" applyNumberFormat="1" applyFont="1" applyFill="1" applyBorder="1" applyAlignment="1">
      <alignment horizontal="center" vertical="center" wrapText="1"/>
    </xf>
    <xf numFmtId="166" fontId="2" fillId="14" borderId="0" xfId="6" applyNumberFormat="1" applyFont="1" applyFill="1" applyBorder="1" applyAlignment="1" applyProtection="1">
      <alignment horizontal="center" vertical="center" wrapText="1"/>
    </xf>
    <xf numFmtId="171" fontId="32" fillId="14" borderId="50" xfId="4" applyNumberFormat="1" applyFont="1" applyFill="1" applyBorder="1" applyAlignment="1">
      <alignment horizontal="center" vertical="center" wrapText="1"/>
    </xf>
    <xf numFmtId="171" fontId="32" fillId="14" borderId="60" xfId="4" applyNumberFormat="1" applyFont="1" applyFill="1" applyBorder="1" applyAlignment="1">
      <alignment horizontal="center" vertical="center" wrapText="1"/>
    </xf>
    <xf numFmtId="8" fontId="32" fillId="14" borderId="101" xfId="4" applyNumberFormat="1" applyFont="1" applyFill="1" applyBorder="1" applyAlignment="1">
      <alignment horizontal="center" vertical="center" wrapText="1"/>
    </xf>
    <xf numFmtId="49" fontId="53" fillId="14" borderId="50" xfId="4" applyNumberFormat="1" applyFont="1" applyFill="1" applyBorder="1" applyAlignment="1">
      <alignment horizontal="center" vertical="center" wrapText="1"/>
    </xf>
    <xf numFmtId="49" fontId="49" fillId="0" borderId="50" xfId="4" applyNumberFormat="1" applyFont="1" applyBorder="1" applyAlignment="1">
      <alignment horizontal="center" vertical="center" wrapText="1"/>
    </xf>
    <xf numFmtId="0" fontId="13" fillId="14" borderId="0" xfId="4" applyFill="1" applyBorder="1" applyAlignment="1"/>
    <xf numFmtId="166" fontId="32" fillId="14" borderId="50" xfId="4" applyNumberFormat="1" applyFont="1" applyFill="1" applyBorder="1" applyAlignment="1">
      <alignment horizontal="center" vertical="center" wrapText="1"/>
    </xf>
    <xf numFmtId="166" fontId="32" fillId="14" borderId="60" xfId="4" applyNumberFormat="1" applyFont="1" applyFill="1" applyBorder="1" applyAlignment="1">
      <alignment horizontal="center" vertical="center" wrapText="1"/>
    </xf>
    <xf numFmtId="165" fontId="2" fillId="14" borderId="49" xfId="6" applyNumberFormat="1" applyFont="1" applyFill="1" applyBorder="1" applyAlignment="1" applyProtection="1">
      <alignment horizontal="center" vertical="center" wrapText="1"/>
    </xf>
    <xf numFmtId="8" fontId="49" fillId="0" borderId="0" xfId="4" applyNumberFormat="1" applyFont="1"/>
    <xf numFmtId="166" fontId="32" fillId="14" borderId="0" xfId="4" applyNumberFormat="1" applyFont="1" applyFill="1" applyBorder="1" applyAlignment="1">
      <alignment horizontal="center" vertical="center" wrapText="1"/>
    </xf>
    <xf numFmtId="165" fontId="2" fillId="14" borderId="0" xfId="6" applyNumberFormat="1" applyFont="1" applyFill="1" applyBorder="1" applyAlignment="1" applyProtection="1">
      <alignment horizontal="center" vertical="center" wrapText="1"/>
    </xf>
    <xf numFmtId="0" fontId="55" fillId="14" borderId="0" xfId="4" applyFont="1" applyFill="1" applyBorder="1" applyAlignment="1">
      <alignment horizontal="left" vertical="center" wrapText="1"/>
    </xf>
    <xf numFmtId="49" fontId="56" fillId="14" borderId="50" xfId="4" applyNumberFormat="1" applyFont="1" applyFill="1" applyBorder="1" applyAlignment="1">
      <alignment horizontal="center" vertical="center" wrapText="1"/>
    </xf>
    <xf numFmtId="49" fontId="47" fillId="0" borderId="50" xfId="4" applyNumberFormat="1" applyFont="1" applyBorder="1" applyAlignment="1">
      <alignment horizontal="center" vertical="center" wrapText="1"/>
    </xf>
    <xf numFmtId="0" fontId="52" fillId="14" borderId="0" xfId="4" applyFont="1" applyFill="1" applyBorder="1" applyAlignment="1">
      <alignment horizontal="left" vertical="center"/>
    </xf>
    <xf numFmtId="0" fontId="0" fillId="14" borderId="0" xfId="0" applyFill="1" applyAlignment="1"/>
    <xf numFmtId="0" fontId="13" fillId="14" borderId="0" xfId="4" applyFill="1" applyBorder="1" applyAlignment="1">
      <alignment horizontal="left" vertical="center"/>
    </xf>
    <xf numFmtId="0" fontId="57" fillId="14" borderId="0" xfId="4" applyFont="1" applyFill="1" applyBorder="1" applyAlignment="1">
      <alignment vertical="top"/>
    </xf>
    <xf numFmtId="0" fontId="57" fillId="14" borderId="0" xfId="4" applyFont="1" applyFill="1" applyBorder="1" applyAlignment="1"/>
    <xf numFmtId="0" fontId="13" fillId="14" borderId="0" xfId="4" applyFill="1" applyBorder="1" applyAlignment="1">
      <alignment horizontal="center"/>
    </xf>
    <xf numFmtId="0" fontId="58" fillId="14" borderId="0" xfId="4" applyFont="1" applyFill="1" applyBorder="1" applyAlignment="1">
      <alignment horizontal="center" vertical="center" wrapText="1"/>
    </xf>
    <xf numFmtId="0" fontId="59" fillId="14" borderId="0" xfId="4" applyFont="1" applyFill="1" applyBorder="1" applyAlignment="1">
      <alignment horizontal="center" vertical="center" wrapText="1"/>
    </xf>
    <xf numFmtId="4" fontId="49" fillId="0" borderId="0" xfId="4" applyNumberFormat="1" applyFont="1"/>
    <xf numFmtId="0" fontId="60" fillId="14" borderId="0" xfId="4" applyFont="1" applyFill="1" applyBorder="1" applyAlignment="1">
      <alignment horizontal="center" vertical="center" wrapText="1"/>
    </xf>
    <xf numFmtId="0" fontId="13" fillId="14" borderId="117" xfId="4" applyFill="1" applyBorder="1"/>
    <xf numFmtId="0" fontId="60" fillId="14" borderId="0" xfId="4" applyFont="1" applyFill="1" applyBorder="1" applyAlignment="1">
      <alignment horizontal="left" vertical="center" wrapText="1"/>
    </xf>
    <xf numFmtId="0" fontId="58" fillId="14" borderId="119" xfId="4" applyFont="1" applyFill="1" applyBorder="1" applyAlignment="1">
      <alignment horizontal="center" vertical="top" wrapText="1"/>
    </xf>
    <xf numFmtId="0" fontId="0" fillId="0" borderId="120" xfId="0" applyBorder="1" applyAlignment="1">
      <alignment horizontal="center"/>
    </xf>
    <xf numFmtId="0" fontId="0" fillId="0" borderId="121"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22" xfId="0" applyBorder="1" applyAlignment="1">
      <alignment horizontal="center"/>
    </xf>
    <xf numFmtId="0" fontId="49" fillId="14" borderId="117" xfId="4" applyFont="1" applyFill="1" applyBorder="1"/>
    <xf numFmtId="0" fontId="49" fillId="0" borderId="0" xfId="4" applyFont="1" applyFill="1"/>
    <xf numFmtId="0" fontId="13" fillId="0" borderId="0" xfId="4" applyFill="1"/>
    <xf numFmtId="8" fontId="49" fillId="0" borderId="0" xfId="4" applyNumberFormat="1" applyFont="1" applyFill="1"/>
    <xf numFmtId="0" fontId="0" fillId="14" borderId="0" xfId="0" applyFill="1"/>
    <xf numFmtId="0" fontId="0" fillId="0" borderId="123" xfId="0" applyBorder="1" applyAlignment="1">
      <alignment horizontal="center"/>
    </xf>
    <xf numFmtId="0" fontId="0" fillId="0" borderId="124" xfId="0" applyBorder="1" applyAlignment="1">
      <alignment horizontal="center"/>
    </xf>
    <xf numFmtId="0" fontId="0" fillId="0" borderId="125" xfId="0" applyBorder="1" applyAlignment="1">
      <alignment horizontal="center"/>
    </xf>
    <xf numFmtId="0" fontId="0" fillId="14" borderId="0" xfId="0" applyFill="1" applyBorder="1" applyAlignment="1">
      <alignment horizontal="center"/>
    </xf>
    <xf numFmtId="0" fontId="49" fillId="14" borderId="126" xfId="4" applyFont="1" applyFill="1" applyBorder="1"/>
    <xf numFmtId="0" fontId="58" fillId="14" borderId="127" xfId="4" applyFont="1" applyFill="1" applyBorder="1" applyAlignment="1">
      <alignment horizontal="center" vertical="center" wrapText="1"/>
    </xf>
    <xf numFmtId="0" fontId="0" fillId="14" borderId="127" xfId="0" applyFill="1" applyBorder="1" applyAlignment="1">
      <alignment vertical="center" wrapText="1"/>
    </xf>
    <xf numFmtId="0" fontId="13" fillId="14" borderId="127" xfId="4" applyFill="1" applyBorder="1"/>
    <xf numFmtId="0" fontId="13" fillId="14" borderId="128" xfId="4" applyFill="1" applyBorder="1"/>
    <xf numFmtId="0" fontId="13" fillId="0" borderId="0" xfId="4" applyNumberFormat="1"/>
    <xf numFmtId="0" fontId="49" fillId="0" borderId="0" xfId="4" applyFont="1" applyBorder="1"/>
    <xf numFmtId="0" fontId="61" fillId="0" borderId="0" xfId="4" applyFont="1" applyFill="1"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1" borderId="0" xfId="4" applyFont="1" applyFill="1"/>
    <xf numFmtId="0" fontId="13" fillId="21" borderId="0" xfId="4" applyFill="1"/>
    <xf numFmtId="0" fontId="13" fillId="21" borderId="0" xfId="4" applyFill="1" applyAlignment="1">
      <alignment horizontal="left"/>
    </xf>
    <xf numFmtId="0" fontId="64" fillId="21" borderId="108" xfId="4" applyFont="1" applyFill="1" applyBorder="1" applyAlignment="1">
      <alignment wrapText="1"/>
    </xf>
    <xf numFmtId="0" fontId="64" fillId="21" borderId="56" xfId="4" applyFont="1" applyFill="1" applyBorder="1" applyAlignment="1">
      <alignment wrapText="1"/>
    </xf>
    <xf numFmtId="0" fontId="65" fillId="21" borderId="101" xfId="4" applyFont="1" applyFill="1" applyBorder="1" applyAlignment="1">
      <alignment wrapText="1"/>
    </xf>
    <xf numFmtId="0" fontId="64" fillId="21" borderId="129" xfId="4" applyFont="1" applyFill="1" applyBorder="1" applyAlignment="1">
      <alignment horizontal="right" wrapText="1"/>
    </xf>
    <xf numFmtId="0" fontId="64" fillId="21" borderId="108" xfId="4" applyFont="1" applyFill="1" applyBorder="1" applyAlignment="1">
      <alignment horizontal="center" wrapText="1"/>
    </xf>
    <xf numFmtId="0" fontId="64" fillId="21" borderId="56" xfId="4" applyFont="1" applyFill="1" applyBorder="1" applyAlignment="1">
      <alignment horizontal="center" wrapText="1"/>
    </xf>
    <xf numFmtId="0" fontId="64" fillId="21" borderId="108" xfId="4" applyFont="1" applyFill="1" applyBorder="1" applyAlignment="1">
      <alignment horizontal="left" wrapText="1"/>
    </xf>
    <xf numFmtId="0" fontId="64" fillId="21" borderId="57" xfId="4" applyFont="1" applyFill="1" applyBorder="1" applyAlignment="1">
      <alignment horizontal="left" wrapText="1"/>
    </xf>
    <xf numFmtId="0" fontId="64" fillId="21" borderId="56" xfId="4" applyFont="1" applyFill="1" applyBorder="1" applyAlignment="1">
      <alignment horizontal="left" wrapText="1"/>
    </xf>
    <xf numFmtId="0" fontId="64" fillId="21" borderId="130" xfId="4" applyFont="1" applyFill="1" applyBorder="1" applyAlignment="1">
      <alignment wrapText="1"/>
    </xf>
    <xf numFmtId="0" fontId="64" fillId="21" borderId="31" xfId="4" applyFont="1" applyFill="1" applyBorder="1" applyAlignment="1">
      <alignment wrapText="1"/>
    </xf>
    <xf numFmtId="0" fontId="64" fillId="21" borderId="57" xfId="4" applyFont="1" applyFill="1" applyBorder="1" applyAlignment="1">
      <alignment horizontal="left"/>
    </xf>
    <xf numFmtId="0" fontId="64" fillId="21" borderId="56" xfId="4" applyFont="1" applyFill="1" applyBorder="1" applyAlignment="1">
      <alignment horizontal="left"/>
    </xf>
    <xf numFmtId="0" fontId="64" fillId="21" borderId="108" xfId="4" applyFont="1" applyFill="1" applyBorder="1" applyAlignment="1"/>
    <xf numFmtId="0" fontId="64" fillId="21" borderId="56" xfId="4" applyFont="1" applyFill="1" applyBorder="1" applyAlignment="1"/>
    <xf numFmtId="0" fontId="64" fillId="21" borderId="0" xfId="4" applyFont="1" applyFill="1" applyBorder="1" applyAlignment="1">
      <alignment wrapText="1"/>
    </xf>
    <xf numFmtId="0" fontId="64" fillId="21" borderId="52" xfId="4" applyFont="1" applyFill="1" applyBorder="1" applyAlignment="1">
      <alignment horizontal="right" wrapText="1"/>
    </xf>
    <xf numFmtId="0" fontId="65" fillId="21" borderId="32" xfId="4" applyFont="1" applyFill="1" applyBorder="1" applyAlignment="1"/>
    <xf numFmtId="0" fontId="64" fillId="21" borderId="31" xfId="4" applyFont="1" applyFill="1" applyBorder="1" applyAlignment="1"/>
    <xf numFmtId="0" fontId="66" fillId="0" borderId="108" xfId="12" applyBorder="1" applyAlignment="1" applyProtection="1"/>
    <xf numFmtId="0" fontId="64" fillId="21" borderId="57" xfId="4" applyFont="1" applyFill="1" applyBorder="1" applyAlignment="1"/>
    <xf numFmtId="0" fontId="64" fillId="21" borderId="56" xfId="4" applyFont="1" applyFill="1" applyBorder="1" applyAlignment="1"/>
    <xf numFmtId="0" fontId="67" fillId="21" borderId="0" xfId="4" applyFont="1" applyFill="1" applyAlignment="1">
      <alignment vertical="center"/>
    </xf>
    <xf numFmtId="0" fontId="13" fillId="21" borderId="0" xfId="4" applyFill="1" applyAlignment="1">
      <alignment vertical="center"/>
    </xf>
    <xf numFmtId="0" fontId="63" fillId="21" borderId="0" xfId="4" applyFont="1" applyFill="1" applyAlignment="1">
      <alignment vertical="center"/>
    </xf>
    <xf numFmtId="0" fontId="68" fillId="21" borderId="108" xfId="4" applyFont="1" applyFill="1" applyBorder="1" applyAlignment="1">
      <alignment horizontal="left" vertical="center" wrapText="1" indent="1"/>
    </xf>
    <xf numFmtId="0" fontId="68" fillId="21" borderId="57" xfId="4" applyFont="1" applyFill="1" applyBorder="1" applyAlignment="1">
      <alignment horizontal="left" vertical="center" wrapText="1" indent="1"/>
    </xf>
    <xf numFmtId="0" fontId="68" fillId="21" borderId="56" xfId="4" applyFont="1" applyFill="1" applyBorder="1" applyAlignment="1">
      <alignment horizontal="left" vertical="center" wrapText="1" indent="1"/>
    </xf>
    <xf numFmtId="0" fontId="69" fillId="21" borderId="108" xfId="4" applyFont="1" applyFill="1" applyBorder="1" applyAlignment="1">
      <alignment horizontal="left" vertical="center" wrapText="1" indent="1"/>
    </xf>
    <xf numFmtId="0" fontId="64" fillId="21" borderId="108" xfId="4" applyFont="1" applyFill="1" applyBorder="1" applyAlignment="1">
      <alignment horizontal="left" vertical="center" wrapText="1" indent="1"/>
    </xf>
    <xf numFmtId="0" fontId="64" fillId="21" borderId="57" xfId="4" applyFont="1" applyFill="1" applyBorder="1" applyAlignment="1">
      <alignment horizontal="left" vertical="center" wrapText="1" indent="1"/>
    </xf>
    <xf numFmtId="0" fontId="64" fillId="21" borderId="56" xfId="4" applyFont="1" applyFill="1" applyBorder="1" applyAlignment="1">
      <alignment horizontal="left" vertical="center" wrapText="1" indent="1"/>
    </xf>
    <xf numFmtId="0" fontId="68" fillId="21" borderId="32" xfId="4" applyFont="1" applyFill="1" applyBorder="1" applyAlignment="1"/>
    <xf numFmtId="0" fontId="68" fillId="21" borderId="28" xfId="4" applyFont="1" applyFill="1" applyBorder="1" applyAlignment="1"/>
    <xf numFmtId="0" fontId="71" fillId="21" borderId="28" xfId="12" applyFont="1" applyFill="1" applyBorder="1" applyAlignment="1" applyProtection="1"/>
    <xf numFmtId="0" fontId="66" fillId="21" borderId="28" xfId="12" applyFill="1" applyBorder="1" applyAlignment="1" applyProtection="1"/>
    <xf numFmtId="0" fontId="66" fillId="21" borderId="31" xfId="12" applyFill="1" applyBorder="1" applyAlignment="1" applyProtection="1"/>
    <xf numFmtId="0" fontId="68" fillId="21" borderId="35" xfId="4" applyNumberFormat="1" applyFont="1" applyFill="1" applyBorder="1" applyAlignment="1">
      <alignment horizontal="left" wrapText="1"/>
    </xf>
    <xf numFmtId="0" fontId="68" fillId="21" borderId="0" xfId="4" applyNumberFormat="1" applyFont="1" applyFill="1" applyBorder="1" applyAlignment="1">
      <alignment horizontal="left" wrapText="1"/>
    </xf>
    <xf numFmtId="0" fontId="68" fillId="21" borderId="8" xfId="4" applyNumberFormat="1" applyFont="1" applyFill="1" applyBorder="1" applyAlignment="1">
      <alignment horizontal="left" wrapText="1"/>
    </xf>
    <xf numFmtId="0" fontId="68" fillId="21" borderId="35" xfId="4" applyFont="1" applyFill="1" applyBorder="1" applyAlignment="1">
      <alignment horizontal="left" vertical="center" wrapText="1"/>
    </xf>
    <xf numFmtId="0" fontId="68" fillId="21" borderId="0" xfId="4" applyFont="1" applyFill="1" applyBorder="1" applyAlignment="1">
      <alignment horizontal="left" vertical="center"/>
    </xf>
    <xf numFmtId="0" fontId="13" fillId="21" borderId="8" xfId="4" applyFill="1" applyBorder="1"/>
    <xf numFmtId="0" fontId="68" fillId="21" borderId="48" xfId="4" applyFont="1" applyFill="1" applyBorder="1" applyAlignment="1">
      <alignment horizontal="left" vertical="center"/>
    </xf>
    <xf numFmtId="0" fontId="68" fillId="21" borderId="50" xfId="4" applyFont="1" applyFill="1" applyBorder="1" applyAlignment="1">
      <alignment horizontal="left" vertical="center"/>
    </xf>
    <xf numFmtId="0" fontId="13" fillId="21" borderId="49" xfId="4" applyFill="1" applyBorder="1"/>
    <xf numFmtId="0" fontId="67" fillId="21" borderId="0" xfId="4" applyFont="1" applyFill="1"/>
    <xf numFmtId="0" fontId="68" fillId="21" borderId="108" xfId="4" applyFont="1" applyFill="1" applyBorder="1" applyAlignment="1">
      <alignment horizontal="left" vertical="center" wrapText="1"/>
    </xf>
    <xf numFmtId="0" fontId="68" fillId="21" borderId="57" xfId="4" applyFont="1" applyFill="1" applyBorder="1" applyAlignment="1">
      <alignment horizontal="left" vertical="center" wrapText="1"/>
    </xf>
    <xf numFmtId="0" fontId="68" fillId="21" borderId="56" xfId="4" applyFont="1" applyFill="1" applyBorder="1" applyAlignment="1">
      <alignment horizontal="left" vertical="center" wrapText="1"/>
    </xf>
    <xf numFmtId="0" fontId="67" fillId="21" borderId="0" xfId="4" applyFont="1" applyFill="1" applyAlignment="1">
      <alignment horizontal="left" indent="4"/>
    </xf>
    <xf numFmtId="0" fontId="68" fillId="21" borderId="108" xfId="4" applyFont="1" applyFill="1" applyBorder="1" applyAlignment="1">
      <alignment horizontal="left" vertical="top" wrapText="1"/>
    </xf>
    <xf numFmtId="0" fontId="68" fillId="21" borderId="57" xfId="4" applyFont="1" applyFill="1" applyBorder="1" applyAlignment="1">
      <alignment horizontal="left" vertical="top" wrapText="1"/>
    </xf>
    <xf numFmtId="0" fontId="68" fillId="21" borderId="56" xfId="4" applyFont="1" applyFill="1" applyBorder="1" applyAlignment="1">
      <alignment horizontal="left" vertical="top" wrapText="1"/>
    </xf>
    <xf numFmtId="0" fontId="72" fillId="0" borderId="131"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10" fillId="13" borderId="0" xfId="3" applyNumberFormat="1" applyFont="1" applyFill="1"/>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JANUARY </a:t>
            </a:r>
            <a:r>
              <a:rPr lang="en-US"/>
              <a:t>2016</a:t>
            </a:r>
          </a:p>
        </c:rich>
      </c:tx>
      <c:layout>
        <c:manualLayout>
          <c:xMode val="edge"/>
          <c:yMode val="edge"/>
          <c:x val="0.1952709918015974"/>
          <c:y val="4.530769292847437E-2"/>
        </c:manualLayout>
      </c:layout>
    </c:title>
    <c:view3D>
      <c:depthPercent val="100"/>
      <c:rAngAx val="1"/>
    </c:view3D>
    <c:plotArea>
      <c:layout>
        <c:manualLayout>
          <c:layoutTarget val="inner"/>
          <c:xMode val="edge"/>
          <c:yMode val="edge"/>
          <c:x val="0.17011914520148724"/>
          <c:y val="0.20720740004587362"/>
          <c:w val="0.73575068100714569"/>
          <c:h val="0.63125609298840035"/>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2016</c:v>
                </c:pt>
                <c:pt idx="1">
                  <c:v>2015</c:v>
                </c:pt>
              </c:numCache>
            </c:numRef>
          </c:cat>
          <c:val>
            <c:numRef>
              <c:f>'SUMMARY DASHBOARD'!$E$8:$F$8</c:f>
              <c:numCache>
                <c:formatCode>0.0%</c:formatCode>
                <c:ptCount val="2"/>
                <c:pt idx="0">
                  <c:v>0.71999078667106753</c:v>
                </c:pt>
                <c:pt idx="1">
                  <c:v>0.69189309876264604</c:v>
                </c:pt>
              </c:numCache>
            </c:numRef>
          </c:val>
          <c:shape val="cylinder"/>
        </c:ser>
        <c:shape val="box"/>
        <c:axId val="105024512"/>
        <c:axId val="105452288"/>
        <c:axId val="0"/>
      </c:bar3DChart>
      <c:dateAx>
        <c:axId val="105024512"/>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5452288"/>
        <c:crosses val="autoZero"/>
        <c:lblOffset val="100"/>
        <c:baseTimeUnit val="days"/>
      </c:dateAx>
      <c:valAx>
        <c:axId val="105452288"/>
        <c:scaling>
          <c:orientation val="minMax"/>
          <c:max val="0.80000000000000104"/>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5024512"/>
        <c:crosses val="autoZero"/>
        <c:crossBetween val="between"/>
      </c:valAx>
      <c:spPr>
        <a:noFill/>
        <a:ln w="25400">
          <a:noFill/>
        </a:ln>
      </c:spPr>
    </c:plotArea>
    <c:plotVisOnly val="1"/>
    <c:dispBlanksAs val="gap"/>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2016</c:v>
                </c:pt>
              </c:strCache>
            </c:strRef>
          </c:tx>
          <c:spPr>
            <a:solidFill>
              <a:srgbClr val="00B0F0">
                <a:alpha val="58000"/>
              </a:srgbClr>
            </a:solidFill>
          </c:spPr>
          <c:dLbls>
            <c:dLbl>
              <c:idx val="0"/>
              <c:layout>
                <c:manualLayout>
                  <c:x val="1.1256852387122505E-2"/>
                  <c:y val="1.1704853095256391E-2"/>
                </c:manualLayout>
              </c:layout>
              <c:showVal val="1"/>
            </c:dLbl>
            <c:dLbl>
              <c:idx val="1"/>
              <c:layout>
                <c:manualLayout>
                  <c:x val="-1.2658227848101266E-2"/>
                  <c:y val="-6.2353873452077524E-3"/>
                </c:manualLayout>
              </c:layout>
              <c:showVal val="1"/>
            </c:dLbl>
            <c:dLbl>
              <c:idx val="2"/>
              <c:layout>
                <c:manualLayout>
                  <c:x val="3.7037775341374011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227851</c:v>
                </c:pt>
                <c:pt idx="1">
                  <c:v>174313</c:v>
                </c:pt>
                <c:pt idx="2">
                  <c:v>53538</c:v>
                </c:pt>
              </c:numCache>
            </c:numRef>
          </c:val>
        </c:ser>
        <c:ser>
          <c:idx val="1"/>
          <c:order val="1"/>
          <c:tx>
            <c:strRef>
              <c:f>'SUMMARY DASHBOARD'!$F$10</c:f>
              <c:strCache>
                <c:ptCount val="1"/>
                <c:pt idx="0">
                  <c:v>2015</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779E-2"/>
                </c:manualLayout>
              </c:layout>
              <c:showVal val="1"/>
            </c:dLbl>
            <c:dLbl>
              <c:idx val="2"/>
              <c:layout>
                <c:manualLayout>
                  <c:x val="5.9156450380411806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206512</c:v>
                </c:pt>
                <c:pt idx="1">
                  <c:v>157153</c:v>
                </c:pt>
                <c:pt idx="2">
                  <c:v>49359</c:v>
                </c:pt>
              </c:numCache>
            </c:numRef>
          </c:val>
        </c:ser>
        <c:shape val="box"/>
        <c:axId val="105494784"/>
        <c:axId val="105504768"/>
        <c:axId val="0"/>
      </c:bar3DChart>
      <c:catAx>
        <c:axId val="105494784"/>
        <c:scaling>
          <c:orientation val="minMax"/>
        </c:scaling>
        <c:axPos val="b"/>
        <c:numFmt formatCode="General" sourceLinked="1"/>
        <c:tickLblPos val="nextTo"/>
        <c:txPr>
          <a:bodyPr rot="-480000" anchor="b" anchorCtr="1"/>
          <a:lstStyle/>
          <a:p>
            <a:pPr>
              <a:defRPr sz="800" b="1"/>
            </a:pPr>
            <a:endParaRPr lang="en-US"/>
          </a:p>
        </c:txPr>
        <c:crossAx val="105504768"/>
        <c:crosses val="autoZero"/>
        <c:auto val="1"/>
        <c:lblAlgn val="ctr"/>
        <c:lblOffset val="100"/>
        <c:tickLblSkip val="1"/>
      </c:catAx>
      <c:valAx>
        <c:axId val="105504768"/>
        <c:scaling>
          <c:orientation val="minMax"/>
          <c:max val="25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05494784"/>
        <c:crosses val="autoZero"/>
        <c:crossBetween val="between"/>
        <c:majorUnit val="50000"/>
      </c:valAx>
    </c:plotArea>
    <c:legend>
      <c:legendPos val="r"/>
      <c:layout>
        <c:manualLayout>
          <c:xMode val="edge"/>
          <c:yMode val="edge"/>
          <c:x val="0.86473769892687946"/>
          <c:y val="0.38002378284748523"/>
          <c:w val="0.13042483254261991"/>
          <c:h val="0.19523143719185104"/>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177" l="0.70000000000000062" r="0.70000000000000062" t="0.750000000000011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FISCAL YEAR 2016 vs. 2015</a:t>
            </a:r>
          </a:p>
        </c:rich>
      </c:tx>
      <c:layout>
        <c:manualLayout>
          <c:xMode val="edge"/>
          <c:yMode val="edge"/>
          <c:x val="0.14012902023801208"/>
          <c:y val="3.6055916095341763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4922"/>
          <c:h val="0.68175250820920108"/>
        </c:manualLayout>
      </c:layout>
      <c:bar3DChart>
        <c:barDir val="col"/>
        <c:grouping val="clustered"/>
        <c:ser>
          <c:idx val="0"/>
          <c:order val="0"/>
          <c:tx>
            <c:strRef>
              <c:f>'SUMMARY DASHBOARD'!$D$30</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DASHBOARD'!$E$30:$F$30</c:f>
              <c:numCache>
                <c:formatCode>#,##0</c:formatCode>
                <c:ptCount val="2"/>
                <c:pt idx="0">
                  <c:v>1515251</c:v>
                </c:pt>
                <c:pt idx="1">
                  <c:v>1450391</c:v>
                </c:pt>
              </c:numCache>
            </c:numRef>
          </c:val>
        </c:ser>
        <c:ser>
          <c:idx val="1"/>
          <c:order val="1"/>
          <c:tx>
            <c:strRef>
              <c:f>'SUMMARY DASHBOARD'!$D$31</c:f>
              <c:strCache>
                <c:ptCount val="1"/>
                <c:pt idx="0">
                  <c:v>No-Residentes</c:v>
                </c:pt>
              </c:strCache>
            </c:strRef>
          </c:tx>
          <c:dLbls>
            <c:dLbl>
              <c:idx val="0"/>
              <c:layout>
                <c:manualLayout>
                  <c:x val="6.9767441860465818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DASHBOARD'!$E$31:$F$31</c:f>
              <c:numCache>
                <c:formatCode>#,##0_);[Red]\(#,##0\)</c:formatCode>
                <c:ptCount val="2"/>
                <c:pt idx="0">
                  <c:v>1002993</c:v>
                </c:pt>
                <c:pt idx="1">
                  <c:v>937933</c:v>
                </c:pt>
              </c:numCache>
            </c:numRef>
          </c:val>
        </c:ser>
        <c:ser>
          <c:idx val="2"/>
          <c:order val="2"/>
          <c:tx>
            <c:strRef>
              <c:f>'SUMMARY DASHBOARD'!$D$32</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DASHBOARD'!$E$32:$F$32</c:f>
              <c:numCache>
                <c:formatCode>#,##0_);[Red]\(#,##0\)</c:formatCode>
                <c:ptCount val="2"/>
                <c:pt idx="0">
                  <c:v>512258</c:v>
                </c:pt>
                <c:pt idx="1">
                  <c:v>512458</c:v>
                </c:pt>
              </c:numCache>
            </c:numRef>
          </c:val>
        </c:ser>
        <c:gapWidth val="188"/>
        <c:shape val="cylinder"/>
        <c:axId val="108521728"/>
        <c:axId val="108531712"/>
        <c:axId val="0"/>
      </c:bar3DChart>
      <c:dateAx>
        <c:axId val="10852172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8531712"/>
        <c:crosses val="autoZero"/>
        <c:lblOffset val="100"/>
        <c:baseTimeUnit val="days"/>
      </c:dateAx>
      <c:valAx>
        <c:axId val="108531712"/>
        <c:scaling>
          <c:orientation val="minMax"/>
          <c:max val="2000000"/>
          <c:min val="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08521728"/>
        <c:crosses val="autoZero"/>
        <c:crossBetween val="between"/>
        <c:majorUnit val="500000"/>
      </c:valAx>
      <c:spPr>
        <a:noFill/>
        <a:ln w="25400">
          <a:noFill/>
        </a:ln>
      </c:spPr>
    </c:plotArea>
    <c:legend>
      <c:legendPos val="r"/>
      <c:layout>
        <c:manualLayout>
          <c:xMode val="edge"/>
          <c:yMode val="edge"/>
          <c:x val="0.82209556098779391"/>
          <c:y val="0.1406322989420162"/>
          <c:w val="0.17790443901220807"/>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389" l="0.70000000000000062" r="0.70000000000000062" t="0.75000000000000389"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2016 vs. 2015</a:t>
            </a:r>
          </a:p>
        </c:rich>
      </c:tx>
      <c:layout>
        <c:manualLayout>
          <c:xMode val="edge"/>
          <c:yMode val="edge"/>
          <c:x val="0.11248583384741515"/>
          <c:y val="4.1369906248555979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517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DASHBOARD'!$E$20:$F$20</c:f>
              <c:numCache>
                <c:formatCode>0</c:formatCode>
                <c:ptCount val="2"/>
                <c:pt idx="0">
                  <c:v>2016</c:v>
                </c:pt>
                <c:pt idx="1">
                  <c:v>2015</c:v>
                </c:pt>
              </c:numCache>
            </c:numRef>
          </c:cat>
          <c:val>
            <c:numRef>
              <c:f>'SUMMARY DASHBOARD'!$E$21:$F$21</c:f>
              <c:numCache>
                <c:formatCode>0.0%</c:formatCode>
                <c:ptCount val="2"/>
                <c:pt idx="0">
                  <c:v>0.68899999999999995</c:v>
                </c:pt>
                <c:pt idx="1">
                  <c:v>0.67200000000000004</c:v>
                </c:pt>
              </c:numCache>
            </c:numRef>
          </c:val>
          <c:shape val="pyramid"/>
        </c:ser>
        <c:gapWidth val="198"/>
        <c:gapDepth val="39"/>
        <c:shape val="cone"/>
        <c:axId val="108590208"/>
        <c:axId val="108591744"/>
        <c:axId val="0"/>
      </c:bar3DChart>
      <c:dateAx>
        <c:axId val="10859020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8591744"/>
        <c:crosses val="autoZero"/>
        <c:lblOffset val="100"/>
        <c:baseTimeUnit val="days"/>
      </c:dateAx>
      <c:valAx>
        <c:axId val="108591744"/>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08590208"/>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411" l="0.70000000000000062" r="0.70000000000000062" t="0.750000000000004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FISCAL YEAR 2016 vs. 2015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84"/>
          <c:w val="0.70765251103636351"/>
          <c:h val="0.68061943495125643"/>
        </c:manualLayout>
      </c:layout>
      <c:bar3DChart>
        <c:barDir val="col"/>
        <c:grouping val="clustered"/>
        <c:ser>
          <c:idx val="0"/>
          <c:order val="0"/>
          <c:tx>
            <c:strRef>
              <c:f>'SUMMARY DASHBOARD'!$D$25</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DASHBOARD'!$E$25:$F$25</c:f>
              <c:numCache>
                <c:formatCode>#,##0</c:formatCode>
                <c:ptCount val="2"/>
                <c:pt idx="0">
                  <c:v>1986612</c:v>
                </c:pt>
                <c:pt idx="1">
                  <c:v>1925179</c:v>
                </c:pt>
              </c:numCache>
            </c:numRef>
          </c:val>
        </c:ser>
        <c:ser>
          <c:idx val="1"/>
          <c:order val="1"/>
          <c:tx>
            <c:strRef>
              <c:f>'SUMMARY DASHBOARD'!$D$26</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DASHBOARD'!$E$26:$F$26</c:f>
              <c:numCache>
                <c:formatCode>#,##0_);[Red]\(#,##0\)</c:formatCode>
                <c:ptCount val="2"/>
                <c:pt idx="0">
                  <c:v>2882080</c:v>
                </c:pt>
                <c:pt idx="1">
                  <c:v>2863804</c:v>
                </c:pt>
              </c:numCache>
            </c:numRef>
          </c:val>
        </c:ser>
        <c:shape val="box"/>
        <c:axId val="108654592"/>
        <c:axId val="108656128"/>
        <c:axId val="0"/>
      </c:bar3DChart>
      <c:dateAx>
        <c:axId val="108654592"/>
        <c:scaling>
          <c:orientation val="minMax"/>
        </c:scaling>
        <c:axPos val="b"/>
        <c:numFmt formatCode="0" sourceLinked="0"/>
        <c:majorTickMark val="none"/>
        <c:tickLblPos val="nextTo"/>
        <c:txPr>
          <a:bodyPr rot="0" vert="horz"/>
          <a:lstStyle/>
          <a:p>
            <a:pPr>
              <a:defRPr sz="1000" b="1"/>
            </a:pPr>
            <a:endParaRPr lang="en-US"/>
          </a:p>
        </c:txPr>
        <c:crossAx val="108656128"/>
        <c:crosses val="autoZero"/>
        <c:lblOffset val="100"/>
        <c:baseTimeUnit val="days"/>
      </c:dateAx>
      <c:valAx>
        <c:axId val="108656128"/>
        <c:scaling>
          <c:orientation val="minMax"/>
          <c:max val="40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08654592"/>
        <c:crosses val="autoZero"/>
        <c:crossBetween val="between"/>
        <c:majorUnit val="1000000"/>
      </c:valAx>
      <c:spPr>
        <a:noFill/>
        <a:ln w="25400">
          <a:noFill/>
        </a:ln>
      </c:spPr>
    </c:plotArea>
    <c:legend>
      <c:legendPos val="r"/>
      <c:layout>
        <c:manualLayout>
          <c:xMode val="edge"/>
          <c:yMode val="edge"/>
          <c:x val="0.85227086614173264"/>
          <c:y val="0.32291672631830393"/>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JANUARY 2016</a:t>
            </a:r>
          </a:p>
        </c:rich>
      </c:tx>
      <c:layout/>
    </c:title>
    <c:view3D>
      <c:rotX val="10"/>
      <c:depthPercent val="100"/>
      <c:rAngAx val="1"/>
    </c:view3D>
    <c:floor>
      <c:spPr>
        <a:solidFill>
          <a:srgbClr val="4F81BD">
            <a:alpha val="63000"/>
          </a:srgbClr>
        </a:solidFill>
        <a:ln w="12700">
          <a:solidFill>
            <a:srgbClr val="4F81BD">
              <a:lumMod val="75000"/>
            </a:srgbClr>
          </a:solidFill>
        </a:ln>
      </c:spPr>
    </c:floor>
    <c:sideWall>
      <c:spPr>
        <a:ln w="12700">
          <a:solidFill>
            <a:srgbClr val="4F81BD">
              <a:lumMod val="75000"/>
            </a:srgbClr>
          </a:solidFill>
        </a:ln>
      </c:spPr>
    </c:sideWall>
    <c:backWall>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534"/>
        </c:manualLayout>
      </c:layout>
      <c:bar3DChart>
        <c:barDir val="bar"/>
        <c:grouping val="clustered"/>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DASHBOARD'!$E$16:$F$16</c:f>
              <c:numCache>
                <c:formatCode>"$"#,##0.00</c:formatCode>
                <c:ptCount val="2"/>
                <c:pt idx="0">
                  <c:v>180.23785046728975</c:v>
                </c:pt>
                <c:pt idx="1">
                  <c:v>173.7310476190477</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DASHBOARD'!$E$17:$F$17</c:f>
              <c:numCache>
                <c:formatCode>"$"#,##0.00_);[Red]\("$"#,##0.00\)</c:formatCode>
                <c:ptCount val="2"/>
                <c:pt idx="0">
                  <c:v>129.76959174584618</c:v>
                </c:pt>
                <c:pt idx="1">
                  <c:v>120.20331288842374</c:v>
                </c:pt>
              </c:numCache>
            </c:numRef>
          </c:val>
          <c:shape val="cylinder"/>
        </c:ser>
        <c:shape val="box"/>
        <c:axId val="108727296"/>
        <c:axId val="108741376"/>
        <c:axId val="0"/>
      </c:bar3DChart>
      <c:dateAx>
        <c:axId val="108727296"/>
        <c:scaling>
          <c:orientation val="minMax"/>
        </c:scaling>
        <c:axPos val="l"/>
        <c:numFmt formatCode="0" sourceLinked="1"/>
        <c:maj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108741376"/>
        <c:crosses val="autoZero"/>
        <c:lblOffset val="100"/>
        <c:baseTimeUnit val="days"/>
      </c:dateAx>
      <c:valAx>
        <c:axId val="108741376"/>
        <c:scaling>
          <c:orientation val="minMax"/>
          <c:max val="220"/>
          <c:min val="95"/>
        </c:scaling>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108727296"/>
        <c:crosses val="autoZero"/>
        <c:crossBetween val="between"/>
        <c:majorUnit val="25"/>
        <c:minorUnit val="5"/>
      </c:valAx>
      <c:spPr>
        <a:noFill/>
        <a:ln w="25400">
          <a:noFill/>
        </a:ln>
      </c:spPr>
    </c:plotArea>
    <c:legend>
      <c:legendPos val="r"/>
      <c:layout>
        <c:manualLayout>
          <c:xMode val="edge"/>
          <c:yMode val="edge"/>
          <c:x val="0.84479823519177877"/>
          <c:y val="0.39921566054243257"/>
          <c:w val="0.13706117264787224"/>
          <c:h val="0.26795494313210882"/>
        </c:manualLayout>
      </c:layout>
      <c:txPr>
        <a:bodyPr/>
        <a:lstStyle/>
        <a:p>
          <a:pPr>
            <a:defRPr sz="800" b="1" i="0" u="none" strike="noStrike" baseline="0">
              <a:solidFill>
                <a:srgbClr val="FFFFFF"/>
              </a:solidFill>
              <a:latin typeface="Calibri"/>
              <a:ea typeface="Calibri"/>
              <a:cs typeface="Calibri"/>
            </a:defRPr>
          </a:pPr>
          <a:endParaRPr lang="en-US"/>
        </a:p>
      </c:txPr>
    </c:legend>
    <c:plotVisOnly val="1"/>
    <c:dispBlanksAs val="gap"/>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1" l="0.70000000000000062" r="0.70000000000000062" t="0.75000000000000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619124</xdr:colOff>
      <xdr:row>51</xdr:row>
      <xdr:rowOff>150813</xdr:rowOff>
    </xdr:from>
    <xdr:ext cx="416589" cy="233205"/>
    <xdr:sp macro="" textlink="">
      <xdr:nvSpPr>
        <xdr:cNvPr id="6" name="TextBox 5"/>
        <xdr:cNvSpPr txBox="1"/>
      </xdr:nvSpPr>
      <xdr:spPr>
        <a:xfrm>
          <a:off x="6707187" y="14065251"/>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0.0%</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603250</xdr:colOff>
      <xdr:row>19</xdr:row>
      <xdr:rowOff>174623</xdr:rowOff>
    </xdr:from>
    <xdr:to>
      <xdr:col>11</xdr:col>
      <xdr:colOff>15875</xdr:colOff>
      <xdr:row>19</xdr:row>
      <xdr:rowOff>269873</xdr:rowOff>
    </xdr:to>
    <xdr:cxnSp macro="">
      <xdr:nvCxnSpPr>
        <xdr:cNvPr id="10" name="Straight Arrow Connector 9"/>
        <xdr:cNvCxnSpPr/>
      </xdr:nvCxnSpPr>
      <xdr:spPr>
        <a:xfrm flipV="1">
          <a:off x="7537450" y="6394448"/>
          <a:ext cx="241300" cy="95250"/>
        </a:xfrm>
        <a:prstGeom prst="straightConnector1">
          <a:avLst/>
        </a:prstGeom>
        <a:ln w="25400">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547686</xdr:colOff>
      <xdr:row>19</xdr:row>
      <xdr:rowOff>253999</xdr:rowOff>
    </xdr:from>
    <xdr:ext cx="436563" cy="233205"/>
    <xdr:sp macro="" textlink="">
      <xdr:nvSpPr>
        <xdr:cNvPr id="11" name="TextBox 10"/>
        <xdr:cNvSpPr txBox="1"/>
      </xdr:nvSpPr>
      <xdr:spPr>
        <a:xfrm>
          <a:off x="7481886" y="6473824"/>
          <a:ext cx="43656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3.7%</a:t>
          </a:r>
        </a:p>
      </xdr:txBody>
    </xdr:sp>
    <xdr:clientData/>
  </xdr:oneCellAnchor>
  <xdr:twoCellAnchor>
    <xdr:from>
      <xdr:col>9</xdr:col>
      <xdr:colOff>79375</xdr:colOff>
      <xdr:row>19</xdr:row>
      <xdr:rowOff>182562</xdr:rowOff>
    </xdr:from>
    <xdr:to>
      <xdr:col>9</xdr:col>
      <xdr:colOff>341312</xdr:colOff>
      <xdr:row>19</xdr:row>
      <xdr:rowOff>269878</xdr:rowOff>
    </xdr:to>
    <xdr:cxnSp macro="">
      <xdr:nvCxnSpPr>
        <xdr:cNvPr id="12" name="Straight Arrow Connector 11"/>
        <xdr:cNvCxnSpPr/>
      </xdr:nvCxnSpPr>
      <xdr:spPr>
        <a:xfrm flipV="1">
          <a:off x="6184900" y="6402387"/>
          <a:ext cx="261937" cy="87316"/>
        </a:xfrm>
        <a:prstGeom prst="straightConnector1">
          <a:avLst/>
        </a:prstGeom>
        <a:ln w="2222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0.33688</cdr:y>
    </cdr:from>
    <cdr:to>
      <cdr:x>0.56463</cdr:x>
      <cdr:y>0.37345</cdr:y>
    </cdr:to>
    <cdr:sp macro="" textlink="">
      <cdr:nvSpPr>
        <cdr:cNvPr id="5" name="Straight Arrow Connector 4"/>
        <cdr:cNvSpPr/>
      </cdr:nvSpPr>
      <cdr:spPr>
        <a:xfrm xmlns:a="http://schemas.openxmlformats.org/drawingml/2006/main" flipV="1">
          <a:off x="1722443" y="754063"/>
          <a:ext cx="253994" cy="81867"/>
        </a:xfrm>
        <a:prstGeom xmlns:a="http://schemas.openxmlformats.org/drawingml/2006/main" prst="straightConnector1">
          <a:avLst/>
        </a:prstGeom>
        <a:ln xmlns:a="http://schemas.openxmlformats.org/drawingml/2006/main" w="22225">
          <a:solidFill>
            <a:srgbClr val="92D05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0.47619</cdr:x>
      <cdr:y>0.37361</cdr:y>
    </cdr:from>
    <cdr:to>
      <cdr:x>0.58731</cdr:x>
      <cdr:y>0.49461</cdr:y>
    </cdr:to>
    <cdr:sp macro="" textlink="">
      <cdr:nvSpPr>
        <cdr:cNvPr id="6" name="TextBox 5"/>
        <cdr:cNvSpPr txBox="1"/>
      </cdr:nvSpPr>
      <cdr:spPr>
        <a:xfrm xmlns:a="http://schemas.openxmlformats.org/drawingml/2006/main">
          <a:off x="1666874" y="836289"/>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b="1">
              <a:solidFill>
                <a:srgbClr val="92D050"/>
              </a:solidFill>
            </a:rPr>
            <a:t>2.8</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JANUARY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0.29176</cdr:x>
      <cdr:y>0.37196</cdr:y>
    </cdr:from>
    <cdr:to>
      <cdr:x>0.59972</cdr:x>
      <cdr:y>0.39446</cdr:y>
    </cdr:to>
    <cdr:sp macro="" textlink="">
      <cdr:nvSpPr>
        <cdr:cNvPr id="5" name="Straight Arrow Connector 4"/>
        <cdr:cNvSpPr/>
      </cdr:nvSpPr>
      <cdr:spPr>
        <a:xfrm xmlns:a="http://schemas.openxmlformats.org/drawingml/2006/main" flipV="1">
          <a:off x="1039799" y="853250"/>
          <a:ext cx="1097550" cy="51614"/>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0.40391</cdr:x>
      <cdr:y>0.27512</cdr:y>
    </cdr:from>
    <cdr:to>
      <cdr:x>0.48855</cdr:x>
      <cdr:y>0.35419</cdr:y>
    </cdr:to>
    <cdr:sp macro="" textlink="">
      <cdr:nvSpPr>
        <cdr:cNvPr id="6" name="TextBox 5"/>
        <cdr:cNvSpPr txBox="1"/>
      </cdr:nvSpPr>
      <cdr:spPr>
        <a:xfrm xmlns:a="http://schemas.openxmlformats.org/drawingml/2006/main">
          <a:off x="1439521" y="631103"/>
          <a:ext cx="301651" cy="18138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4.5%</a:t>
          </a:r>
        </a:p>
      </cdr:txBody>
    </cdr:sp>
  </cdr:relSizeAnchor>
  <cdr:relSizeAnchor xmlns:cdr="http://schemas.openxmlformats.org/drawingml/2006/chartDrawing">
    <cdr:from>
      <cdr:x>0.45122</cdr:x>
      <cdr:y>0.44486</cdr:y>
    </cdr:from>
    <cdr:to>
      <cdr:x>0.54812</cdr:x>
      <cdr:y>0.5369</cdr:y>
    </cdr:to>
    <cdr:sp macro="" textlink="">
      <cdr:nvSpPr>
        <cdr:cNvPr id="7" name="TextBox 6"/>
        <cdr:cNvSpPr txBox="1"/>
      </cdr:nvSpPr>
      <cdr:spPr>
        <a:xfrm xmlns:a="http://schemas.openxmlformats.org/drawingml/2006/main">
          <a:off x="1608135" y="1020479"/>
          <a:ext cx="345346"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6.9%</a:t>
          </a:r>
        </a:p>
      </cdr:txBody>
    </cdr:sp>
  </cdr:relSizeAnchor>
  <cdr:relSizeAnchor xmlns:cdr="http://schemas.openxmlformats.org/drawingml/2006/chartDrawing">
    <cdr:from>
      <cdr:x>0.35212</cdr:x>
      <cdr:y>0.52249</cdr:y>
    </cdr:from>
    <cdr:to>
      <cdr:x>0.66593</cdr:x>
      <cdr:y>0.55554</cdr:y>
    </cdr:to>
    <cdr:sp macro="" textlink="">
      <cdr:nvSpPr>
        <cdr:cNvPr id="8" name="Straight Arrow Connector 7"/>
        <cdr:cNvSpPr/>
      </cdr:nvSpPr>
      <cdr:spPr>
        <a:xfrm xmlns:a="http://schemas.openxmlformats.org/drawingml/2006/main" flipV="1">
          <a:off x="1254918" y="1198556"/>
          <a:ext cx="1118399" cy="75815"/>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0.41871</cdr:x>
      <cdr:y>0.67742</cdr:y>
    </cdr:from>
    <cdr:to>
      <cdr:x>0.73052</cdr:x>
      <cdr:y>0.69735</cdr:y>
    </cdr:to>
    <cdr:sp macro="" textlink="">
      <cdr:nvSpPr>
        <cdr:cNvPr id="9" name="Straight Arrow Connector 8"/>
        <cdr:cNvSpPr/>
      </cdr:nvSpPr>
      <cdr:spPr>
        <a:xfrm xmlns:a="http://schemas.openxmlformats.org/drawingml/2006/main" flipV="1">
          <a:off x="1492242" y="1553953"/>
          <a:ext cx="1111271"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1.7</a:t>
          </a:r>
        </a:p>
      </cdr:txBody>
    </cdr:sp>
  </cdr:relSizeAnchor>
</c:userShapes>
</file>

<file path=xl/drawings/drawing6.xml><?xml version="1.0" encoding="utf-8"?>
<c:userShapes xmlns:c="http://schemas.openxmlformats.org/drawingml/2006/chart">
  <cdr:relSizeAnchor xmlns:cdr="http://schemas.openxmlformats.org/drawingml/2006/chartDrawing">
    <cdr:from>
      <cdr:x>0.31746</cdr:x>
      <cdr:y>0.53901</cdr:y>
    </cdr:from>
    <cdr:to>
      <cdr:x>0.44218</cdr:x>
      <cdr:y>0.6383</cdr:y>
    </cdr:to>
    <cdr:sp macro="" textlink="">
      <cdr:nvSpPr>
        <cdr:cNvPr id="2" name="TextBox 1"/>
        <cdr:cNvSpPr txBox="1"/>
      </cdr:nvSpPr>
      <cdr:spPr>
        <a:xfrm xmlns:a="http://schemas.openxmlformats.org/drawingml/2006/main">
          <a:off x="1111250" y="1206502"/>
          <a:ext cx="436561" cy="222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92D050"/>
              </a:solidFill>
            </a:rPr>
            <a:t>8.0%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4"/>
  <sheetViews>
    <sheetView tabSelected="1" zoomScale="120" zoomScaleNormal="120" workbookViewId="0">
      <selection activeCell="D3" sqref="D3:G3"/>
    </sheetView>
  </sheetViews>
  <sheetFormatPr defaultRowHeight="12.75"/>
  <cols>
    <col min="1" max="1" width="1.85546875" style="794" customWidth="1"/>
    <col min="2" max="2" width="2.7109375" style="794" customWidth="1"/>
    <col min="3" max="11" width="12.42578125" style="794" customWidth="1"/>
    <col min="12" max="12" width="15.28515625" style="794" customWidth="1"/>
    <col min="13" max="18" width="12.42578125" style="794" customWidth="1"/>
    <col min="19" max="256" width="9.140625" style="794"/>
    <col min="257" max="257" width="1.85546875" style="794" customWidth="1"/>
    <col min="258" max="258" width="2.7109375" style="794" customWidth="1"/>
    <col min="259" max="274" width="12.42578125" style="794" customWidth="1"/>
    <col min="275" max="512" width="9.140625" style="794"/>
    <col min="513" max="513" width="1.85546875" style="794" customWidth="1"/>
    <col min="514" max="514" width="2.7109375" style="794" customWidth="1"/>
    <col min="515" max="530" width="12.42578125" style="794" customWidth="1"/>
    <col min="531" max="768" width="9.140625" style="794"/>
    <col min="769" max="769" width="1.85546875" style="794" customWidth="1"/>
    <col min="770" max="770" width="2.7109375" style="794" customWidth="1"/>
    <col min="771" max="786" width="12.42578125" style="794" customWidth="1"/>
    <col min="787" max="1024" width="9.140625" style="794"/>
    <col min="1025" max="1025" width="1.85546875" style="794" customWidth="1"/>
    <col min="1026" max="1026" width="2.7109375" style="794" customWidth="1"/>
    <col min="1027" max="1042" width="12.42578125" style="794" customWidth="1"/>
    <col min="1043" max="1280" width="9.140625" style="794"/>
    <col min="1281" max="1281" width="1.85546875" style="794" customWidth="1"/>
    <col min="1282" max="1282" width="2.7109375" style="794" customWidth="1"/>
    <col min="1283" max="1298" width="12.42578125" style="794" customWidth="1"/>
    <col min="1299" max="1536" width="9.140625" style="794"/>
    <col min="1537" max="1537" width="1.85546875" style="794" customWidth="1"/>
    <col min="1538" max="1538" width="2.7109375" style="794" customWidth="1"/>
    <col min="1539" max="1554" width="12.42578125" style="794" customWidth="1"/>
    <col min="1555" max="1792" width="9.140625" style="794"/>
    <col min="1793" max="1793" width="1.85546875" style="794" customWidth="1"/>
    <col min="1794" max="1794" width="2.7109375" style="794" customWidth="1"/>
    <col min="1795" max="1810" width="12.42578125" style="794" customWidth="1"/>
    <col min="1811" max="2048" width="9.140625" style="794"/>
    <col min="2049" max="2049" width="1.85546875" style="794" customWidth="1"/>
    <col min="2050" max="2050" width="2.7109375" style="794" customWidth="1"/>
    <col min="2051" max="2066" width="12.42578125" style="794" customWidth="1"/>
    <col min="2067" max="2304" width="9.140625" style="794"/>
    <col min="2305" max="2305" width="1.85546875" style="794" customWidth="1"/>
    <col min="2306" max="2306" width="2.7109375" style="794" customWidth="1"/>
    <col min="2307" max="2322" width="12.42578125" style="794" customWidth="1"/>
    <col min="2323" max="2560" width="9.140625" style="794"/>
    <col min="2561" max="2561" width="1.85546875" style="794" customWidth="1"/>
    <col min="2562" max="2562" width="2.7109375" style="794" customWidth="1"/>
    <col min="2563" max="2578" width="12.42578125" style="794" customWidth="1"/>
    <col min="2579" max="2816" width="9.140625" style="794"/>
    <col min="2817" max="2817" width="1.85546875" style="794" customWidth="1"/>
    <col min="2818" max="2818" width="2.7109375" style="794" customWidth="1"/>
    <col min="2819" max="2834" width="12.42578125" style="794" customWidth="1"/>
    <col min="2835" max="3072" width="9.140625" style="794"/>
    <col min="3073" max="3073" width="1.85546875" style="794" customWidth="1"/>
    <col min="3074" max="3074" width="2.7109375" style="794" customWidth="1"/>
    <col min="3075" max="3090" width="12.42578125" style="794" customWidth="1"/>
    <col min="3091" max="3328" width="9.140625" style="794"/>
    <col min="3329" max="3329" width="1.85546875" style="794" customWidth="1"/>
    <col min="3330" max="3330" width="2.7109375" style="794" customWidth="1"/>
    <col min="3331" max="3346" width="12.42578125" style="794" customWidth="1"/>
    <col min="3347" max="3584" width="9.140625" style="794"/>
    <col min="3585" max="3585" width="1.85546875" style="794" customWidth="1"/>
    <col min="3586" max="3586" width="2.7109375" style="794" customWidth="1"/>
    <col min="3587" max="3602" width="12.42578125" style="794" customWidth="1"/>
    <col min="3603" max="3840" width="9.140625" style="794"/>
    <col min="3841" max="3841" width="1.85546875" style="794" customWidth="1"/>
    <col min="3842" max="3842" width="2.7109375" style="794" customWidth="1"/>
    <col min="3843" max="3858" width="12.42578125" style="794" customWidth="1"/>
    <col min="3859" max="4096" width="9.140625" style="794"/>
    <col min="4097" max="4097" width="1.85546875" style="794" customWidth="1"/>
    <col min="4098" max="4098" width="2.7109375" style="794" customWidth="1"/>
    <col min="4099" max="4114" width="12.42578125" style="794" customWidth="1"/>
    <col min="4115" max="4352" width="9.140625" style="794"/>
    <col min="4353" max="4353" width="1.85546875" style="794" customWidth="1"/>
    <col min="4354" max="4354" width="2.7109375" style="794" customWidth="1"/>
    <col min="4355" max="4370" width="12.42578125" style="794" customWidth="1"/>
    <col min="4371" max="4608" width="9.140625" style="794"/>
    <col min="4609" max="4609" width="1.85546875" style="794" customWidth="1"/>
    <col min="4610" max="4610" width="2.7109375" style="794" customWidth="1"/>
    <col min="4611" max="4626" width="12.42578125" style="794" customWidth="1"/>
    <col min="4627" max="4864" width="9.140625" style="794"/>
    <col min="4865" max="4865" width="1.85546875" style="794" customWidth="1"/>
    <col min="4866" max="4866" width="2.7109375" style="794" customWidth="1"/>
    <col min="4867" max="4882" width="12.42578125" style="794" customWidth="1"/>
    <col min="4883" max="5120" width="9.140625" style="794"/>
    <col min="5121" max="5121" width="1.85546875" style="794" customWidth="1"/>
    <col min="5122" max="5122" width="2.7109375" style="794" customWidth="1"/>
    <col min="5123" max="5138" width="12.42578125" style="794" customWidth="1"/>
    <col min="5139" max="5376" width="9.140625" style="794"/>
    <col min="5377" max="5377" width="1.85546875" style="794" customWidth="1"/>
    <col min="5378" max="5378" width="2.7109375" style="794" customWidth="1"/>
    <col min="5379" max="5394" width="12.42578125" style="794" customWidth="1"/>
    <col min="5395" max="5632" width="9.140625" style="794"/>
    <col min="5633" max="5633" width="1.85546875" style="794" customWidth="1"/>
    <col min="5634" max="5634" width="2.7109375" style="794" customWidth="1"/>
    <col min="5635" max="5650" width="12.42578125" style="794" customWidth="1"/>
    <col min="5651" max="5888" width="9.140625" style="794"/>
    <col min="5889" max="5889" width="1.85546875" style="794" customWidth="1"/>
    <col min="5890" max="5890" width="2.7109375" style="794" customWidth="1"/>
    <col min="5891" max="5906" width="12.42578125" style="794" customWidth="1"/>
    <col min="5907" max="6144" width="9.140625" style="794"/>
    <col min="6145" max="6145" width="1.85546875" style="794" customWidth="1"/>
    <col min="6146" max="6146" width="2.7109375" style="794" customWidth="1"/>
    <col min="6147" max="6162" width="12.42578125" style="794" customWidth="1"/>
    <col min="6163" max="6400" width="9.140625" style="794"/>
    <col min="6401" max="6401" width="1.85546875" style="794" customWidth="1"/>
    <col min="6402" max="6402" width="2.7109375" style="794" customWidth="1"/>
    <col min="6403" max="6418" width="12.42578125" style="794" customWidth="1"/>
    <col min="6419" max="6656" width="9.140625" style="794"/>
    <col min="6657" max="6657" width="1.85546875" style="794" customWidth="1"/>
    <col min="6658" max="6658" width="2.7109375" style="794" customWidth="1"/>
    <col min="6659" max="6674" width="12.42578125" style="794" customWidth="1"/>
    <col min="6675" max="6912" width="9.140625" style="794"/>
    <col min="6913" max="6913" width="1.85546875" style="794" customWidth="1"/>
    <col min="6914" max="6914" width="2.7109375" style="794" customWidth="1"/>
    <col min="6915" max="6930" width="12.42578125" style="794" customWidth="1"/>
    <col min="6931" max="7168" width="9.140625" style="794"/>
    <col min="7169" max="7169" width="1.85546875" style="794" customWidth="1"/>
    <col min="7170" max="7170" width="2.7109375" style="794" customWidth="1"/>
    <col min="7171" max="7186" width="12.42578125" style="794" customWidth="1"/>
    <col min="7187" max="7424" width="9.140625" style="794"/>
    <col min="7425" max="7425" width="1.85546875" style="794" customWidth="1"/>
    <col min="7426" max="7426" width="2.7109375" style="794" customWidth="1"/>
    <col min="7427" max="7442" width="12.42578125" style="794" customWidth="1"/>
    <col min="7443" max="7680" width="9.140625" style="794"/>
    <col min="7681" max="7681" width="1.85546875" style="794" customWidth="1"/>
    <col min="7682" max="7682" width="2.7109375" style="794" customWidth="1"/>
    <col min="7683" max="7698" width="12.42578125" style="794" customWidth="1"/>
    <col min="7699" max="7936" width="9.140625" style="794"/>
    <col min="7937" max="7937" width="1.85546875" style="794" customWidth="1"/>
    <col min="7938" max="7938" width="2.7109375" style="794" customWidth="1"/>
    <col min="7939" max="7954" width="12.42578125" style="794" customWidth="1"/>
    <col min="7955" max="8192" width="9.140625" style="794"/>
    <col min="8193" max="8193" width="1.85546875" style="794" customWidth="1"/>
    <col min="8194" max="8194" width="2.7109375" style="794" customWidth="1"/>
    <col min="8195" max="8210" width="12.42578125" style="794" customWidth="1"/>
    <col min="8211" max="8448" width="9.140625" style="794"/>
    <col min="8449" max="8449" width="1.85546875" style="794" customWidth="1"/>
    <col min="8450" max="8450" width="2.7109375" style="794" customWidth="1"/>
    <col min="8451" max="8466" width="12.42578125" style="794" customWidth="1"/>
    <col min="8467" max="8704" width="9.140625" style="794"/>
    <col min="8705" max="8705" width="1.85546875" style="794" customWidth="1"/>
    <col min="8706" max="8706" width="2.7109375" style="794" customWidth="1"/>
    <col min="8707" max="8722" width="12.42578125" style="794" customWidth="1"/>
    <col min="8723" max="8960" width="9.140625" style="794"/>
    <col min="8961" max="8961" width="1.85546875" style="794" customWidth="1"/>
    <col min="8962" max="8962" width="2.7109375" style="794" customWidth="1"/>
    <col min="8963" max="8978" width="12.42578125" style="794" customWidth="1"/>
    <col min="8979" max="9216" width="9.140625" style="794"/>
    <col min="9217" max="9217" width="1.85546875" style="794" customWidth="1"/>
    <col min="9218" max="9218" width="2.7109375" style="794" customWidth="1"/>
    <col min="9219" max="9234" width="12.42578125" style="794" customWidth="1"/>
    <col min="9235" max="9472" width="9.140625" style="794"/>
    <col min="9473" max="9473" width="1.85546875" style="794" customWidth="1"/>
    <col min="9474" max="9474" width="2.7109375" style="794" customWidth="1"/>
    <col min="9475" max="9490" width="12.42578125" style="794" customWidth="1"/>
    <col min="9491" max="9728" width="9.140625" style="794"/>
    <col min="9729" max="9729" width="1.85546875" style="794" customWidth="1"/>
    <col min="9730" max="9730" width="2.7109375" style="794" customWidth="1"/>
    <col min="9731" max="9746" width="12.42578125" style="794" customWidth="1"/>
    <col min="9747" max="9984" width="9.140625" style="794"/>
    <col min="9985" max="9985" width="1.85546875" style="794" customWidth="1"/>
    <col min="9986" max="9986" width="2.7109375" style="794" customWidth="1"/>
    <col min="9987" max="10002" width="12.42578125" style="794" customWidth="1"/>
    <col min="10003" max="10240" width="9.140625" style="794"/>
    <col min="10241" max="10241" width="1.85546875" style="794" customWidth="1"/>
    <col min="10242" max="10242" width="2.7109375" style="794" customWidth="1"/>
    <col min="10243" max="10258" width="12.42578125" style="794" customWidth="1"/>
    <col min="10259" max="10496" width="9.140625" style="794"/>
    <col min="10497" max="10497" width="1.85546875" style="794" customWidth="1"/>
    <col min="10498" max="10498" width="2.7109375" style="794" customWidth="1"/>
    <col min="10499" max="10514" width="12.42578125" style="794" customWidth="1"/>
    <col min="10515" max="10752" width="9.140625" style="794"/>
    <col min="10753" max="10753" width="1.85546875" style="794" customWidth="1"/>
    <col min="10754" max="10754" width="2.7109375" style="794" customWidth="1"/>
    <col min="10755" max="10770" width="12.42578125" style="794" customWidth="1"/>
    <col min="10771" max="11008" width="9.140625" style="794"/>
    <col min="11009" max="11009" width="1.85546875" style="794" customWidth="1"/>
    <col min="11010" max="11010" width="2.7109375" style="794" customWidth="1"/>
    <col min="11011" max="11026" width="12.42578125" style="794" customWidth="1"/>
    <col min="11027" max="11264" width="9.140625" style="794"/>
    <col min="11265" max="11265" width="1.85546875" style="794" customWidth="1"/>
    <col min="11266" max="11266" width="2.7109375" style="794" customWidth="1"/>
    <col min="11267" max="11282" width="12.42578125" style="794" customWidth="1"/>
    <col min="11283" max="11520" width="9.140625" style="794"/>
    <col min="11521" max="11521" width="1.85546875" style="794" customWidth="1"/>
    <col min="11522" max="11522" width="2.7109375" style="794" customWidth="1"/>
    <col min="11523" max="11538" width="12.42578125" style="794" customWidth="1"/>
    <col min="11539" max="11776" width="9.140625" style="794"/>
    <col min="11777" max="11777" width="1.85546875" style="794" customWidth="1"/>
    <col min="11778" max="11778" width="2.7109375" style="794" customWidth="1"/>
    <col min="11779" max="11794" width="12.42578125" style="794" customWidth="1"/>
    <col min="11795" max="12032" width="9.140625" style="794"/>
    <col min="12033" max="12033" width="1.85546875" style="794" customWidth="1"/>
    <col min="12034" max="12034" width="2.7109375" style="794" customWidth="1"/>
    <col min="12035" max="12050" width="12.42578125" style="794" customWidth="1"/>
    <col min="12051" max="12288" width="9.140625" style="794"/>
    <col min="12289" max="12289" width="1.85546875" style="794" customWidth="1"/>
    <col min="12290" max="12290" width="2.7109375" style="794" customWidth="1"/>
    <col min="12291" max="12306" width="12.42578125" style="794" customWidth="1"/>
    <col min="12307" max="12544" width="9.140625" style="794"/>
    <col min="12545" max="12545" width="1.85546875" style="794" customWidth="1"/>
    <col min="12546" max="12546" width="2.7109375" style="794" customWidth="1"/>
    <col min="12547" max="12562" width="12.42578125" style="794" customWidth="1"/>
    <col min="12563" max="12800" width="9.140625" style="794"/>
    <col min="12801" max="12801" width="1.85546875" style="794" customWidth="1"/>
    <col min="12802" max="12802" width="2.7109375" style="794" customWidth="1"/>
    <col min="12803" max="12818" width="12.42578125" style="794" customWidth="1"/>
    <col min="12819" max="13056" width="9.140625" style="794"/>
    <col min="13057" max="13057" width="1.85546875" style="794" customWidth="1"/>
    <col min="13058" max="13058" width="2.7109375" style="794" customWidth="1"/>
    <col min="13059" max="13074" width="12.42578125" style="794" customWidth="1"/>
    <col min="13075" max="13312" width="9.140625" style="794"/>
    <col min="13313" max="13313" width="1.85546875" style="794" customWidth="1"/>
    <col min="13314" max="13314" width="2.7109375" style="794" customWidth="1"/>
    <col min="13315" max="13330" width="12.42578125" style="794" customWidth="1"/>
    <col min="13331" max="13568" width="9.140625" style="794"/>
    <col min="13569" max="13569" width="1.85546875" style="794" customWidth="1"/>
    <col min="13570" max="13570" width="2.7109375" style="794" customWidth="1"/>
    <col min="13571" max="13586" width="12.42578125" style="794" customWidth="1"/>
    <col min="13587" max="13824" width="9.140625" style="794"/>
    <col min="13825" max="13825" width="1.85546875" style="794" customWidth="1"/>
    <col min="13826" max="13826" width="2.7109375" style="794" customWidth="1"/>
    <col min="13827" max="13842" width="12.42578125" style="794" customWidth="1"/>
    <col min="13843" max="14080" width="9.140625" style="794"/>
    <col min="14081" max="14081" width="1.85546875" style="794" customWidth="1"/>
    <col min="14082" max="14082" width="2.7109375" style="794" customWidth="1"/>
    <col min="14083" max="14098" width="12.42578125" style="794" customWidth="1"/>
    <col min="14099" max="14336" width="9.140625" style="794"/>
    <col min="14337" max="14337" width="1.85546875" style="794" customWidth="1"/>
    <col min="14338" max="14338" width="2.7109375" style="794" customWidth="1"/>
    <col min="14339" max="14354" width="12.42578125" style="794" customWidth="1"/>
    <col min="14355" max="14592" width="9.140625" style="794"/>
    <col min="14593" max="14593" width="1.85546875" style="794" customWidth="1"/>
    <col min="14594" max="14594" width="2.7109375" style="794" customWidth="1"/>
    <col min="14595" max="14610" width="12.42578125" style="794" customWidth="1"/>
    <col min="14611" max="14848" width="9.140625" style="794"/>
    <col min="14849" max="14849" width="1.85546875" style="794" customWidth="1"/>
    <col min="14850" max="14850" width="2.7109375" style="794" customWidth="1"/>
    <col min="14851" max="14866" width="12.42578125" style="794" customWidth="1"/>
    <col min="14867" max="15104" width="9.140625" style="794"/>
    <col min="15105" max="15105" width="1.85546875" style="794" customWidth="1"/>
    <col min="15106" max="15106" width="2.7109375" style="794" customWidth="1"/>
    <col min="15107" max="15122" width="12.42578125" style="794" customWidth="1"/>
    <col min="15123" max="15360" width="9.140625" style="794"/>
    <col min="15361" max="15361" width="1.85546875" style="794" customWidth="1"/>
    <col min="15362" max="15362" width="2.7109375" style="794" customWidth="1"/>
    <col min="15363" max="15378" width="12.42578125" style="794" customWidth="1"/>
    <col min="15379" max="15616" width="9.140625" style="794"/>
    <col min="15617" max="15617" width="1.85546875" style="794" customWidth="1"/>
    <col min="15618" max="15618" width="2.7109375" style="794" customWidth="1"/>
    <col min="15619" max="15634" width="12.42578125" style="794" customWidth="1"/>
    <col min="15635" max="15872" width="9.140625" style="794"/>
    <col min="15873" max="15873" width="1.85546875" style="794" customWidth="1"/>
    <col min="15874" max="15874" width="2.7109375" style="794" customWidth="1"/>
    <col min="15875" max="15890" width="12.42578125" style="794" customWidth="1"/>
    <col min="15891" max="16128" width="9.140625" style="794"/>
    <col min="16129" max="16129" width="1.85546875" style="794" customWidth="1"/>
    <col min="16130" max="16130" width="2.7109375" style="794" customWidth="1"/>
    <col min="16131" max="16146" width="12.42578125" style="794" customWidth="1"/>
    <col min="16147" max="16384" width="9.140625" style="794"/>
  </cols>
  <sheetData>
    <row r="1" spans="1:29" ht="74.25" customHeight="1">
      <c r="A1" s="790"/>
      <c r="B1" s="791"/>
      <c r="C1" s="791"/>
      <c r="D1" s="791"/>
      <c r="E1" s="791"/>
      <c r="F1" s="791"/>
      <c r="G1" s="792"/>
      <c r="H1" s="791"/>
      <c r="I1" s="791"/>
      <c r="J1" s="791"/>
      <c r="K1" s="791"/>
      <c r="L1" s="793"/>
    </row>
    <row r="2" spans="1:29" ht="28.5">
      <c r="A2" s="795"/>
      <c r="B2" s="796"/>
      <c r="C2" s="797" t="s">
        <v>136</v>
      </c>
      <c r="D2" s="797"/>
      <c r="E2" s="797"/>
      <c r="F2" s="797"/>
      <c r="G2" s="797"/>
      <c r="H2" s="797"/>
      <c r="I2" s="798"/>
      <c r="J2" s="798"/>
      <c r="K2" s="799"/>
      <c r="L2" s="800"/>
      <c r="M2" s="801"/>
      <c r="N2" s="801"/>
      <c r="O2" s="801"/>
      <c r="P2" s="801"/>
      <c r="Q2" s="801"/>
      <c r="R2" s="801"/>
      <c r="S2" s="801"/>
      <c r="T2" s="801"/>
      <c r="U2" s="801"/>
      <c r="V2" s="801"/>
      <c r="W2" s="801"/>
      <c r="X2" s="801"/>
      <c r="Y2" s="801"/>
      <c r="Z2" s="801"/>
      <c r="AA2" s="801"/>
      <c r="AB2" s="801"/>
      <c r="AC2" s="801"/>
    </row>
    <row r="3" spans="1:29" ht="18.75">
      <c r="A3" s="795"/>
      <c r="B3" s="799"/>
      <c r="C3" s="799"/>
      <c r="D3" s="802" t="s">
        <v>29</v>
      </c>
      <c r="E3" s="802"/>
      <c r="F3" s="802"/>
      <c r="G3" s="802"/>
      <c r="H3" s="799"/>
      <c r="I3" s="799"/>
      <c r="J3" s="799"/>
      <c r="K3" s="799"/>
      <c r="L3" s="800"/>
      <c r="M3" s="801"/>
      <c r="N3" s="801"/>
      <c r="O3" s="801"/>
      <c r="P3" s="801"/>
      <c r="Q3" s="801"/>
      <c r="R3" s="801"/>
      <c r="S3" s="801"/>
      <c r="T3" s="801"/>
      <c r="U3" s="801"/>
      <c r="V3" s="801"/>
      <c r="W3" s="801"/>
      <c r="X3" s="801"/>
      <c r="Y3" s="801"/>
      <c r="Z3" s="801"/>
      <c r="AA3" s="801"/>
      <c r="AB3" s="801"/>
      <c r="AC3" s="801"/>
    </row>
    <row r="4" spans="1:29">
      <c r="A4" s="795"/>
      <c r="B4" s="799"/>
      <c r="C4" s="799"/>
      <c r="D4" s="799"/>
      <c r="E4" s="799"/>
      <c r="F4" s="799"/>
      <c r="G4" s="799"/>
      <c r="H4" s="799"/>
      <c r="I4" s="799"/>
      <c r="J4" s="799"/>
      <c r="K4" s="799"/>
      <c r="L4" s="800"/>
      <c r="M4" s="801"/>
      <c r="N4" s="801"/>
      <c r="O4" s="801"/>
      <c r="P4" s="801"/>
      <c r="Q4" s="801"/>
      <c r="R4" s="801"/>
      <c r="S4" s="801"/>
      <c r="T4" s="801"/>
      <c r="U4" s="801"/>
      <c r="V4" s="801"/>
      <c r="W4" s="801"/>
      <c r="X4" s="801"/>
      <c r="Y4" s="801"/>
      <c r="Z4" s="801"/>
      <c r="AA4" s="801"/>
      <c r="AB4" s="801"/>
      <c r="AC4" s="801"/>
    </row>
    <row r="5" spans="1:29" ht="15.75">
      <c r="A5" s="795"/>
      <c r="B5" s="803"/>
      <c r="C5" s="804" t="s">
        <v>137</v>
      </c>
      <c r="D5" s="804"/>
      <c r="E5" s="804"/>
      <c r="F5" s="804"/>
      <c r="G5" s="804"/>
      <c r="H5" s="804"/>
      <c r="I5" s="799"/>
      <c r="J5" s="799"/>
      <c r="K5" s="799"/>
      <c r="L5" s="800"/>
      <c r="M5" s="801"/>
      <c r="N5" s="801"/>
      <c r="O5" s="801"/>
      <c r="P5" s="801"/>
      <c r="Q5" s="801"/>
      <c r="R5" s="801"/>
      <c r="S5" s="801"/>
      <c r="T5" s="801"/>
      <c r="U5" s="801"/>
      <c r="V5" s="801"/>
      <c r="W5" s="801"/>
      <c r="X5" s="801"/>
      <c r="Y5" s="801"/>
      <c r="Z5" s="801"/>
      <c r="AA5" s="801"/>
      <c r="AB5" s="801"/>
      <c r="AC5" s="801"/>
    </row>
    <row r="6" spans="1:29" ht="13.5" thickBot="1">
      <c r="A6" s="795"/>
      <c r="B6" s="799"/>
      <c r="C6" s="799"/>
      <c r="D6" s="799"/>
      <c r="E6" s="799"/>
      <c r="F6" s="799"/>
      <c r="G6" s="799"/>
      <c r="H6" s="799"/>
      <c r="I6" s="799"/>
      <c r="J6" s="799"/>
      <c r="K6" s="799"/>
      <c r="L6" s="800"/>
      <c r="M6" s="801"/>
      <c r="N6" s="801"/>
      <c r="O6" s="801"/>
      <c r="P6" s="801"/>
      <c r="Q6" s="801"/>
      <c r="R6" s="801"/>
      <c r="S6" s="801"/>
      <c r="T6" s="801"/>
      <c r="U6" s="801"/>
      <c r="V6" s="801"/>
      <c r="W6" s="801"/>
      <c r="X6" s="801"/>
      <c r="Y6" s="801"/>
      <c r="Z6" s="801"/>
      <c r="AA6" s="801"/>
      <c r="AB6" s="801"/>
      <c r="AC6" s="801"/>
    </row>
    <row r="7" spans="1:29" ht="25.5" customHeight="1" thickBot="1">
      <c r="A7" s="795"/>
      <c r="B7" s="805"/>
      <c r="C7" s="806"/>
      <c r="D7" s="805"/>
      <c r="E7" s="807">
        <v>2016</v>
      </c>
      <c r="F7" s="808">
        <v>2015</v>
      </c>
      <c r="G7" s="809" t="s">
        <v>8</v>
      </c>
      <c r="H7" s="799"/>
      <c r="I7" s="799"/>
      <c r="J7" s="799"/>
      <c r="K7" s="805"/>
      <c r="L7" s="810"/>
      <c r="M7" s="811"/>
      <c r="N7" s="812"/>
      <c r="O7" s="801"/>
      <c r="P7" s="801"/>
      <c r="Q7" s="801"/>
      <c r="R7" s="801"/>
      <c r="S7" s="801"/>
      <c r="T7" s="801"/>
      <c r="U7" s="801"/>
      <c r="V7" s="801"/>
      <c r="W7" s="801"/>
      <c r="X7" s="801"/>
      <c r="Y7" s="801"/>
      <c r="Z7" s="801"/>
      <c r="AA7" s="801"/>
      <c r="AB7" s="801"/>
      <c r="AC7" s="801"/>
    </row>
    <row r="8" spans="1:29" ht="25.5" customHeight="1" thickBot="1">
      <c r="A8" s="795"/>
      <c r="B8" s="813"/>
      <c r="C8" s="814"/>
      <c r="D8" s="815" t="s">
        <v>138</v>
      </c>
      <c r="E8" s="816">
        <f>'REG+OCC BY CLASS JANUARY 2016'!K6</f>
        <v>0.71999078667106753</v>
      </c>
      <c r="F8" s="817">
        <f>'REG+OCC BY CLASS JANUARY 2016'!L6</f>
        <v>0.69189309876264604</v>
      </c>
      <c r="G8" s="818">
        <f>'REG+OCC BY CLASS JANUARY 2016'!M6</f>
        <v>2.8000000000000003</v>
      </c>
      <c r="H8" s="799"/>
      <c r="I8" s="799"/>
      <c r="J8" s="799"/>
      <c r="K8" s="813"/>
      <c r="L8" s="819"/>
      <c r="M8" s="820"/>
      <c r="N8" s="821"/>
      <c r="O8" s="801"/>
      <c r="P8" s="801"/>
      <c r="Q8" s="801"/>
      <c r="R8" s="801"/>
      <c r="S8" s="801"/>
      <c r="T8" s="801"/>
      <c r="U8" s="801"/>
      <c r="V8" s="801"/>
      <c r="W8" s="801"/>
      <c r="X8" s="801"/>
      <c r="Y8" s="801"/>
      <c r="Z8" s="801"/>
      <c r="AA8" s="801"/>
      <c r="AB8" s="801"/>
      <c r="AC8" s="801"/>
    </row>
    <row r="9" spans="1:29" ht="17.25" customHeight="1" thickBot="1">
      <c r="A9" s="795"/>
      <c r="B9" s="813"/>
      <c r="C9" s="814"/>
      <c r="D9" s="822"/>
      <c r="E9" s="823"/>
      <c r="F9" s="824"/>
      <c r="G9" s="825"/>
      <c r="H9" s="799"/>
      <c r="I9" s="799"/>
      <c r="J9" s="799"/>
      <c r="K9" s="813"/>
      <c r="L9" s="819"/>
      <c r="M9" s="820"/>
      <c r="N9" s="821"/>
      <c r="O9" s="801"/>
      <c r="P9" s="801"/>
      <c r="Q9" s="801"/>
      <c r="R9" s="801"/>
      <c r="S9" s="801"/>
      <c r="T9" s="801"/>
      <c r="U9" s="801"/>
      <c r="V9" s="801"/>
      <c r="W9" s="801"/>
      <c r="X9" s="801"/>
      <c r="Y9" s="801"/>
      <c r="Z9" s="801"/>
      <c r="AA9" s="801"/>
      <c r="AB9" s="801"/>
      <c r="AC9" s="801"/>
    </row>
    <row r="10" spans="1:29" ht="25.5" customHeight="1" thickBot="1">
      <c r="A10" s="795"/>
      <c r="B10" s="813"/>
      <c r="C10" s="814"/>
      <c r="D10" s="826"/>
      <c r="E10" s="807">
        <v>2016</v>
      </c>
      <c r="F10" s="808">
        <v>2015</v>
      </c>
      <c r="G10" s="809" t="s">
        <v>8</v>
      </c>
      <c r="H10" s="799"/>
      <c r="I10" s="799"/>
      <c r="J10" s="799"/>
      <c r="K10" s="813"/>
      <c r="L10" s="819"/>
      <c r="M10" s="820"/>
      <c r="N10" s="821"/>
      <c r="O10" s="801"/>
      <c r="P10" s="801"/>
      <c r="Q10" s="801"/>
      <c r="R10" s="801"/>
      <c r="S10" s="801"/>
      <c r="T10" s="801"/>
      <c r="U10" s="801"/>
      <c r="V10" s="801"/>
      <c r="W10" s="801"/>
      <c r="X10" s="801"/>
      <c r="Y10" s="801"/>
      <c r="Z10" s="801"/>
      <c r="AA10" s="801"/>
      <c r="AB10" s="801"/>
      <c r="AC10" s="801"/>
    </row>
    <row r="11" spans="1:29" ht="30" customHeight="1" thickBot="1">
      <c r="A11" s="795"/>
      <c r="B11" s="813"/>
      <c r="C11" s="827"/>
      <c r="D11" s="828" t="s">
        <v>139</v>
      </c>
      <c r="E11" s="829">
        <f>'REG+OCC BY CLASS JANUARY 2016'!B6</f>
        <v>227851</v>
      </c>
      <c r="F11" s="830">
        <f>'REG+OCC BY CLASS JANUARY 2016'!C6</f>
        <v>206512</v>
      </c>
      <c r="G11" s="831">
        <f>'REG+OCC BY CLASS JANUARY 2016'!D6</f>
        <v>0.10333055706205935</v>
      </c>
      <c r="H11" s="799"/>
      <c r="I11" s="799"/>
      <c r="J11" s="799"/>
      <c r="K11" s="813"/>
      <c r="L11" s="832"/>
      <c r="M11" s="833"/>
      <c r="N11" s="821"/>
      <c r="O11" s="801"/>
      <c r="P11" s="801"/>
      <c r="Q11" s="801"/>
      <c r="R11" s="801"/>
      <c r="S11" s="801"/>
      <c r="T11" s="801"/>
      <c r="U11" s="801"/>
      <c r="V11" s="801"/>
      <c r="W11" s="801"/>
      <c r="X11" s="801"/>
      <c r="Y11" s="801"/>
      <c r="Z11" s="801"/>
      <c r="AA11" s="801"/>
      <c r="AB11" s="801"/>
      <c r="AC11" s="801"/>
    </row>
    <row r="12" spans="1:29" ht="28.5" customHeight="1" thickBot="1">
      <c r="A12" s="795"/>
      <c r="B12" s="813"/>
      <c r="C12" s="827"/>
      <c r="D12" s="834" t="s">
        <v>140</v>
      </c>
      <c r="E12" s="835">
        <f>'REG+OCC BY CLASS JANUARY 2016'!E6</f>
        <v>174313</v>
      </c>
      <c r="F12" s="835">
        <f>'REG+OCC BY CLASS JANUARY 2016'!F6</f>
        <v>157153</v>
      </c>
      <c r="G12" s="836">
        <f>'REG+OCC BY CLASS JANUARY 2016'!G6</f>
        <v>0.10919295209127411</v>
      </c>
      <c r="H12" s="799"/>
      <c r="I12" s="799"/>
      <c r="J12" s="799"/>
      <c r="K12" s="813"/>
      <c r="L12" s="832"/>
      <c r="M12" s="833"/>
      <c r="N12" s="821"/>
      <c r="O12" s="801"/>
      <c r="P12" s="801"/>
      <c r="Q12" s="801"/>
      <c r="R12" s="801"/>
      <c r="S12" s="801"/>
      <c r="T12" s="801"/>
      <c r="U12" s="801"/>
      <c r="V12" s="801"/>
      <c r="W12" s="801"/>
      <c r="X12" s="801"/>
      <c r="Y12" s="801"/>
      <c r="Z12" s="801"/>
      <c r="AA12" s="801"/>
      <c r="AB12" s="801"/>
      <c r="AC12" s="801"/>
    </row>
    <row r="13" spans="1:29" ht="25.5" customHeight="1" thickBot="1">
      <c r="A13" s="795"/>
      <c r="B13" s="813"/>
      <c r="C13" s="827"/>
      <c r="D13" s="834" t="s">
        <v>141</v>
      </c>
      <c r="E13" s="835">
        <f>'REG+OCC BY CLASS JANUARY 2016'!H6</f>
        <v>53538</v>
      </c>
      <c r="F13" s="835">
        <f>'REG+OCC BY CLASS JANUARY 2016'!I6</f>
        <v>49359</v>
      </c>
      <c r="G13" s="836">
        <f>'REG+OCC BY CLASS JANUARY 2016'!J6</f>
        <v>8.4665410563423082E-2</v>
      </c>
      <c r="H13" s="799"/>
      <c r="I13" s="799"/>
      <c r="J13" s="799"/>
      <c r="K13" s="813"/>
      <c r="L13" s="832"/>
      <c r="M13" s="833"/>
      <c r="N13" s="821"/>
      <c r="O13" s="801"/>
      <c r="P13" s="801"/>
      <c r="Q13" s="801"/>
      <c r="R13" s="801"/>
      <c r="S13" s="801"/>
      <c r="T13" s="801"/>
      <c r="U13" s="801"/>
      <c r="V13" s="801"/>
      <c r="W13" s="801"/>
      <c r="X13" s="801"/>
      <c r="Y13" s="801"/>
      <c r="Z13" s="801"/>
      <c r="AA13" s="801"/>
      <c r="AB13" s="801"/>
      <c r="AC13" s="801"/>
    </row>
    <row r="14" spans="1:29" ht="21" customHeight="1" thickBot="1">
      <c r="A14" s="795"/>
      <c r="B14" s="813"/>
      <c r="C14" s="827"/>
      <c r="D14" s="813"/>
      <c r="E14" s="837"/>
      <c r="F14" s="837"/>
      <c r="G14" s="838"/>
      <c r="H14" s="799"/>
      <c r="I14" s="799"/>
      <c r="J14" s="799"/>
      <c r="K14" s="813"/>
      <c r="L14" s="832"/>
      <c r="M14" s="833"/>
      <c r="N14" s="821"/>
      <c r="O14" s="801"/>
      <c r="P14" s="801"/>
      <c r="Q14" s="801"/>
      <c r="R14" s="801"/>
      <c r="S14" s="801"/>
      <c r="T14" s="801"/>
      <c r="U14" s="801"/>
      <c r="V14" s="801"/>
      <c r="W14" s="801"/>
      <c r="X14" s="801"/>
      <c r="Y14" s="801"/>
      <c r="Z14" s="801"/>
      <c r="AA14" s="801"/>
      <c r="AB14" s="801"/>
      <c r="AC14" s="801"/>
    </row>
    <row r="15" spans="1:29" ht="25.5" customHeight="1" thickBot="1">
      <c r="A15" s="795"/>
      <c r="B15" s="813"/>
      <c r="C15" s="827"/>
      <c r="D15" s="826"/>
      <c r="E15" s="807">
        <v>2016</v>
      </c>
      <c r="F15" s="808">
        <v>2015</v>
      </c>
      <c r="G15" s="809" t="s">
        <v>8</v>
      </c>
      <c r="H15" s="799"/>
      <c r="I15" s="799"/>
      <c r="J15" s="799"/>
      <c r="K15" s="813"/>
      <c r="L15" s="832"/>
      <c r="M15" s="833"/>
      <c r="N15" s="821"/>
      <c r="O15" s="801"/>
      <c r="P15" s="801"/>
      <c r="Q15" s="801"/>
      <c r="R15" s="801"/>
      <c r="S15" s="801"/>
      <c r="T15" s="801"/>
      <c r="U15" s="801"/>
      <c r="V15" s="801"/>
      <c r="W15" s="801"/>
      <c r="X15" s="801"/>
      <c r="Y15" s="801"/>
      <c r="Z15" s="801"/>
      <c r="AA15" s="801"/>
      <c r="AB15" s="801"/>
      <c r="AC15" s="801"/>
    </row>
    <row r="16" spans="1:29" ht="25.5" customHeight="1" thickBot="1">
      <c r="A16" s="795"/>
      <c r="B16" s="813"/>
      <c r="C16" s="827"/>
      <c r="D16" s="828" t="s">
        <v>142</v>
      </c>
      <c r="E16" s="839">
        <f>'ARR$ JANUARY 2016'!C21</f>
        <v>180.23785046728975</v>
      </c>
      <c r="F16" s="840">
        <f>'ARR$ JANUARY 2016'!D21</f>
        <v>173.7310476190477</v>
      </c>
      <c r="G16" s="831">
        <f>'ARR$ JANUARY 2016'!E21</f>
        <v>3.7453310374953648E-2</v>
      </c>
      <c r="H16" s="799"/>
      <c r="I16" s="799"/>
      <c r="J16" s="799"/>
      <c r="K16" s="813"/>
      <c r="L16" s="832"/>
      <c r="M16" s="833"/>
      <c r="N16" s="821"/>
      <c r="O16" s="801"/>
      <c r="P16" s="801"/>
      <c r="Q16" s="801"/>
      <c r="R16" s="801"/>
      <c r="S16" s="801"/>
      <c r="T16" s="801"/>
      <c r="U16" s="801"/>
      <c r="V16" s="801"/>
      <c r="W16" s="801"/>
      <c r="X16" s="801"/>
      <c r="Y16" s="801"/>
      <c r="Z16" s="801"/>
      <c r="AA16" s="801"/>
      <c r="AB16" s="801"/>
      <c r="AC16" s="801"/>
    </row>
    <row r="17" spans="1:32" ht="25.5" customHeight="1" thickBot="1">
      <c r="A17" s="795"/>
      <c r="B17" s="813"/>
      <c r="C17" s="827"/>
      <c r="D17" s="834" t="s">
        <v>143</v>
      </c>
      <c r="E17" s="841">
        <f>E8*E16</f>
        <v>129.76959174584618</v>
      </c>
      <c r="F17" s="841">
        <f>F8*F16</f>
        <v>120.20331288842374</v>
      </c>
      <c r="G17" s="836">
        <f t="shared" ref="G17" si="0">(E17-F17)/F17</f>
        <v>7.9584153111504907E-2</v>
      </c>
      <c r="H17" s="799"/>
      <c r="I17" s="799"/>
      <c r="J17" s="799"/>
      <c r="K17" s="813"/>
      <c r="L17" s="832"/>
      <c r="M17" s="833"/>
      <c r="N17" s="821"/>
      <c r="O17" s="801"/>
      <c r="P17" s="801"/>
      <c r="Q17" s="801"/>
      <c r="R17" s="801"/>
      <c r="S17" s="801"/>
      <c r="T17" s="801"/>
      <c r="U17" s="801"/>
      <c r="V17" s="801"/>
      <c r="W17" s="801"/>
      <c r="X17" s="801"/>
      <c r="Y17" s="801"/>
      <c r="Z17" s="801"/>
      <c r="AA17" s="801"/>
      <c r="AB17" s="801"/>
      <c r="AC17" s="801"/>
    </row>
    <row r="18" spans="1:32" ht="25.5" customHeight="1">
      <c r="A18" s="795"/>
      <c r="B18" s="813"/>
      <c r="C18" s="827"/>
      <c r="D18" s="813"/>
      <c r="E18" s="837"/>
      <c r="F18" s="837"/>
      <c r="G18" s="838"/>
      <c r="H18" s="799"/>
      <c r="I18" s="799"/>
      <c r="J18" s="799"/>
      <c r="K18" s="813"/>
      <c r="L18" s="832"/>
      <c r="M18" s="833"/>
      <c r="N18" s="821"/>
      <c r="O18" s="801"/>
      <c r="P18" s="801"/>
      <c r="Q18" s="801"/>
      <c r="R18" s="801"/>
      <c r="S18" s="801"/>
      <c r="T18" s="801"/>
      <c r="U18" s="801"/>
      <c r="V18" s="801"/>
      <c r="W18" s="801"/>
      <c r="X18" s="801"/>
      <c r="Y18" s="801"/>
      <c r="Z18" s="801"/>
      <c r="AA18" s="801"/>
      <c r="AB18" s="801"/>
      <c r="AC18" s="801"/>
    </row>
    <row r="19" spans="1:32" ht="25.5" customHeight="1" thickBot="1">
      <c r="A19" s="795"/>
      <c r="B19" s="813"/>
      <c r="C19" s="827"/>
      <c r="D19" s="813"/>
      <c r="E19" s="842" t="s">
        <v>187</v>
      </c>
      <c r="F19" s="843"/>
      <c r="G19" s="843"/>
      <c r="H19" s="799"/>
      <c r="I19" s="799"/>
      <c r="J19" s="799"/>
      <c r="K19" s="813"/>
      <c r="L19" s="832"/>
      <c r="M19" s="833"/>
      <c r="N19" s="821"/>
      <c r="O19" s="801"/>
      <c r="P19" s="801"/>
      <c r="Q19" s="801"/>
      <c r="R19" s="801"/>
      <c r="S19" s="801"/>
      <c r="T19" s="801"/>
      <c r="U19" s="801"/>
      <c r="V19" s="801"/>
      <c r="W19" s="801"/>
      <c r="X19" s="801"/>
      <c r="Y19" s="801"/>
      <c r="Z19" s="801"/>
      <c r="AA19" s="801"/>
      <c r="AB19" s="801"/>
      <c r="AC19" s="801"/>
    </row>
    <row r="20" spans="1:32" ht="31.5" customHeight="1" thickBot="1">
      <c r="A20" s="795"/>
      <c r="B20" s="813"/>
      <c r="C20" s="827"/>
      <c r="D20" s="826"/>
      <c r="E20" s="807">
        <v>2016</v>
      </c>
      <c r="F20" s="808">
        <v>2015</v>
      </c>
      <c r="G20" s="809" t="s">
        <v>8</v>
      </c>
      <c r="H20" s="799"/>
      <c r="I20" s="799"/>
      <c r="J20" s="799"/>
      <c r="K20" s="813"/>
      <c r="L20" s="832"/>
      <c r="M20" s="833"/>
      <c r="N20" s="821"/>
      <c r="O20" s="801"/>
      <c r="P20" s="801"/>
      <c r="Q20" s="801"/>
      <c r="R20" s="801"/>
      <c r="S20" s="801"/>
      <c r="T20" s="801"/>
      <c r="U20" s="801"/>
      <c r="V20" s="801"/>
      <c r="W20" s="801"/>
      <c r="X20" s="801"/>
      <c r="Y20" s="801"/>
      <c r="Z20" s="801"/>
      <c r="AA20" s="801"/>
      <c r="AB20" s="801"/>
      <c r="AC20" s="801"/>
    </row>
    <row r="21" spans="1:32" ht="30.75" customHeight="1" thickBot="1">
      <c r="A21" s="795"/>
      <c r="B21" s="844"/>
      <c r="C21" s="844"/>
      <c r="D21" s="815" t="s">
        <v>138</v>
      </c>
      <c r="E21" s="845">
        <f>'REG+OCC BY CLASS FY 2015-2016'!K6</f>
        <v>0.68899999999999995</v>
      </c>
      <c r="F21" s="846">
        <f>'REG+OCC BY CLASS FY 2015-2016'!L6</f>
        <v>0.67200000000000004</v>
      </c>
      <c r="G21" s="847">
        <f>'REG+OCC BY CLASS FY 2015-2016'!M6</f>
        <v>1.7000000000000002</v>
      </c>
      <c r="H21" s="844"/>
      <c r="I21" s="799"/>
      <c r="J21" s="799"/>
      <c r="K21" s="799"/>
      <c r="L21" s="800"/>
      <c r="M21" s="801"/>
      <c r="N21" s="848"/>
      <c r="O21" s="801"/>
      <c r="P21" s="801"/>
      <c r="Q21" s="801"/>
      <c r="R21" s="801"/>
      <c r="S21" s="801"/>
      <c r="T21" s="801"/>
      <c r="U21" s="801"/>
      <c r="V21" s="801"/>
      <c r="W21" s="801"/>
      <c r="X21" s="801"/>
      <c r="Y21" s="801"/>
      <c r="Z21" s="801"/>
      <c r="AA21" s="801"/>
      <c r="AB21" s="801"/>
      <c r="AC21" s="801"/>
    </row>
    <row r="22" spans="1:32" ht="20.25" customHeight="1">
      <c r="A22" s="795"/>
      <c r="B22" s="844"/>
      <c r="C22" s="844"/>
      <c r="D22" s="822"/>
      <c r="E22" s="849"/>
      <c r="F22" s="849"/>
      <c r="G22" s="850"/>
      <c r="H22" s="844"/>
      <c r="I22" s="799"/>
      <c r="J22" s="799"/>
      <c r="K22" s="799"/>
      <c r="L22" s="800"/>
      <c r="M22" s="801"/>
      <c r="N22" s="801"/>
      <c r="O22" s="801"/>
      <c r="P22" s="801"/>
      <c r="Q22" s="801"/>
      <c r="R22" s="801"/>
      <c r="S22" s="801"/>
      <c r="T22" s="801"/>
      <c r="U22" s="801"/>
      <c r="V22" s="801"/>
      <c r="W22" s="801"/>
      <c r="X22" s="801"/>
      <c r="Y22" s="801"/>
      <c r="Z22" s="801"/>
      <c r="AA22" s="801"/>
      <c r="AB22" s="801"/>
      <c r="AC22" s="801"/>
      <c r="AD22" s="801"/>
      <c r="AE22" s="801"/>
      <c r="AF22" s="801"/>
    </row>
    <row r="23" spans="1:32" ht="25.5" customHeight="1" thickBot="1">
      <c r="A23" s="795"/>
      <c r="B23" s="844"/>
      <c r="C23" s="851"/>
      <c r="D23" s="844"/>
      <c r="E23" s="852" t="s">
        <v>187</v>
      </c>
      <c r="F23" s="853"/>
      <c r="G23" s="853"/>
      <c r="H23" s="844"/>
      <c r="I23" s="799"/>
      <c r="J23" s="799"/>
      <c r="K23" s="799"/>
      <c r="L23" s="800"/>
      <c r="M23" s="801"/>
      <c r="N23" s="801"/>
      <c r="O23" s="801"/>
      <c r="P23" s="801"/>
      <c r="Q23" s="801"/>
      <c r="R23" s="801"/>
      <c r="S23" s="801"/>
      <c r="T23" s="801"/>
      <c r="U23" s="801"/>
      <c r="V23" s="801"/>
      <c r="W23" s="801"/>
      <c r="X23" s="801"/>
      <c r="Y23" s="801"/>
      <c r="Z23" s="801"/>
      <c r="AA23" s="801"/>
      <c r="AB23" s="801"/>
      <c r="AC23" s="801"/>
      <c r="AD23" s="801"/>
      <c r="AE23" s="801"/>
      <c r="AF23" s="801"/>
    </row>
    <row r="24" spans="1:32" ht="31.5" customHeight="1" thickBot="1">
      <c r="A24" s="795"/>
      <c r="B24" s="844"/>
      <c r="C24" s="854"/>
      <c r="D24" s="826"/>
      <c r="E24" s="807">
        <v>2016</v>
      </c>
      <c r="F24" s="808">
        <v>2015</v>
      </c>
      <c r="G24" s="809" t="s">
        <v>8</v>
      </c>
      <c r="H24" s="855"/>
      <c r="I24" s="856"/>
      <c r="J24" s="799"/>
      <c r="K24" s="799"/>
      <c r="L24" s="800"/>
      <c r="M24" s="801"/>
      <c r="N24" s="801"/>
      <c r="O24" s="801"/>
      <c r="P24" s="801"/>
      <c r="Q24" s="801"/>
      <c r="R24" s="801"/>
      <c r="S24" s="801"/>
      <c r="T24" s="801"/>
      <c r="U24" s="801"/>
      <c r="V24" s="801"/>
      <c r="W24" s="801"/>
      <c r="X24" s="801"/>
      <c r="Y24" s="801"/>
      <c r="Z24" s="801"/>
      <c r="AA24" s="801"/>
      <c r="AB24" s="801"/>
      <c r="AC24" s="801"/>
      <c r="AD24" s="801"/>
      <c r="AE24" s="801"/>
      <c r="AF24" s="801"/>
    </row>
    <row r="25" spans="1:32" ht="30" customHeight="1" thickBot="1">
      <c r="A25" s="795"/>
      <c r="B25" s="844"/>
      <c r="C25" s="857"/>
      <c r="D25" s="828" t="s">
        <v>144</v>
      </c>
      <c r="E25" s="829">
        <f>'REG+OCC BY CLASS FY 2015-2016'!N6</f>
        <v>1986612</v>
      </c>
      <c r="F25" s="830">
        <f>'REG+OCC BY CLASS FY 2015-2016'!O6</f>
        <v>1925179</v>
      </c>
      <c r="G25" s="831">
        <f>'REG+OCC BY CLASS FY 2015-2016'!P6</f>
        <v>3.1910279511671386E-2</v>
      </c>
      <c r="H25" s="844"/>
      <c r="I25" s="799"/>
      <c r="J25" s="799"/>
      <c r="K25" s="799"/>
      <c r="L25" s="800"/>
      <c r="M25" s="801"/>
      <c r="N25" s="801"/>
      <c r="O25" s="801"/>
      <c r="P25" s="801"/>
      <c r="Q25" s="801"/>
      <c r="R25" s="801"/>
      <c r="S25" s="801"/>
      <c r="T25" s="801"/>
      <c r="U25" s="801"/>
      <c r="V25" s="801"/>
      <c r="W25" s="801"/>
      <c r="X25" s="801"/>
      <c r="Y25" s="801"/>
      <c r="Z25" s="801"/>
      <c r="AA25" s="801"/>
      <c r="AB25" s="801"/>
      <c r="AC25" s="801"/>
      <c r="AD25" s="801"/>
      <c r="AE25" s="801"/>
      <c r="AF25" s="801"/>
    </row>
    <row r="26" spans="1:32" ht="30.75" thickBot="1">
      <c r="A26" s="795"/>
      <c r="B26" s="858"/>
      <c r="C26" s="859"/>
      <c r="D26" s="834" t="s">
        <v>145</v>
      </c>
      <c r="E26" s="835">
        <f>'REG+OCC BY CLASS FY 2015-2016'!Q6</f>
        <v>2882080</v>
      </c>
      <c r="F26" s="835">
        <f>'REG+OCC BY CLASS FY 2015-2016'!R6</f>
        <v>2863804</v>
      </c>
      <c r="G26" s="836">
        <f>'REG+OCC BY CLASS FY 2015-2016'!S6</f>
        <v>6.3817216541355486E-3</v>
      </c>
      <c r="H26" s="851"/>
      <c r="I26" s="799"/>
      <c r="J26" s="799"/>
      <c r="K26" s="799"/>
      <c r="L26" s="800"/>
      <c r="M26" s="801"/>
      <c r="N26" s="801"/>
      <c r="O26" s="801"/>
      <c r="P26" s="801"/>
      <c r="Q26" s="801"/>
      <c r="R26" s="801"/>
      <c r="S26" s="801"/>
      <c r="T26" s="801"/>
      <c r="U26" s="801"/>
      <c r="V26" s="801"/>
      <c r="W26" s="801"/>
      <c r="X26" s="801"/>
      <c r="Y26" s="801"/>
      <c r="Z26" s="801"/>
      <c r="AA26" s="801"/>
      <c r="AB26" s="801"/>
      <c r="AC26" s="801"/>
      <c r="AD26" s="801"/>
      <c r="AE26" s="801"/>
      <c r="AF26" s="801"/>
    </row>
    <row r="27" spans="1:32" ht="24" customHeight="1">
      <c r="A27" s="795"/>
      <c r="B27" s="799"/>
      <c r="C27" s="860"/>
      <c r="D27" s="844"/>
      <c r="E27" s="844"/>
      <c r="F27" s="844"/>
      <c r="G27" s="844"/>
      <c r="H27" s="854"/>
      <c r="I27" s="854"/>
      <c r="J27" s="799"/>
      <c r="K27" s="799"/>
      <c r="L27" s="800"/>
      <c r="M27" s="801"/>
      <c r="N27" s="801"/>
      <c r="O27" s="801"/>
      <c r="P27" s="801"/>
      <c r="Q27" s="801"/>
      <c r="R27" s="801"/>
      <c r="S27" s="801"/>
      <c r="T27" s="801"/>
      <c r="U27" s="801"/>
      <c r="V27" s="801"/>
      <c r="W27" s="801"/>
      <c r="X27" s="801"/>
      <c r="Y27" s="801"/>
      <c r="Z27" s="801"/>
      <c r="AA27" s="801"/>
      <c r="AB27" s="801"/>
      <c r="AC27" s="801"/>
      <c r="AD27" s="801"/>
      <c r="AE27" s="801"/>
      <c r="AF27" s="801"/>
    </row>
    <row r="28" spans="1:32" ht="13.5" customHeight="1" thickBot="1">
      <c r="A28" s="795"/>
      <c r="B28" s="799"/>
      <c r="C28" s="860"/>
      <c r="D28" s="844"/>
      <c r="E28" s="852" t="s">
        <v>187</v>
      </c>
      <c r="F28" s="853"/>
      <c r="G28" s="853"/>
      <c r="H28" s="844"/>
      <c r="I28" s="799"/>
      <c r="J28" s="799"/>
      <c r="K28" s="799"/>
      <c r="L28" s="800"/>
      <c r="M28" s="801"/>
      <c r="N28" s="801"/>
      <c r="O28" s="801"/>
      <c r="P28" s="801"/>
      <c r="Q28" s="801"/>
      <c r="R28" s="801"/>
      <c r="S28" s="801"/>
      <c r="T28" s="801"/>
      <c r="U28" s="801"/>
      <c r="V28" s="801"/>
      <c r="W28" s="801"/>
      <c r="X28" s="801"/>
      <c r="Y28" s="801"/>
      <c r="Z28" s="801"/>
      <c r="AA28" s="801"/>
      <c r="AB28" s="801"/>
      <c r="AC28" s="801"/>
      <c r="AD28" s="801"/>
      <c r="AE28" s="801"/>
      <c r="AF28" s="801"/>
    </row>
    <row r="29" spans="1:32" ht="30" customHeight="1" thickBot="1">
      <c r="A29" s="795"/>
      <c r="B29" s="861"/>
      <c r="C29" s="860"/>
      <c r="D29" s="826"/>
      <c r="E29" s="807">
        <v>2016</v>
      </c>
      <c r="F29" s="808">
        <v>2015</v>
      </c>
      <c r="G29" s="809" t="s">
        <v>8</v>
      </c>
      <c r="H29" s="859"/>
      <c r="I29" s="799"/>
      <c r="J29" s="799"/>
      <c r="K29" s="799"/>
      <c r="L29" s="800"/>
      <c r="M29" s="801"/>
      <c r="N29" s="801"/>
      <c r="O29" s="801"/>
      <c r="P29" s="801"/>
      <c r="Q29" s="801"/>
      <c r="R29" s="801"/>
      <c r="S29" s="801"/>
      <c r="T29" s="801"/>
      <c r="U29" s="801"/>
      <c r="V29" s="801"/>
      <c r="W29" s="801"/>
      <c r="X29" s="801"/>
      <c r="Y29" s="801"/>
      <c r="Z29" s="801"/>
      <c r="AA29" s="801"/>
      <c r="AB29" s="801"/>
      <c r="AC29" s="801"/>
      <c r="AD29" s="801"/>
      <c r="AE29" s="801"/>
      <c r="AF29" s="801"/>
    </row>
    <row r="30" spans="1:32" ht="30" customHeight="1" thickBot="1">
      <c r="A30" s="795"/>
      <c r="B30" s="861"/>
      <c r="C30" s="860"/>
      <c r="D30" s="828" t="s">
        <v>139</v>
      </c>
      <c r="E30" s="829">
        <f>'REG+OCC BY CLASS FY 2015-2016'!B6</f>
        <v>1515251</v>
      </c>
      <c r="F30" s="830">
        <f>'REG+OCC BY CLASS FY 2015-2016'!C6</f>
        <v>1450391</v>
      </c>
      <c r="G30" s="831">
        <f>'REG+OCC BY CLASS FY 2015-2016'!D6</f>
        <v>4.4718975779634594E-2</v>
      </c>
      <c r="H30" s="859"/>
      <c r="I30" s="799"/>
      <c r="J30" s="799"/>
      <c r="K30" s="799"/>
      <c r="L30" s="800"/>
      <c r="M30" s="801"/>
      <c r="N30" s="801"/>
      <c r="O30" s="848"/>
      <c r="P30" s="801"/>
      <c r="Q30" s="801"/>
      <c r="R30" s="801"/>
      <c r="S30" s="801"/>
      <c r="T30" s="801"/>
      <c r="U30" s="801"/>
      <c r="V30" s="801"/>
      <c r="W30" s="801"/>
      <c r="X30" s="801"/>
      <c r="Y30" s="801"/>
      <c r="Z30" s="801"/>
      <c r="AA30" s="801"/>
      <c r="AB30" s="801"/>
      <c r="AC30" s="801"/>
      <c r="AD30" s="801"/>
      <c r="AE30" s="801"/>
      <c r="AF30" s="801"/>
    </row>
    <row r="31" spans="1:32" ht="30" customHeight="1" thickBot="1">
      <c r="A31" s="795"/>
      <c r="B31" s="861"/>
      <c r="C31" s="860"/>
      <c r="D31" s="834" t="s">
        <v>140</v>
      </c>
      <c r="E31" s="835">
        <f>'REG+OCC BY CLASS FY 2015-2016'!E6</f>
        <v>1002993</v>
      </c>
      <c r="F31" s="835">
        <f>'REG+OCC BY CLASS FY 2015-2016'!F6</f>
        <v>937933</v>
      </c>
      <c r="G31" s="836">
        <f>'REG+OCC BY CLASS FY 2015-2016'!G6</f>
        <v>6.9365295815372735E-2</v>
      </c>
      <c r="H31" s="859"/>
      <c r="I31" s="799"/>
      <c r="J31" s="799"/>
      <c r="K31" s="799"/>
      <c r="L31" s="800"/>
      <c r="M31" s="801"/>
      <c r="N31" s="801"/>
      <c r="O31" s="801"/>
      <c r="P31" s="801"/>
      <c r="Q31" s="801"/>
      <c r="R31" s="801"/>
      <c r="S31" s="801"/>
      <c r="T31" s="801"/>
      <c r="U31" s="801"/>
      <c r="V31" s="801"/>
      <c r="W31" s="801"/>
      <c r="X31" s="801"/>
      <c r="Y31" s="801"/>
      <c r="Z31" s="801"/>
      <c r="AA31" s="801"/>
      <c r="AB31" s="801"/>
      <c r="AC31" s="801"/>
      <c r="AD31" s="801"/>
      <c r="AE31" s="801"/>
      <c r="AF31" s="801"/>
    </row>
    <row r="32" spans="1:32" ht="30" customHeight="1" thickBot="1">
      <c r="A32" s="795"/>
      <c r="B32" s="861"/>
      <c r="C32" s="860"/>
      <c r="D32" s="834" t="s">
        <v>141</v>
      </c>
      <c r="E32" s="835">
        <f>'REG+OCC BY CLASS FY 2015-2016'!H6</f>
        <v>512258</v>
      </c>
      <c r="F32" s="835">
        <f>'REG+OCC BY CLASS FY 2015-2016'!I6</f>
        <v>512458</v>
      </c>
      <c r="G32" s="836">
        <f>'REG+OCC BY CLASS FY 2015-2016'!J6</f>
        <v>-3.9027588602383025E-4</v>
      </c>
      <c r="H32" s="859"/>
      <c r="I32" s="799"/>
      <c r="J32" s="799"/>
      <c r="K32" s="799"/>
      <c r="L32" s="800"/>
      <c r="M32" s="801"/>
      <c r="N32" s="801"/>
      <c r="O32" s="801"/>
      <c r="P32" s="801"/>
      <c r="Q32" s="801"/>
      <c r="R32" s="801"/>
      <c r="S32" s="801"/>
      <c r="T32" s="801"/>
      <c r="U32" s="801"/>
      <c r="V32" s="801"/>
      <c r="W32" s="801"/>
      <c r="X32" s="801"/>
      <c r="Y32" s="801"/>
      <c r="Z32" s="801"/>
      <c r="AA32" s="801"/>
      <c r="AB32" s="801"/>
      <c r="AC32" s="801"/>
      <c r="AD32" s="801"/>
      <c r="AE32" s="801"/>
      <c r="AF32" s="801"/>
    </row>
    <row r="33" spans="1:32" ht="15" customHeight="1">
      <c r="A33" s="795"/>
      <c r="B33" s="861"/>
      <c r="C33" s="860"/>
      <c r="D33" s="860"/>
      <c r="E33" s="860"/>
      <c r="F33" s="860"/>
      <c r="G33" s="860"/>
      <c r="H33" s="859"/>
      <c r="I33" s="799"/>
      <c r="J33" s="799"/>
      <c r="K33" s="799"/>
      <c r="L33" s="800"/>
      <c r="M33" s="801"/>
      <c r="N33" s="862"/>
      <c r="O33" s="801"/>
      <c r="P33" s="801"/>
      <c r="Q33" s="801"/>
      <c r="R33" s="801"/>
      <c r="S33" s="801"/>
      <c r="T33" s="801"/>
      <c r="U33" s="801"/>
      <c r="V33" s="801"/>
      <c r="W33" s="801"/>
      <c r="X33" s="801"/>
      <c r="Y33" s="801"/>
      <c r="Z33" s="801"/>
      <c r="AA33" s="801"/>
      <c r="AB33" s="801"/>
      <c r="AC33" s="801"/>
      <c r="AD33" s="801"/>
      <c r="AE33" s="801"/>
      <c r="AF33" s="801"/>
    </row>
    <row r="34" spans="1:32" ht="15" customHeight="1">
      <c r="A34" s="795"/>
      <c r="B34" s="861"/>
      <c r="C34" s="863" t="s">
        <v>188</v>
      </c>
      <c r="D34" s="863"/>
      <c r="E34" s="863"/>
      <c r="F34" s="863"/>
      <c r="G34" s="863"/>
      <c r="H34" s="859"/>
      <c r="I34" s="799"/>
      <c r="J34" s="799"/>
      <c r="K34" s="799"/>
      <c r="L34" s="800"/>
      <c r="M34" s="801"/>
      <c r="N34" s="801"/>
      <c r="O34" s="801"/>
      <c r="P34" s="801"/>
      <c r="Q34" s="801"/>
      <c r="R34" s="801"/>
      <c r="S34" s="801"/>
      <c r="T34" s="801"/>
      <c r="U34" s="801"/>
      <c r="V34" s="801"/>
      <c r="W34" s="801"/>
      <c r="X34" s="801"/>
      <c r="Y34" s="801"/>
      <c r="Z34" s="801"/>
      <c r="AA34" s="801"/>
      <c r="AB34" s="801"/>
      <c r="AC34" s="801"/>
      <c r="AD34" s="801"/>
      <c r="AE34" s="801"/>
      <c r="AF34" s="801"/>
    </row>
    <row r="35" spans="1:32" ht="15" customHeight="1">
      <c r="A35" s="795"/>
      <c r="B35" s="861"/>
      <c r="C35" s="863"/>
      <c r="D35" s="863"/>
      <c r="E35" s="863"/>
      <c r="F35" s="863"/>
      <c r="G35" s="863"/>
      <c r="H35" s="859"/>
      <c r="I35" s="799"/>
      <c r="J35" s="799"/>
      <c r="K35" s="799"/>
      <c r="L35" s="800"/>
      <c r="M35" s="801"/>
      <c r="N35" s="848"/>
      <c r="O35" s="801"/>
      <c r="P35" s="801"/>
      <c r="Q35" s="801"/>
      <c r="R35" s="801"/>
      <c r="S35" s="801"/>
      <c r="T35" s="801"/>
      <c r="U35" s="801"/>
      <c r="V35" s="801"/>
      <c r="W35" s="801"/>
      <c r="X35" s="801"/>
      <c r="Y35" s="801"/>
      <c r="Z35" s="801"/>
      <c r="AA35" s="801"/>
      <c r="AB35" s="801"/>
      <c r="AC35" s="801"/>
      <c r="AD35" s="801"/>
      <c r="AE35" s="801"/>
      <c r="AF35" s="801"/>
    </row>
    <row r="36" spans="1:32" ht="14.25" customHeight="1">
      <c r="A36" s="795"/>
      <c r="B36" s="861"/>
      <c r="C36" s="863" t="s">
        <v>146</v>
      </c>
      <c r="D36" s="863"/>
      <c r="E36" s="863"/>
      <c r="F36" s="863"/>
      <c r="G36" s="863"/>
      <c r="H36" s="859"/>
      <c r="I36" s="799"/>
      <c r="J36" s="799"/>
      <c r="K36" s="799"/>
      <c r="L36" s="800"/>
      <c r="M36" s="801"/>
      <c r="N36" s="801"/>
      <c r="O36" s="801"/>
      <c r="P36" s="801"/>
      <c r="Q36" s="801"/>
      <c r="R36" s="801"/>
      <c r="S36" s="801"/>
      <c r="T36" s="801"/>
      <c r="U36" s="801"/>
      <c r="V36" s="801"/>
      <c r="W36" s="801"/>
      <c r="X36" s="801"/>
      <c r="Y36" s="801"/>
      <c r="Z36" s="801"/>
      <c r="AA36" s="801"/>
      <c r="AB36" s="801"/>
      <c r="AC36" s="801"/>
      <c r="AD36" s="801"/>
      <c r="AE36" s="801"/>
      <c r="AF36" s="801"/>
    </row>
    <row r="37" spans="1:32" ht="12.75" customHeight="1" thickBot="1">
      <c r="A37" s="864"/>
      <c r="B37" s="861"/>
      <c r="C37" s="865" t="s">
        <v>147</v>
      </c>
      <c r="D37" s="865"/>
      <c r="E37" s="865"/>
      <c r="F37" s="865"/>
      <c r="G37" s="865"/>
      <c r="H37" s="859"/>
      <c r="I37" s="799"/>
      <c r="J37" s="799"/>
      <c r="K37" s="799"/>
      <c r="L37" s="800"/>
      <c r="M37" s="801"/>
      <c r="N37" s="848"/>
      <c r="O37" s="801"/>
      <c r="P37" s="801"/>
      <c r="Q37" s="801"/>
      <c r="R37" s="801"/>
      <c r="S37" s="801"/>
      <c r="T37" s="801"/>
      <c r="U37" s="801"/>
      <c r="V37" s="801"/>
      <c r="W37" s="801"/>
      <c r="X37" s="801"/>
      <c r="Y37" s="801"/>
      <c r="Z37" s="801"/>
      <c r="AA37" s="801"/>
      <c r="AB37" s="801"/>
      <c r="AC37" s="801"/>
      <c r="AD37" s="801"/>
      <c r="AE37" s="801"/>
      <c r="AF37" s="801"/>
    </row>
    <row r="38" spans="1:32" ht="12.75" customHeight="1" thickTop="1">
      <c r="A38" s="864"/>
      <c r="B38" s="861"/>
      <c r="C38" s="866" t="s">
        <v>190</v>
      </c>
      <c r="D38" s="867"/>
      <c r="E38" s="867"/>
      <c r="F38" s="867"/>
      <c r="G38" s="868"/>
      <c r="H38" s="859"/>
      <c r="I38" s="799"/>
      <c r="J38" s="799"/>
      <c r="K38" s="799"/>
      <c r="L38" s="800"/>
      <c r="M38" s="801"/>
      <c r="N38" s="801"/>
      <c r="O38" s="801"/>
      <c r="P38" s="801"/>
      <c r="Q38" s="801"/>
      <c r="R38" s="801"/>
      <c r="S38" s="801"/>
      <c r="T38" s="801"/>
      <c r="U38" s="801"/>
      <c r="V38" s="801"/>
      <c r="W38" s="801"/>
      <c r="X38" s="801"/>
      <c r="Y38" s="801"/>
      <c r="Z38" s="801"/>
      <c r="AA38" s="801"/>
      <c r="AB38" s="801"/>
      <c r="AC38" s="801"/>
      <c r="AD38" s="801"/>
      <c r="AE38" s="801"/>
      <c r="AF38" s="801"/>
    </row>
    <row r="39" spans="1:32" ht="12.75" customHeight="1">
      <c r="A39" s="864"/>
      <c r="B39" s="861"/>
      <c r="C39" s="869"/>
      <c r="D39" s="870"/>
      <c r="E39" s="870"/>
      <c r="F39" s="870"/>
      <c r="G39" s="871"/>
      <c r="H39" s="859"/>
      <c r="I39" s="799"/>
      <c r="J39" s="799"/>
      <c r="K39" s="799"/>
      <c r="L39" s="800"/>
      <c r="M39" s="801"/>
      <c r="N39" s="801"/>
      <c r="O39" s="801"/>
      <c r="P39" s="801"/>
      <c r="Q39" s="801"/>
      <c r="R39" s="801"/>
      <c r="S39" s="801"/>
      <c r="T39" s="801"/>
      <c r="U39" s="801"/>
      <c r="V39" s="801"/>
      <c r="W39" s="801"/>
      <c r="X39" s="801"/>
      <c r="Y39" s="801"/>
      <c r="Z39" s="801"/>
      <c r="AA39" s="801"/>
      <c r="AB39" s="801"/>
      <c r="AC39" s="801"/>
      <c r="AD39" s="801"/>
      <c r="AE39" s="801"/>
      <c r="AF39" s="801"/>
    </row>
    <row r="40" spans="1:32" ht="12.75" customHeight="1">
      <c r="A40" s="872"/>
      <c r="B40" s="861"/>
      <c r="C40" s="869"/>
      <c r="D40" s="870"/>
      <c r="E40" s="870"/>
      <c r="F40" s="870"/>
      <c r="G40" s="871"/>
      <c r="H40" s="859"/>
      <c r="I40" s="799"/>
      <c r="J40" s="799"/>
      <c r="K40" s="799"/>
      <c r="L40" s="800"/>
      <c r="M40" s="801"/>
      <c r="N40" s="801"/>
      <c r="O40" s="801"/>
      <c r="P40" s="801"/>
      <c r="Q40" s="801"/>
      <c r="R40" s="801"/>
      <c r="S40" s="801"/>
      <c r="T40" s="801"/>
      <c r="U40" s="801"/>
      <c r="V40" s="801"/>
      <c r="W40" s="801"/>
      <c r="X40" s="801"/>
      <c r="Y40" s="801"/>
      <c r="Z40" s="801"/>
      <c r="AA40" s="801"/>
      <c r="AB40" s="801"/>
      <c r="AC40" s="801"/>
      <c r="AD40" s="801"/>
      <c r="AE40" s="801"/>
      <c r="AF40" s="801"/>
    </row>
    <row r="41" spans="1:32" s="874" customFormat="1" ht="12.75" customHeight="1">
      <c r="A41" s="872"/>
      <c r="B41" s="861"/>
      <c r="C41" s="869"/>
      <c r="D41" s="870"/>
      <c r="E41" s="870"/>
      <c r="F41" s="870"/>
      <c r="G41" s="871"/>
      <c r="H41" s="859"/>
      <c r="I41" s="799"/>
      <c r="J41" s="799"/>
      <c r="K41" s="799"/>
      <c r="L41" s="800"/>
      <c r="M41" s="873"/>
      <c r="N41" s="873"/>
      <c r="O41" s="873"/>
      <c r="P41" s="873"/>
      <c r="Q41" s="873"/>
      <c r="R41" s="873"/>
      <c r="S41" s="873"/>
      <c r="T41" s="873"/>
      <c r="U41" s="873"/>
      <c r="V41" s="873"/>
      <c r="W41" s="873"/>
      <c r="X41" s="873"/>
      <c r="Y41" s="873"/>
      <c r="Z41" s="873"/>
      <c r="AA41" s="873"/>
      <c r="AB41" s="873"/>
      <c r="AC41" s="873"/>
      <c r="AD41" s="873"/>
      <c r="AE41" s="873"/>
      <c r="AF41" s="873"/>
    </row>
    <row r="42" spans="1:32" s="874" customFormat="1" ht="12.75" customHeight="1">
      <c r="A42" s="872"/>
      <c r="B42" s="861"/>
      <c r="C42" s="869"/>
      <c r="D42" s="870"/>
      <c r="E42" s="870"/>
      <c r="F42" s="870"/>
      <c r="G42" s="871"/>
      <c r="H42" s="859"/>
      <c r="I42" s="799"/>
      <c r="J42" s="799"/>
      <c r="K42" s="799"/>
      <c r="L42" s="800"/>
      <c r="M42" s="873"/>
      <c r="N42" s="873"/>
      <c r="O42" s="873"/>
      <c r="P42" s="873"/>
      <c r="Q42" s="873"/>
      <c r="R42" s="873"/>
      <c r="S42" s="873"/>
      <c r="T42" s="873"/>
      <c r="U42" s="873"/>
      <c r="V42" s="873"/>
      <c r="W42" s="873"/>
      <c r="X42" s="873"/>
      <c r="Y42" s="873"/>
      <c r="Z42" s="873"/>
      <c r="AA42" s="873"/>
      <c r="AB42" s="873"/>
      <c r="AC42" s="873"/>
      <c r="AD42" s="873"/>
      <c r="AE42" s="873"/>
      <c r="AF42" s="873"/>
    </row>
    <row r="43" spans="1:32" s="874" customFormat="1" ht="12.75" customHeight="1">
      <c r="A43" s="872"/>
      <c r="B43" s="861"/>
      <c r="C43" s="869"/>
      <c r="D43" s="870"/>
      <c r="E43" s="870"/>
      <c r="F43" s="870"/>
      <c r="G43" s="871"/>
      <c r="H43" s="859"/>
      <c r="I43" s="799"/>
      <c r="J43" s="799"/>
      <c r="K43" s="799"/>
      <c r="L43" s="800"/>
      <c r="M43" s="873"/>
      <c r="N43" s="875"/>
      <c r="O43" s="873"/>
      <c r="P43" s="873"/>
      <c r="Q43" s="873"/>
      <c r="R43" s="873"/>
      <c r="S43" s="873"/>
      <c r="T43" s="873"/>
      <c r="U43" s="873"/>
      <c r="V43" s="873"/>
      <c r="W43" s="873"/>
      <c r="X43" s="873"/>
      <c r="Y43" s="873"/>
      <c r="Z43" s="873"/>
      <c r="AA43" s="873"/>
      <c r="AB43" s="873"/>
      <c r="AC43" s="873"/>
      <c r="AD43" s="873"/>
      <c r="AE43" s="873"/>
      <c r="AF43" s="873"/>
    </row>
    <row r="44" spans="1:32" s="874" customFormat="1" ht="12.75" customHeight="1">
      <c r="A44" s="872"/>
      <c r="B44" s="861"/>
      <c r="C44" s="869"/>
      <c r="D44" s="870"/>
      <c r="E44" s="870"/>
      <c r="F44" s="870"/>
      <c r="G44" s="871"/>
      <c r="H44" s="859"/>
      <c r="I44" s="799"/>
      <c r="J44" s="799"/>
      <c r="K44" s="799"/>
      <c r="L44" s="800"/>
      <c r="M44" s="873"/>
      <c r="N44" s="873"/>
      <c r="O44" s="873"/>
      <c r="P44" s="873"/>
      <c r="Q44" s="873"/>
      <c r="R44" s="873"/>
      <c r="S44" s="873"/>
      <c r="T44" s="873"/>
      <c r="U44" s="873"/>
      <c r="V44" s="873"/>
      <c r="W44" s="873"/>
      <c r="X44" s="873"/>
      <c r="Y44" s="873"/>
      <c r="Z44" s="873"/>
      <c r="AA44" s="873"/>
      <c r="AB44" s="873"/>
      <c r="AC44" s="873"/>
      <c r="AD44" s="873"/>
      <c r="AE44" s="873"/>
      <c r="AF44" s="873"/>
    </row>
    <row r="45" spans="1:32" s="874" customFormat="1" ht="12.75" customHeight="1">
      <c r="A45" s="872"/>
      <c r="B45" s="861"/>
      <c r="C45" s="869"/>
      <c r="D45" s="870"/>
      <c r="E45" s="870"/>
      <c r="F45" s="870"/>
      <c r="G45" s="871"/>
      <c r="H45" s="859"/>
      <c r="I45" s="799"/>
      <c r="J45" s="799"/>
      <c r="K45" s="799"/>
      <c r="L45" s="800"/>
      <c r="M45" s="873"/>
      <c r="N45" s="873"/>
      <c r="O45" s="873"/>
      <c r="P45" s="873"/>
      <c r="Q45" s="873"/>
      <c r="R45" s="873"/>
      <c r="S45" s="873"/>
      <c r="T45" s="873"/>
      <c r="U45" s="873"/>
      <c r="V45" s="873"/>
      <c r="W45" s="873"/>
      <c r="X45" s="873"/>
      <c r="Y45" s="873"/>
      <c r="Z45" s="873"/>
      <c r="AA45" s="873"/>
      <c r="AB45" s="873"/>
      <c r="AC45" s="873"/>
      <c r="AD45" s="873"/>
      <c r="AE45" s="873"/>
      <c r="AF45" s="873"/>
    </row>
    <row r="46" spans="1:32" ht="12.75" customHeight="1">
      <c r="A46" s="872"/>
      <c r="B46" s="861"/>
      <c r="C46" s="869"/>
      <c r="D46" s="870"/>
      <c r="E46" s="870"/>
      <c r="F46" s="870"/>
      <c r="G46" s="871"/>
      <c r="H46" s="859"/>
      <c r="I46" s="799"/>
      <c r="J46" s="799"/>
      <c r="K46" s="799"/>
      <c r="L46" s="800"/>
      <c r="M46" s="801"/>
      <c r="N46" s="801"/>
      <c r="O46" s="801"/>
      <c r="P46" s="801"/>
      <c r="Q46" s="801"/>
      <c r="R46" s="801"/>
      <c r="S46" s="801"/>
      <c r="T46" s="801"/>
      <c r="U46" s="801"/>
      <c r="V46" s="801"/>
      <c r="W46" s="801"/>
      <c r="X46" s="801"/>
      <c r="Y46" s="801"/>
      <c r="Z46" s="801"/>
      <c r="AA46" s="801"/>
      <c r="AB46" s="801"/>
      <c r="AC46" s="801"/>
      <c r="AD46" s="801"/>
      <c r="AE46" s="801"/>
      <c r="AF46" s="801"/>
    </row>
    <row r="47" spans="1:32" ht="12.75" customHeight="1">
      <c r="A47" s="872"/>
      <c r="B47" s="861"/>
      <c r="C47" s="869"/>
      <c r="D47" s="870"/>
      <c r="E47" s="870"/>
      <c r="F47" s="870"/>
      <c r="G47" s="871"/>
      <c r="H47" s="859"/>
      <c r="I47" s="799"/>
      <c r="J47" s="799"/>
      <c r="K47" s="799"/>
      <c r="L47" s="800"/>
      <c r="M47" s="801"/>
      <c r="N47" s="848"/>
      <c r="O47" s="801"/>
      <c r="P47" s="801"/>
      <c r="Q47" s="801"/>
      <c r="R47" s="801"/>
      <c r="S47" s="801"/>
      <c r="T47" s="801"/>
      <c r="U47" s="801"/>
      <c r="V47" s="801"/>
      <c r="W47" s="801"/>
      <c r="X47" s="801"/>
      <c r="Y47" s="801"/>
      <c r="Z47" s="801"/>
      <c r="AA47" s="801"/>
      <c r="AB47" s="801"/>
      <c r="AC47" s="801"/>
      <c r="AD47" s="801"/>
      <c r="AE47" s="801"/>
      <c r="AF47" s="801"/>
    </row>
    <row r="48" spans="1:32" ht="12.75" customHeight="1">
      <c r="A48" s="872"/>
      <c r="B48" s="861"/>
      <c r="C48" s="869"/>
      <c r="D48" s="870"/>
      <c r="E48" s="870"/>
      <c r="F48" s="870"/>
      <c r="G48" s="871"/>
      <c r="H48" s="859"/>
      <c r="I48" s="799"/>
      <c r="J48" s="799"/>
      <c r="K48" s="799"/>
      <c r="L48" s="800"/>
      <c r="M48" s="801"/>
      <c r="N48" s="801"/>
      <c r="O48" s="801"/>
      <c r="P48" s="801"/>
      <c r="Q48" s="801"/>
      <c r="R48" s="801"/>
      <c r="S48" s="801"/>
      <c r="T48" s="801"/>
      <c r="U48" s="801"/>
      <c r="V48" s="801"/>
      <c r="W48" s="801"/>
      <c r="X48" s="801"/>
      <c r="Y48" s="801"/>
      <c r="Z48" s="801"/>
      <c r="AA48" s="801"/>
      <c r="AB48" s="801"/>
      <c r="AC48" s="801"/>
      <c r="AD48" s="801"/>
      <c r="AE48" s="801"/>
      <c r="AF48" s="801"/>
    </row>
    <row r="49" spans="1:32" ht="12.75" customHeight="1">
      <c r="A49" s="872"/>
      <c r="B49" s="861"/>
      <c r="C49" s="869"/>
      <c r="D49" s="870"/>
      <c r="E49" s="870"/>
      <c r="F49" s="870"/>
      <c r="G49" s="871"/>
      <c r="H49" s="859"/>
      <c r="I49" s="799"/>
      <c r="J49" s="799"/>
      <c r="K49" s="799"/>
      <c r="L49" s="800"/>
      <c r="M49" s="801"/>
      <c r="N49" s="801"/>
      <c r="O49" s="801"/>
      <c r="P49" s="801"/>
      <c r="Q49" s="801"/>
      <c r="R49" s="801"/>
      <c r="S49" s="801"/>
      <c r="T49" s="801"/>
      <c r="U49" s="801"/>
      <c r="V49" s="801"/>
      <c r="W49" s="801"/>
      <c r="X49" s="801"/>
      <c r="Y49" s="801"/>
      <c r="Z49" s="801"/>
      <c r="AA49" s="801"/>
      <c r="AB49" s="801"/>
      <c r="AC49" s="801"/>
      <c r="AD49" s="801"/>
      <c r="AE49" s="801"/>
      <c r="AF49" s="801"/>
    </row>
    <row r="50" spans="1:32" ht="12.75" customHeight="1">
      <c r="A50" s="872"/>
      <c r="B50" s="861"/>
      <c r="C50" s="869"/>
      <c r="D50" s="870"/>
      <c r="E50" s="870"/>
      <c r="F50" s="870"/>
      <c r="G50" s="871"/>
      <c r="H50" s="859"/>
      <c r="I50" s="799"/>
      <c r="J50" s="799"/>
      <c r="K50" s="799"/>
      <c r="L50" s="800"/>
      <c r="M50" s="801"/>
      <c r="N50" s="801"/>
      <c r="O50" s="801"/>
      <c r="P50" s="801"/>
      <c r="Q50" s="801"/>
      <c r="R50" s="801"/>
      <c r="S50" s="801"/>
      <c r="T50" s="801"/>
      <c r="U50" s="801"/>
      <c r="V50" s="801"/>
      <c r="W50" s="801"/>
      <c r="X50" s="801"/>
      <c r="Y50" s="801"/>
      <c r="Z50" s="801"/>
      <c r="AA50" s="801"/>
      <c r="AB50" s="801"/>
      <c r="AC50" s="801"/>
      <c r="AD50" s="801"/>
      <c r="AE50" s="801"/>
      <c r="AF50" s="801"/>
    </row>
    <row r="51" spans="1:32" ht="12.75" customHeight="1">
      <c r="A51" s="872"/>
      <c r="B51" s="861"/>
      <c r="C51" s="869"/>
      <c r="D51" s="870"/>
      <c r="E51" s="870"/>
      <c r="F51" s="870"/>
      <c r="G51" s="871"/>
      <c r="H51" s="859"/>
      <c r="I51" s="799"/>
      <c r="J51" s="799"/>
      <c r="K51" s="799"/>
      <c r="L51" s="800"/>
      <c r="M51" s="801"/>
      <c r="N51" s="801"/>
      <c r="O51" s="801"/>
      <c r="P51" s="801"/>
      <c r="Q51" s="801"/>
      <c r="R51" s="801"/>
      <c r="S51" s="801"/>
      <c r="T51" s="801"/>
      <c r="U51" s="801"/>
      <c r="V51" s="801"/>
      <c r="W51" s="801"/>
      <c r="X51" s="801"/>
      <c r="Y51" s="801"/>
      <c r="Z51" s="801"/>
      <c r="AA51" s="801"/>
      <c r="AB51" s="801"/>
      <c r="AC51" s="801"/>
      <c r="AD51" s="801"/>
      <c r="AE51" s="801"/>
      <c r="AF51" s="801"/>
    </row>
    <row r="52" spans="1:32" ht="12.75" customHeight="1">
      <c r="A52" s="872"/>
      <c r="B52" s="860"/>
      <c r="C52" s="869"/>
      <c r="D52" s="870"/>
      <c r="E52" s="870"/>
      <c r="F52" s="870"/>
      <c r="G52" s="871"/>
      <c r="H52" s="860"/>
      <c r="I52" s="799"/>
      <c r="J52" s="799"/>
      <c r="K52" s="799"/>
      <c r="L52" s="800"/>
      <c r="M52" s="801"/>
      <c r="N52" s="801"/>
      <c r="O52" s="801"/>
      <c r="P52" s="801"/>
      <c r="Q52" s="801"/>
      <c r="R52" s="801"/>
      <c r="S52" s="801"/>
      <c r="T52" s="801"/>
      <c r="U52" s="801"/>
      <c r="V52" s="801"/>
      <c r="W52" s="801"/>
      <c r="X52" s="801"/>
      <c r="Y52" s="801"/>
      <c r="Z52" s="801"/>
      <c r="AA52" s="801"/>
      <c r="AB52" s="801"/>
      <c r="AC52" s="801"/>
      <c r="AD52" s="801"/>
      <c r="AE52" s="801"/>
      <c r="AF52" s="801"/>
    </row>
    <row r="53" spans="1:32" ht="12.75" customHeight="1">
      <c r="A53" s="872"/>
      <c r="B53" s="860"/>
      <c r="C53" s="869"/>
      <c r="D53" s="870"/>
      <c r="E53" s="870"/>
      <c r="F53" s="870"/>
      <c r="G53" s="871"/>
      <c r="H53" s="860"/>
      <c r="I53" s="799"/>
      <c r="J53" s="799"/>
      <c r="K53" s="799"/>
      <c r="L53" s="800"/>
      <c r="M53" s="801"/>
      <c r="N53" s="801"/>
      <c r="O53" s="801"/>
      <c r="P53" s="801"/>
      <c r="Q53" s="801"/>
      <c r="R53" s="801"/>
      <c r="S53" s="801"/>
      <c r="T53" s="801"/>
      <c r="U53" s="801"/>
      <c r="V53" s="801"/>
      <c r="W53" s="801"/>
      <c r="X53" s="801"/>
      <c r="Y53" s="801"/>
      <c r="Z53" s="801"/>
      <c r="AA53" s="801"/>
      <c r="AB53" s="801"/>
      <c r="AC53" s="801"/>
      <c r="AD53" s="801"/>
      <c r="AE53" s="801"/>
      <c r="AF53" s="801"/>
    </row>
    <row r="54" spans="1:32" ht="12.75" customHeight="1">
      <c r="A54" s="872"/>
      <c r="B54" s="860"/>
      <c r="C54" s="869"/>
      <c r="D54" s="870"/>
      <c r="E54" s="870"/>
      <c r="F54" s="870"/>
      <c r="G54" s="871"/>
      <c r="H54" s="860"/>
      <c r="I54" s="799"/>
      <c r="J54" s="799"/>
      <c r="K54" s="799"/>
      <c r="L54" s="800"/>
      <c r="M54" s="801"/>
      <c r="N54" s="801"/>
      <c r="O54" s="801"/>
      <c r="P54" s="801"/>
      <c r="Q54" s="801"/>
      <c r="R54" s="801"/>
      <c r="S54" s="801"/>
      <c r="T54" s="801"/>
      <c r="U54" s="801"/>
      <c r="V54" s="801"/>
      <c r="W54" s="801"/>
      <c r="X54" s="801"/>
      <c r="Y54" s="801"/>
      <c r="Z54" s="801"/>
      <c r="AA54" s="801"/>
      <c r="AB54" s="801"/>
      <c r="AC54" s="801"/>
      <c r="AD54" s="801"/>
      <c r="AE54" s="801"/>
      <c r="AF54" s="801"/>
    </row>
    <row r="55" spans="1:32" ht="12.75" customHeight="1">
      <c r="A55" s="872"/>
      <c r="B55" s="860"/>
      <c r="C55" s="869"/>
      <c r="D55" s="870"/>
      <c r="E55" s="870"/>
      <c r="F55" s="870"/>
      <c r="G55" s="871"/>
      <c r="H55" s="860"/>
      <c r="I55" s="799"/>
      <c r="J55" s="799"/>
      <c r="K55" s="799"/>
      <c r="L55" s="800"/>
      <c r="M55" s="801"/>
      <c r="N55" s="801"/>
      <c r="O55" s="801"/>
      <c r="P55" s="801"/>
      <c r="Q55" s="801"/>
      <c r="R55" s="801"/>
      <c r="S55" s="801"/>
      <c r="T55" s="801"/>
      <c r="U55" s="801"/>
      <c r="V55" s="801"/>
      <c r="W55" s="801"/>
      <c r="X55" s="801"/>
      <c r="Y55" s="801"/>
      <c r="Z55" s="801"/>
      <c r="AA55" s="801"/>
      <c r="AB55" s="801"/>
      <c r="AC55" s="801"/>
      <c r="AD55" s="801"/>
      <c r="AE55" s="801"/>
      <c r="AF55" s="801"/>
    </row>
    <row r="56" spans="1:32" ht="12.75" customHeight="1">
      <c r="A56" s="872"/>
      <c r="B56" s="860"/>
      <c r="C56" s="869"/>
      <c r="D56" s="870"/>
      <c r="E56" s="870"/>
      <c r="F56" s="870"/>
      <c r="G56" s="871"/>
      <c r="H56" s="844"/>
      <c r="I56" s="799"/>
      <c r="J56" s="799"/>
      <c r="K56" s="799"/>
      <c r="L56" s="800"/>
      <c r="M56" s="801"/>
      <c r="N56" s="801"/>
      <c r="O56" s="801"/>
      <c r="P56" s="801"/>
      <c r="Q56" s="801"/>
      <c r="R56" s="801"/>
      <c r="S56" s="801"/>
      <c r="T56" s="801"/>
      <c r="U56" s="801"/>
      <c r="V56" s="801"/>
      <c r="W56" s="801"/>
      <c r="X56" s="801"/>
      <c r="Y56" s="801"/>
      <c r="Z56" s="801"/>
      <c r="AA56" s="801"/>
      <c r="AB56" s="801"/>
      <c r="AC56" s="801"/>
      <c r="AD56" s="801"/>
      <c r="AE56" s="801"/>
      <c r="AF56" s="801"/>
    </row>
    <row r="57" spans="1:32" ht="12.75" customHeight="1">
      <c r="A57" s="872"/>
      <c r="B57" s="860"/>
      <c r="C57" s="869"/>
      <c r="D57" s="870"/>
      <c r="E57" s="870"/>
      <c r="F57" s="870"/>
      <c r="G57" s="871"/>
      <c r="H57" s="876"/>
      <c r="I57" s="799"/>
      <c r="J57" s="799"/>
      <c r="K57" s="799"/>
      <c r="L57" s="800"/>
      <c r="M57" s="801"/>
      <c r="N57" s="801"/>
      <c r="O57" s="801"/>
      <c r="P57" s="801"/>
      <c r="Q57" s="801"/>
      <c r="R57" s="801"/>
      <c r="S57" s="801"/>
      <c r="T57" s="801"/>
      <c r="U57" s="801"/>
      <c r="V57" s="801"/>
      <c r="W57" s="801"/>
      <c r="X57" s="801"/>
      <c r="Y57" s="801"/>
      <c r="Z57" s="801"/>
      <c r="AA57" s="801"/>
      <c r="AB57" s="801"/>
      <c r="AC57" s="801"/>
      <c r="AD57" s="801"/>
      <c r="AE57" s="801"/>
      <c r="AF57" s="801"/>
    </row>
    <row r="58" spans="1:32" ht="12.75" customHeight="1">
      <c r="A58" s="872"/>
      <c r="B58" s="860"/>
      <c r="C58" s="869"/>
      <c r="D58" s="870"/>
      <c r="E58" s="870"/>
      <c r="F58" s="870"/>
      <c r="G58" s="871"/>
      <c r="H58" s="844"/>
      <c r="I58" s="799"/>
      <c r="J58" s="799"/>
      <c r="K58" s="799"/>
      <c r="L58" s="800"/>
      <c r="M58" s="801"/>
      <c r="N58" s="801"/>
      <c r="O58" s="801"/>
      <c r="P58" s="801"/>
      <c r="Q58" s="801"/>
      <c r="R58" s="801"/>
      <c r="S58" s="801"/>
      <c r="T58" s="801"/>
      <c r="U58" s="801"/>
      <c r="V58" s="801"/>
      <c r="W58" s="801"/>
      <c r="X58" s="801"/>
      <c r="Y58" s="801"/>
      <c r="Z58" s="801"/>
      <c r="AA58" s="801"/>
      <c r="AB58" s="801"/>
      <c r="AC58" s="801"/>
      <c r="AD58" s="801"/>
      <c r="AE58" s="801"/>
      <c r="AF58" s="801"/>
    </row>
    <row r="59" spans="1:32" ht="12.75" customHeight="1" thickBot="1">
      <c r="A59" s="872"/>
      <c r="B59" s="860"/>
      <c r="C59" s="877"/>
      <c r="D59" s="878"/>
      <c r="E59" s="878"/>
      <c r="F59" s="878"/>
      <c r="G59" s="879"/>
      <c r="H59" s="860"/>
      <c r="I59" s="799"/>
      <c r="J59" s="799"/>
      <c r="K59" s="799"/>
      <c r="L59" s="800"/>
      <c r="M59" s="801"/>
      <c r="N59" s="801"/>
      <c r="O59" s="801"/>
      <c r="P59" s="801"/>
      <c r="Q59" s="801"/>
      <c r="R59" s="801"/>
      <c r="S59" s="801"/>
      <c r="T59" s="801"/>
      <c r="U59" s="801"/>
      <c r="V59" s="801"/>
      <c r="W59" s="801"/>
      <c r="X59" s="801"/>
      <c r="Y59" s="801"/>
      <c r="Z59" s="801"/>
      <c r="AA59" s="801"/>
      <c r="AB59" s="801"/>
      <c r="AC59" s="801"/>
      <c r="AD59" s="801"/>
      <c r="AE59" s="801"/>
      <c r="AF59" s="801"/>
    </row>
    <row r="60" spans="1:32" ht="12.75" customHeight="1" thickTop="1">
      <c r="A60" s="872"/>
      <c r="B60" s="860"/>
      <c r="C60" s="880"/>
      <c r="D60" s="880"/>
      <c r="E60" s="880"/>
      <c r="F60" s="880"/>
      <c r="G60" s="880"/>
      <c r="H60" s="860"/>
      <c r="I60" s="799"/>
      <c r="J60" s="799"/>
      <c r="K60" s="799"/>
      <c r="L60" s="800"/>
      <c r="M60" s="801"/>
      <c r="N60" s="801"/>
      <c r="O60" s="801"/>
      <c r="P60" s="801"/>
      <c r="Q60" s="801"/>
      <c r="R60" s="801"/>
      <c r="S60" s="801"/>
      <c r="T60" s="801"/>
      <c r="U60" s="801"/>
      <c r="V60" s="801"/>
      <c r="W60" s="801"/>
      <c r="X60" s="801"/>
      <c r="Y60" s="801"/>
      <c r="Z60" s="801"/>
      <c r="AA60" s="801"/>
      <c r="AB60" s="801"/>
      <c r="AC60" s="801"/>
      <c r="AD60" s="801"/>
      <c r="AE60" s="801"/>
      <c r="AF60" s="801"/>
    </row>
    <row r="61" spans="1:32" ht="13.5" customHeight="1" thickBot="1">
      <c r="A61" s="881"/>
      <c r="B61" s="882"/>
      <c r="C61" s="882"/>
      <c r="D61" s="883"/>
      <c r="E61" s="883"/>
      <c r="F61" s="883"/>
      <c r="G61" s="883"/>
      <c r="H61" s="882"/>
      <c r="I61" s="884"/>
      <c r="J61" s="884"/>
      <c r="K61" s="884"/>
      <c r="L61" s="885"/>
      <c r="M61" s="801"/>
      <c r="N61" s="801"/>
      <c r="O61" s="801"/>
      <c r="Q61" s="886"/>
    </row>
    <row r="62" spans="1:32" ht="12.75" customHeight="1">
      <c r="A62" s="801"/>
      <c r="B62" s="887"/>
      <c r="C62" s="888"/>
      <c r="D62" s="359"/>
      <c r="E62" s="359"/>
      <c r="F62" s="359"/>
      <c r="G62" s="359"/>
      <c r="H62" s="889"/>
      <c r="I62" s="887"/>
      <c r="J62" s="887"/>
      <c r="K62" s="887"/>
      <c r="L62" s="887"/>
      <c r="M62" s="801"/>
      <c r="N62" s="801"/>
      <c r="O62" s="801"/>
    </row>
    <row r="63" spans="1:32" ht="12.75" customHeight="1">
      <c r="A63" s="801"/>
      <c r="B63" s="887"/>
      <c r="C63" s="890"/>
      <c r="D63" s="891"/>
      <c r="E63" s="891"/>
      <c r="F63" s="891"/>
      <c r="G63" s="891"/>
      <c r="H63" s="889"/>
      <c r="I63" s="887"/>
      <c r="J63" s="887"/>
      <c r="K63" s="887"/>
      <c r="L63" s="887"/>
      <c r="M63" s="801"/>
      <c r="N63" s="801"/>
      <c r="O63" s="801"/>
    </row>
    <row r="64" spans="1:32" ht="13.5" customHeight="1">
      <c r="A64" s="801"/>
      <c r="B64" s="887"/>
      <c r="C64" s="890"/>
      <c r="D64" s="891"/>
      <c r="E64" s="891"/>
      <c r="F64" s="891"/>
      <c r="G64" s="891"/>
      <c r="H64" s="889"/>
      <c r="I64" s="887"/>
      <c r="J64" s="887"/>
      <c r="K64" s="887"/>
      <c r="L64" s="887"/>
      <c r="M64" s="801"/>
      <c r="N64" s="801"/>
      <c r="O64" s="801"/>
    </row>
    <row r="65" spans="1:15" ht="14.25">
      <c r="A65" s="801"/>
      <c r="B65" s="801"/>
      <c r="C65" s="892"/>
      <c r="D65" s="891"/>
      <c r="E65" s="891"/>
      <c r="F65" s="891"/>
      <c r="G65" s="891"/>
      <c r="H65" s="893"/>
      <c r="I65" s="801"/>
      <c r="J65" s="801"/>
      <c r="K65" s="801"/>
      <c r="L65" s="801"/>
      <c r="M65" s="801"/>
      <c r="N65" s="801"/>
      <c r="O65" s="801"/>
    </row>
    <row r="66" spans="1:15" ht="14.25">
      <c r="A66" s="801"/>
      <c r="B66" s="801"/>
      <c r="C66" s="892"/>
      <c r="D66" s="891"/>
      <c r="E66" s="891"/>
      <c r="F66" s="891"/>
      <c r="G66" s="891"/>
      <c r="H66" s="893"/>
      <c r="I66" s="801"/>
      <c r="J66" s="801"/>
      <c r="K66" s="801"/>
      <c r="L66" s="801"/>
      <c r="M66" s="801"/>
      <c r="N66" s="801"/>
      <c r="O66" s="801"/>
    </row>
    <row r="67" spans="1:15">
      <c r="A67" s="801"/>
      <c r="B67" s="801"/>
      <c r="C67" s="892"/>
      <c r="D67" s="890"/>
      <c r="E67" s="890"/>
      <c r="F67" s="890"/>
      <c r="G67" s="890"/>
      <c r="H67" s="893"/>
      <c r="I67" s="801"/>
      <c r="J67" s="801"/>
      <c r="K67" s="801"/>
      <c r="L67" s="801"/>
      <c r="M67" s="801"/>
      <c r="N67" s="801"/>
      <c r="O67" s="801"/>
    </row>
    <row r="68" spans="1:15">
      <c r="A68" s="801"/>
      <c r="B68" s="801"/>
      <c r="C68" s="893"/>
      <c r="D68" s="890"/>
      <c r="E68" s="894"/>
      <c r="F68" s="894"/>
      <c r="G68" s="890"/>
      <c r="H68" s="893"/>
      <c r="I68" s="801"/>
      <c r="J68" s="801"/>
      <c r="K68" s="801"/>
      <c r="L68" s="801"/>
      <c r="M68" s="801"/>
      <c r="N68" s="801"/>
      <c r="O68" s="801"/>
    </row>
    <row r="69" spans="1:15" ht="13.5" customHeight="1">
      <c r="A69" s="801"/>
      <c r="B69" s="801"/>
      <c r="C69" s="893"/>
      <c r="D69" s="890"/>
      <c r="E69" s="894"/>
      <c r="F69" s="894"/>
      <c r="G69" s="890"/>
      <c r="H69" s="893"/>
      <c r="I69" s="801"/>
      <c r="J69" s="801"/>
      <c r="K69" s="801"/>
      <c r="L69" s="801"/>
      <c r="M69" s="801"/>
      <c r="N69" s="801"/>
      <c r="O69" s="801"/>
    </row>
    <row r="70" spans="1:15" ht="12.75" customHeight="1">
      <c r="A70" s="801"/>
      <c r="B70" s="801"/>
      <c r="C70" s="893"/>
      <c r="D70" s="892"/>
      <c r="E70" s="895"/>
      <c r="F70" s="895"/>
      <c r="G70" s="892"/>
      <c r="H70" s="893"/>
      <c r="I70" s="801"/>
      <c r="J70" s="801"/>
      <c r="K70" s="801"/>
      <c r="L70" s="801"/>
      <c r="M70" s="801"/>
      <c r="N70" s="801"/>
      <c r="O70" s="801"/>
    </row>
    <row r="71" spans="1:15" ht="12.75" customHeight="1">
      <c r="A71" s="801"/>
      <c r="B71" s="801"/>
      <c r="C71" s="893"/>
      <c r="D71" s="892"/>
      <c r="E71" s="892"/>
      <c r="F71" s="892"/>
      <c r="G71" s="892"/>
      <c r="H71" s="801"/>
      <c r="I71" s="801"/>
      <c r="J71" s="801"/>
      <c r="K71" s="801"/>
      <c r="L71" s="801"/>
      <c r="M71" s="801"/>
      <c r="N71" s="801"/>
      <c r="O71" s="801"/>
    </row>
    <row r="72" spans="1:15" ht="12.75" customHeight="1">
      <c r="A72" s="801"/>
      <c r="B72" s="801"/>
      <c r="C72" s="801"/>
      <c r="D72" s="892"/>
      <c r="E72" s="892"/>
      <c r="F72" s="892"/>
      <c r="G72" s="892"/>
      <c r="H72" s="801"/>
      <c r="I72" s="801"/>
      <c r="J72" s="801"/>
      <c r="K72" s="801"/>
      <c r="L72" s="801"/>
      <c r="M72" s="801"/>
      <c r="N72" s="801"/>
      <c r="O72" s="801"/>
    </row>
    <row r="73" spans="1:15" ht="12.75" customHeight="1">
      <c r="A73" s="801"/>
      <c r="B73" s="801"/>
      <c r="C73" s="801"/>
      <c r="D73" s="893"/>
      <c r="E73" s="893"/>
      <c r="F73" s="893"/>
      <c r="G73" s="893"/>
      <c r="H73" s="801"/>
      <c r="I73" s="801"/>
      <c r="J73" s="801"/>
      <c r="K73" s="801"/>
      <c r="L73" s="801"/>
      <c r="M73" s="801"/>
      <c r="N73" s="801"/>
      <c r="O73" s="801"/>
    </row>
    <row r="74" spans="1:15" ht="12.75" customHeight="1">
      <c r="A74" s="801"/>
      <c r="B74" s="801"/>
      <c r="C74" s="801"/>
      <c r="D74" s="893"/>
      <c r="E74" s="893"/>
      <c r="F74" s="893"/>
      <c r="G74" s="893"/>
      <c r="H74" s="801"/>
      <c r="I74" s="801"/>
      <c r="J74" s="801"/>
      <c r="K74" s="801"/>
      <c r="L74" s="801"/>
      <c r="M74" s="801"/>
      <c r="N74" s="801"/>
      <c r="O74" s="801"/>
    </row>
    <row r="75" spans="1:15" ht="12.75" customHeight="1">
      <c r="A75" s="801"/>
      <c r="B75" s="801"/>
      <c r="C75" s="801"/>
      <c r="D75" s="893"/>
      <c r="E75" s="893"/>
      <c r="F75" s="893"/>
      <c r="G75" s="893"/>
      <c r="H75" s="801"/>
      <c r="I75" s="801"/>
      <c r="J75" s="801"/>
      <c r="K75" s="801"/>
      <c r="L75" s="801"/>
      <c r="M75" s="801"/>
      <c r="N75" s="801"/>
      <c r="O75" s="801"/>
    </row>
    <row r="76" spans="1:15" ht="12.75" customHeight="1">
      <c r="A76" s="801"/>
      <c r="B76" s="801"/>
      <c r="C76" s="801"/>
      <c r="D76" s="893"/>
      <c r="E76" s="893"/>
      <c r="F76" s="893"/>
      <c r="G76" s="893"/>
      <c r="H76" s="801"/>
      <c r="I76" s="801"/>
      <c r="J76" s="801"/>
      <c r="K76" s="801"/>
      <c r="L76" s="801"/>
      <c r="M76" s="801"/>
      <c r="N76" s="801"/>
      <c r="O76" s="801"/>
    </row>
    <row r="77" spans="1:15" ht="12.75" customHeight="1">
      <c r="A77" s="801"/>
      <c r="B77" s="801"/>
      <c r="C77" s="801"/>
      <c r="D77" s="893"/>
      <c r="E77" s="893"/>
      <c r="F77" s="893"/>
      <c r="G77" s="893"/>
      <c r="H77" s="801"/>
      <c r="I77" s="801"/>
      <c r="J77" s="801"/>
      <c r="K77" s="801"/>
      <c r="L77" s="801"/>
      <c r="M77" s="801"/>
      <c r="N77" s="801"/>
      <c r="O77" s="801"/>
    </row>
    <row r="78" spans="1:15" ht="12.75" customHeight="1">
      <c r="A78" s="801"/>
      <c r="B78" s="801"/>
      <c r="C78" s="801"/>
      <c r="D78" s="801"/>
      <c r="E78" s="801"/>
      <c r="F78" s="801"/>
      <c r="G78" s="801"/>
      <c r="H78" s="801"/>
      <c r="I78" s="801"/>
      <c r="J78" s="801"/>
      <c r="K78" s="801"/>
      <c r="L78" s="801"/>
      <c r="M78" s="801"/>
      <c r="N78" s="801"/>
      <c r="O78" s="801"/>
    </row>
    <row r="79" spans="1:15" ht="12.75" customHeight="1">
      <c r="A79" s="801"/>
      <c r="B79" s="801"/>
      <c r="C79" s="801"/>
      <c r="D79" s="801"/>
      <c r="E79" s="801"/>
      <c r="F79" s="801"/>
      <c r="G79" s="801"/>
      <c r="H79" s="801"/>
      <c r="I79" s="801"/>
      <c r="J79" s="801"/>
      <c r="K79" s="801"/>
      <c r="L79" s="801"/>
      <c r="M79" s="801"/>
      <c r="N79" s="801"/>
      <c r="O79" s="801"/>
    </row>
    <row r="80" spans="1:15" ht="12.75" customHeight="1">
      <c r="A80" s="801"/>
      <c r="B80" s="801"/>
      <c r="C80" s="801"/>
      <c r="D80" s="801"/>
      <c r="E80" s="801"/>
      <c r="F80" s="801"/>
      <c r="G80" s="801"/>
      <c r="H80" s="801"/>
      <c r="I80" s="801"/>
      <c r="J80" s="801"/>
      <c r="K80" s="801"/>
      <c r="L80" s="801"/>
      <c r="M80" s="801"/>
      <c r="N80" s="801"/>
      <c r="O80" s="801"/>
    </row>
    <row r="81" spans="1:15" ht="12.75" customHeight="1">
      <c r="A81" s="801"/>
      <c r="B81" s="801"/>
      <c r="C81" s="801"/>
      <c r="D81" s="801"/>
      <c r="E81" s="801"/>
      <c r="F81" s="801"/>
      <c r="G81" s="801"/>
      <c r="H81" s="801"/>
      <c r="I81" s="801"/>
      <c r="J81" s="801"/>
      <c r="K81" s="801"/>
      <c r="L81" s="801"/>
      <c r="M81" s="801"/>
      <c r="N81" s="801"/>
      <c r="O81" s="801"/>
    </row>
    <row r="82" spans="1:15" ht="12.75" customHeight="1">
      <c r="A82" s="801"/>
      <c r="B82" s="801"/>
      <c r="C82" s="801"/>
      <c r="D82" s="801"/>
      <c r="E82" s="801"/>
      <c r="F82" s="801"/>
      <c r="G82" s="801"/>
      <c r="H82" s="801"/>
      <c r="I82" s="801"/>
      <c r="J82" s="801"/>
      <c r="K82" s="801"/>
      <c r="L82" s="801"/>
      <c r="M82" s="801"/>
      <c r="N82" s="801"/>
      <c r="O82" s="801"/>
    </row>
    <row r="83" spans="1:15" ht="12.75" customHeight="1">
      <c r="A83" s="801"/>
      <c r="B83" s="801"/>
      <c r="C83" s="801"/>
      <c r="D83" s="801"/>
      <c r="E83" s="801"/>
      <c r="F83" s="801"/>
      <c r="G83" s="801"/>
      <c r="H83" s="801"/>
      <c r="I83" s="801"/>
      <c r="J83" s="801"/>
      <c r="K83" s="801"/>
      <c r="L83" s="801"/>
      <c r="M83" s="801"/>
      <c r="N83" s="801"/>
      <c r="O83" s="801"/>
    </row>
    <row r="84" spans="1:15" ht="12.75" customHeight="1">
      <c r="A84" s="801"/>
      <c r="B84" s="801"/>
      <c r="C84" s="801"/>
      <c r="D84" s="801"/>
      <c r="E84" s="801"/>
      <c r="F84" s="801"/>
      <c r="G84" s="801"/>
      <c r="H84" s="801"/>
      <c r="I84" s="801"/>
      <c r="J84" s="801"/>
      <c r="K84" s="801"/>
      <c r="L84" s="801"/>
      <c r="M84" s="801"/>
      <c r="N84" s="801"/>
      <c r="O84" s="801"/>
    </row>
    <row r="85" spans="1:15" ht="12.75" customHeight="1">
      <c r="A85" s="801"/>
      <c r="B85" s="801"/>
      <c r="C85" s="801"/>
      <c r="D85" s="801"/>
      <c r="E85" s="801"/>
      <c r="F85" s="801"/>
      <c r="G85" s="801"/>
      <c r="H85" s="801"/>
      <c r="I85" s="801"/>
      <c r="J85" s="801"/>
      <c r="K85" s="801"/>
      <c r="L85" s="801"/>
      <c r="M85" s="801"/>
      <c r="N85" s="801"/>
      <c r="O85" s="801"/>
    </row>
    <row r="86" spans="1:15" ht="12.75" customHeight="1">
      <c r="A86" s="801"/>
      <c r="B86" s="801"/>
      <c r="C86" s="801"/>
      <c r="D86" s="801"/>
      <c r="E86" s="801"/>
      <c r="F86" s="801"/>
      <c r="G86" s="801"/>
      <c r="H86" s="801"/>
      <c r="I86" s="801"/>
      <c r="J86" s="801"/>
      <c r="K86" s="801"/>
      <c r="L86" s="801"/>
      <c r="M86" s="801"/>
      <c r="N86" s="801"/>
      <c r="O86" s="801"/>
    </row>
    <row r="87" spans="1:15" ht="12.75" customHeight="1">
      <c r="A87" s="801"/>
      <c r="B87" s="801"/>
      <c r="C87" s="801"/>
      <c r="D87" s="801"/>
      <c r="E87" s="801"/>
      <c r="F87" s="801"/>
      <c r="G87" s="801"/>
      <c r="H87" s="801"/>
      <c r="I87" s="801"/>
      <c r="J87" s="801"/>
      <c r="K87" s="801"/>
      <c r="L87" s="801"/>
      <c r="M87" s="801"/>
      <c r="N87" s="801"/>
      <c r="O87" s="801"/>
    </row>
    <row r="88" spans="1:15" ht="12.75" customHeight="1">
      <c r="A88" s="801"/>
      <c r="B88" s="801"/>
      <c r="C88" s="801"/>
      <c r="D88" s="801"/>
      <c r="E88" s="801"/>
      <c r="F88" s="801"/>
      <c r="G88" s="801"/>
      <c r="H88" s="801"/>
      <c r="I88" s="801"/>
      <c r="J88" s="801"/>
      <c r="K88" s="801"/>
      <c r="L88" s="801"/>
      <c r="M88" s="801"/>
      <c r="N88" s="801"/>
      <c r="O88" s="801"/>
    </row>
    <row r="89" spans="1:15" ht="12.75" customHeight="1">
      <c r="A89" s="801"/>
      <c r="B89" s="801"/>
      <c r="C89" s="801"/>
      <c r="D89" s="801"/>
      <c r="E89" s="801"/>
      <c r="F89" s="801"/>
      <c r="G89" s="801"/>
      <c r="H89" s="801"/>
      <c r="I89" s="801"/>
      <c r="J89" s="801"/>
      <c r="K89" s="801"/>
      <c r="L89" s="801"/>
      <c r="M89" s="801"/>
      <c r="N89" s="801"/>
      <c r="O89" s="801"/>
    </row>
    <row r="90" spans="1:15" ht="12.75" customHeight="1">
      <c r="A90" s="801"/>
      <c r="B90" s="801"/>
      <c r="C90" s="801"/>
      <c r="D90" s="801"/>
      <c r="E90" s="801"/>
      <c r="F90" s="801"/>
      <c r="G90" s="801"/>
      <c r="H90" s="801"/>
      <c r="I90" s="801"/>
      <c r="J90" s="801"/>
      <c r="K90" s="801"/>
      <c r="L90" s="801"/>
      <c r="M90" s="801"/>
      <c r="N90" s="801"/>
      <c r="O90" s="801"/>
    </row>
    <row r="91" spans="1:15" ht="12.75" customHeight="1">
      <c r="A91" s="801"/>
      <c r="B91" s="801"/>
      <c r="C91" s="801"/>
      <c r="D91" s="801"/>
      <c r="E91" s="801"/>
      <c r="F91" s="801"/>
      <c r="G91" s="801"/>
      <c r="H91" s="801"/>
      <c r="I91" s="801"/>
      <c r="J91" s="801"/>
      <c r="K91" s="801"/>
      <c r="L91" s="801"/>
      <c r="M91" s="801"/>
      <c r="N91" s="801"/>
      <c r="O91" s="801"/>
    </row>
    <row r="92" spans="1:15" ht="12.75" customHeight="1">
      <c r="A92" s="801"/>
      <c r="B92" s="801"/>
      <c r="C92" s="801"/>
      <c r="D92" s="801"/>
      <c r="E92" s="801"/>
      <c r="F92" s="801"/>
      <c r="G92" s="801"/>
      <c r="H92" s="801"/>
      <c r="I92" s="801"/>
      <c r="J92" s="801"/>
      <c r="K92" s="801"/>
      <c r="L92" s="801"/>
      <c r="M92" s="801"/>
      <c r="N92" s="801"/>
      <c r="O92" s="801"/>
    </row>
    <row r="93" spans="1:15" ht="13.5" customHeight="1">
      <c r="A93" s="801"/>
      <c r="B93" s="801"/>
      <c r="C93" s="801"/>
      <c r="D93" s="801"/>
      <c r="E93" s="801"/>
      <c r="F93" s="801"/>
      <c r="G93" s="801"/>
      <c r="H93" s="801"/>
      <c r="I93" s="801"/>
      <c r="J93" s="801"/>
      <c r="K93" s="801"/>
      <c r="L93" s="801"/>
      <c r="M93" s="801"/>
      <c r="N93" s="801"/>
      <c r="O93" s="801"/>
    </row>
    <row r="94" spans="1:15">
      <c r="A94" s="801"/>
      <c r="B94" s="801"/>
      <c r="C94" s="801"/>
      <c r="D94" s="801"/>
      <c r="E94" s="801"/>
      <c r="F94" s="801"/>
      <c r="G94" s="801"/>
      <c r="H94" s="801"/>
      <c r="I94" s="801"/>
      <c r="J94" s="801"/>
      <c r="K94" s="801"/>
      <c r="L94" s="801"/>
      <c r="M94" s="801"/>
      <c r="N94" s="801"/>
      <c r="O94" s="801"/>
    </row>
    <row r="95" spans="1:15">
      <c r="A95" s="801"/>
      <c r="B95" s="801"/>
      <c r="C95" s="801"/>
      <c r="D95" s="801"/>
      <c r="E95" s="801"/>
      <c r="F95" s="801"/>
      <c r="G95" s="801"/>
      <c r="H95" s="801"/>
      <c r="I95" s="801"/>
      <c r="J95" s="801"/>
      <c r="K95" s="801"/>
      <c r="L95" s="801"/>
      <c r="M95" s="801"/>
      <c r="N95" s="801"/>
      <c r="O95" s="801"/>
    </row>
    <row r="96" spans="1:15">
      <c r="A96" s="801"/>
      <c r="B96" s="801"/>
      <c r="C96" s="801"/>
      <c r="D96" s="801"/>
      <c r="E96" s="801"/>
      <c r="F96" s="801"/>
      <c r="G96" s="801"/>
      <c r="H96" s="801"/>
      <c r="I96" s="801"/>
      <c r="J96" s="801"/>
      <c r="K96" s="801"/>
      <c r="L96" s="801"/>
      <c r="M96" s="801"/>
      <c r="N96" s="801"/>
      <c r="O96" s="801"/>
    </row>
    <row r="97" spans="1:15">
      <c r="A97" s="801"/>
      <c r="B97" s="801"/>
      <c r="C97" s="801"/>
      <c r="D97" s="801"/>
      <c r="E97" s="801"/>
      <c r="F97" s="801"/>
      <c r="G97" s="801"/>
      <c r="H97" s="801"/>
      <c r="I97" s="801"/>
      <c r="J97" s="801"/>
      <c r="K97" s="801"/>
      <c r="L97" s="801"/>
      <c r="M97" s="801"/>
      <c r="N97" s="801"/>
      <c r="O97" s="801"/>
    </row>
    <row r="98" spans="1:15">
      <c r="A98" s="801"/>
      <c r="B98" s="801"/>
      <c r="C98" s="801"/>
      <c r="D98" s="801"/>
      <c r="E98" s="801"/>
      <c r="F98" s="801"/>
      <c r="G98" s="801"/>
      <c r="H98" s="801"/>
      <c r="I98" s="801"/>
      <c r="J98" s="801"/>
      <c r="K98" s="801"/>
      <c r="L98" s="801"/>
      <c r="M98" s="801"/>
      <c r="N98" s="801"/>
      <c r="O98" s="801"/>
    </row>
    <row r="99" spans="1:15">
      <c r="A99" s="801"/>
      <c r="B99" s="801"/>
      <c r="C99" s="801"/>
      <c r="D99" s="801"/>
      <c r="E99" s="801"/>
      <c r="F99" s="801"/>
      <c r="G99" s="801"/>
      <c r="H99" s="801"/>
      <c r="I99" s="801"/>
      <c r="J99" s="801"/>
      <c r="K99" s="801"/>
      <c r="L99" s="801"/>
      <c r="M99" s="801"/>
      <c r="N99" s="801"/>
      <c r="O99" s="801"/>
    </row>
    <row r="100" spans="1:15">
      <c r="A100" s="801"/>
      <c r="B100" s="801"/>
      <c r="C100" s="801"/>
      <c r="D100" s="801"/>
      <c r="E100" s="801"/>
      <c r="F100" s="801"/>
      <c r="G100" s="801"/>
      <c r="H100" s="801"/>
      <c r="I100" s="801"/>
      <c r="J100" s="801"/>
      <c r="K100" s="801"/>
      <c r="L100" s="801"/>
      <c r="M100" s="801"/>
      <c r="N100" s="801"/>
      <c r="O100" s="801"/>
    </row>
    <row r="101" spans="1:15">
      <c r="A101" s="801"/>
      <c r="B101" s="801"/>
      <c r="C101" s="801"/>
      <c r="D101" s="801"/>
      <c r="E101" s="801"/>
      <c r="F101" s="801"/>
      <c r="G101" s="801"/>
      <c r="H101" s="801"/>
      <c r="I101" s="801"/>
      <c r="J101" s="801"/>
      <c r="K101" s="801"/>
      <c r="L101" s="801"/>
      <c r="M101" s="801"/>
      <c r="N101" s="801"/>
      <c r="O101" s="801"/>
    </row>
    <row r="102" spans="1:15">
      <c r="A102" s="801"/>
      <c r="B102" s="801"/>
      <c r="C102" s="801"/>
      <c r="D102" s="801"/>
      <c r="E102" s="801"/>
      <c r="F102" s="801"/>
      <c r="G102" s="801"/>
      <c r="H102" s="801"/>
      <c r="I102" s="801"/>
      <c r="J102" s="801"/>
      <c r="K102" s="801"/>
      <c r="L102" s="801"/>
      <c r="M102" s="801"/>
      <c r="N102" s="801"/>
      <c r="O102" s="801"/>
    </row>
    <row r="103" spans="1:15">
      <c r="A103" s="801"/>
      <c r="B103" s="801"/>
      <c r="C103" s="801"/>
      <c r="D103" s="801"/>
      <c r="E103" s="801"/>
      <c r="F103" s="801"/>
      <c r="G103" s="801"/>
      <c r="H103" s="801"/>
      <c r="I103" s="801"/>
      <c r="J103" s="801"/>
      <c r="K103" s="801"/>
      <c r="L103" s="801"/>
      <c r="M103" s="801"/>
      <c r="N103" s="801"/>
      <c r="O103" s="801"/>
    </row>
    <row r="104" spans="1:15">
      <c r="A104" s="801"/>
      <c r="B104" s="801"/>
      <c r="C104" s="801"/>
      <c r="D104" s="801"/>
      <c r="E104" s="801"/>
      <c r="F104" s="801"/>
      <c r="G104" s="801"/>
      <c r="H104" s="801"/>
      <c r="I104" s="801"/>
      <c r="J104" s="801"/>
      <c r="K104" s="801"/>
      <c r="L104" s="801"/>
      <c r="M104" s="801"/>
      <c r="N104" s="801"/>
      <c r="O104" s="801"/>
    </row>
    <row r="105" spans="1:15">
      <c r="A105" s="801"/>
      <c r="B105" s="801"/>
      <c r="C105" s="801"/>
      <c r="D105" s="801"/>
      <c r="E105" s="801"/>
      <c r="F105" s="801"/>
      <c r="G105" s="801"/>
      <c r="H105" s="801"/>
      <c r="I105" s="801"/>
      <c r="J105" s="801"/>
      <c r="K105" s="801"/>
      <c r="L105" s="801"/>
      <c r="M105" s="801"/>
      <c r="N105" s="801"/>
      <c r="O105" s="801"/>
    </row>
    <row r="106" spans="1:15">
      <c r="A106" s="801"/>
      <c r="B106" s="801"/>
      <c r="C106" s="801"/>
      <c r="D106" s="801"/>
      <c r="E106" s="801"/>
      <c r="F106" s="801"/>
      <c r="G106" s="801"/>
      <c r="H106" s="801"/>
      <c r="I106" s="801"/>
      <c r="J106" s="801"/>
      <c r="K106" s="801"/>
      <c r="L106" s="801"/>
      <c r="M106" s="801"/>
      <c r="N106" s="801"/>
      <c r="O106" s="801"/>
    </row>
    <row r="107" spans="1:15">
      <c r="A107" s="801"/>
      <c r="B107" s="801"/>
      <c r="C107" s="801"/>
      <c r="D107" s="801"/>
      <c r="E107" s="801"/>
      <c r="F107" s="801"/>
      <c r="G107" s="801"/>
      <c r="H107" s="801"/>
      <c r="I107" s="801"/>
      <c r="J107" s="801"/>
      <c r="K107" s="801"/>
      <c r="L107" s="801"/>
      <c r="M107" s="801"/>
      <c r="N107" s="801"/>
      <c r="O107" s="801"/>
    </row>
    <row r="108" spans="1:15">
      <c r="A108" s="801"/>
      <c r="B108" s="801"/>
      <c r="C108" s="801"/>
      <c r="D108" s="801"/>
      <c r="E108" s="801"/>
      <c r="F108" s="801"/>
      <c r="G108" s="801"/>
      <c r="H108" s="801"/>
      <c r="I108" s="801"/>
      <c r="J108" s="801"/>
      <c r="K108" s="801"/>
      <c r="L108" s="801"/>
      <c r="M108" s="801"/>
      <c r="N108" s="801"/>
      <c r="O108" s="801"/>
    </row>
    <row r="109" spans="1:15">
      <c r="A109" s="801"/>
      <c r="B109" s="801"/>
      <c r="C109" s="801"/>
      <c r="D109" s="801"/>
      <c r="E109" s="801"/>
      <c r="F109" s="801"/>
      <c r="G109" s="801"/>
      <c r="H109" s="801"/>
      <c r="I109" s="801"/>
      <c r="J109" s="801"/>
      <c r="K109" s="801"/>
      <c r="L109" s="801"/>
      <c r="M109" s="801"/>
      <c r="N109" s="801"/>
      <c r="O109" s="801"/>
    </row>
    <row r="110" spans="1:15">
      <c r="A110" s="801"/>
      <c r="B110" s="801"/>
      <c r="C110" s="801"/>
      <c r="D110" s="801"/>
      <c r="E110" s="801"/>
      <c r="F110" s="801"/>
      <c r="G110" s="801"/>
      <c r="H110" s="801"/>
      <c r="I110" s="801"/>
      <c r="J110" s="801"/>
      <c r="K110" s="801"/>
      <c r="L110" s="801"/>
      <c r="M110" s="801"/>
      <c r="N110" s="801"/>
      <c r="O110" s="801"/>
    </row>
    <row r="111" spans="1:15">
      <c r="A111" s="801"/>
      <c r="B111" s="801"/>
      <c r="C111" s="801"/>
      <c r="D111" s="801"/>
      <c r="E111" s="801"/>
      <c r="F111" s="801"/>
      <c r="G111" s="801"/>
      <c r="H111" s="801"/>
      <c r="I111" s="801"/>
      <c r="J111" s="801"/>
      <c r="K111" s="801"/>
      <c r="L111" s="801"/>
      <c r="M111" s="801"/>
      <c r="N111" s="801"/>
      <c r="O111" s="801"/>
    </row>
    <row r="112" spans="1:15">
      <c r="A112" s="801"/>
      <c r="B112" s="801"/>
      <c r="C112" s="801"/>
      <c r="D112" s="801"/>
      <c r="E112" s="801"/>
      <c r="F112" s="801"/>
      <c r="G112" s="801"/>
      <c r="H112" s="801"/>
      <c r="I112" s="801"/>
      <c r="J112" s="801"/>
      <c r="K112" s="801"/>
      <c r="L112" s="801"/>
      <c r="M112" s="801"/>
      <c r="N112" s="801"/>
      <c r="O112" s="801"/>
    </row>
    <row r="113" spans="1:15">
      <c r="A113" s="801"/>
      <c r="B113" s="801"/>
      <c r="C113" s="801"/>
      <c r="D113" s="801"/>
      <c r="E113" s="801"/>
      <c r="F113" s="801"/>
      <c r="G113" s="801"/>
      <c r="H113" s="801"/>
      <c r="I113" s="801"/>
      <c r="J113" s="801"/>
      <c r="K113" s="801"/>
      <c r="L113" s="801"/>
      <c r="M113" s="801"/>
      <c r="N113" s="801"/>
      <c r="O113" s="801"/>
    </row>
    <row r="114" spans="1:15">
      <c r="A114" s="801"/>
      <c r="B114" s="801"/>
      <c r="C114" s="801"/>
      <c r="D114" s="801"/>
      <c r="E114" s="801"/>
      <c r="F114" s="801"/>
      <c r="G114" s="801"/>
      <c r="H114" s="801"/>
      <c r="I114" s="801"/>
      <c r="J114" s="801"/>
      <c r="K114" s="801"/>
      <c r="L114" s="801"/>
      <c r="M114" s="801"/>
      <c r="N114" s="801"/>
      <c r="O114" s="801"/>
    </row>
    <row r="115" spans="1:15">
      <c r="A115" s="801"/>
      <c r="B115" s="801"/>
      <c r="C115" s="801"/>
      <c r="D115" s="801"/>
      <c r="E115" s="801"/>
      <c r="F115" s="801"/>
      <c r="G115" s="801"/>
      <c r="H115" s="801"/>
      <c r="I115" s="801"/>
      <c r="J115" s="801"/>
      <c r="K115" s="801"/>
      <c r="L115" s="801"/>
      <c r="M115" s="801"/>
      <c r="N115" s="801"/>
      <c r="O115" s="801"/>
    </row>
    <row r="116" spans="1:15">
      <c r="A116" s="801"/>
      <c r="B116" s="801"/>
      <c r="C116" s="801"/>
      <c r="D116" s="801"/>
      <c r="E116" s="801"/>
      <c r="F116" s="801"/>
      <c r="G116" s="801"/>
      <c r="H116" s="801"/>
      <c r="I116" s="801"/>
      <c r="J116" s="801"/>
      <c r="K116" s="801"/>
      <c r="L116" s="801"/>
      <c r="M116" s="801"/>
      <c r="N116" s="801"/>
      <c r="O116" s="801"/>
    </row>
    <row r="117" spans="1:15">
      <c r="A117" s="801"/>
      <c r="B117" s="801"/>
      <c r="C117" s="801"/>
      <c r="D117" s="801"/>
      <c r="E117" s="801"/>
      <c r="F117" s="801"/>
      <c r="G117" s="801"/>
      <c r="H117" s="801"/>
      <c r="I117" s="801"/>
      <c r="J117" s="801"/>
      <c r="K117" s="801"/>
      <c r="L117" s="801"/>
      <c r="M117" s="801"/>
      <c r="N117" s="801"/>
      <c r="O117" s="801"/>
    </row>
    <row r="118" spans="1:15">
      <c r="A118" s="801"/>
      <c r="B118" s="801"/>
      <c r="C118" s="801"/>
      <c r="D118" s="801"/>
      <c r="E118" s="801"/>
      <c r="F118" s="801"/>
      <c r="G118" s="801"/>
      <c r="H118" s="801"/>
      <c r="I118" s="801"/>
      <c r="J118" s="801"/>
      <c r="K118" s="801"/>
      <c r="L118" s="801"/>
      <c r="M118" s="801"/>
      <c r="N118" s="801"/>
      <c r="O118" s="801"/>
    </row>
    <row r="119" spans="1:15">
      <c r="A119" s="801"/>
      <c r="B119" s="801"/>
      <c r="C119" s="801"/>
      <c r="D119" s="801"/>
      <c r="E119" s="801"/>
      <c r="F119" s="801"/>
      <c r="G119" s="801"/>
      <c r="H119" s="801"/>
      <c r="I119" s="801"/>
      <c r="J119" s="801"/>
      <c r="K119" s="801"/>
      <c r="L119" s="801"/>
      <c r="M119" s="801"/>
      <c r="N119" s="801"/>
      <c r="O119" s="801"/>
    </row>
    <row r="120" spans="1:15">
      <c r="A120" s="801"/>
      <c r="B120" s="801"/>
      <c r="C120" s="801"/>
      <c r="D120" s="801"/>
      <c r="E120" s="801"/>
      <c r="F120" s="801"/>
      <c r="G120" s="801"/>
      <c r="H120" s="801"/>
      <c r="I120" s="801"/>
      <c r="J120" s="801"/>
      <c r="K120" s="801"/>
      <c r="L120" s="801"/>
      <c r="M120" s="801"/>
      <c r="N120" s="801"/>
      <c r="O120" s="801"/>
    </row>
    <row r="121" spans="1:15">
      <c r="A121" s="801"/>
      <c r="B121" s="801"/>
      <c r="C121" s="801"/>
      <c r="D121" s="801"/>
      <c r="E121" s="801"/>
      <c r="F121" s="801"/>
      <c r="G121" s="801"/>
      <c r="H121" s="801"/>
      <c r="I121" s="801"/>
      <c r="J121" s="801"/>
      <c r="K121" s="801"/>
      <c r="L121" s="801"/>
      <c r="M121" s="801"/>
      <c r="N121" s="801"/>
      <c r="O121" s="801"/>
    </row>
    <row r="122" spans="1:15">
      <c r="A122" s="801"/>
      <c r="B122" s="801"/>
      <c r="C122" s="801"/>
      <c r="D122" s="801"/>
      <c r="E122" s="801"/>
      <c r="F122" s="801"/>
      <c r="G122" s="801"/>
      <c r="H122" s="801"/>
      <c r="I122" s="801"/>
      <c r="J122" s="801"/>
      <c r="K122" s="801"/>
      <c r="L122" s="801"/>
      <c r="M122" s="801"/>
      <c r="N122" s="801"/>
      <c r="O122" s="801"/>
    </row>
    <row r="123" spans="1:15">
      <c r="A123" s="801"/>
      <c r="B123" s="801"/>
      <c r="C123" s="801"/>
      <c r="D123" s="801"/>
      <c r="E123" s="801"/>
      <c r="F123" s="801"/>
      <c r="G123" s="801"/>
      <c r="H123" s="801"/>
      <c r="I123" s="801"/>
      <c r="J123" s="801"/>
      <c r="K123" s="801"/>
      <c r="L123" s="801"/>
      <c r="M123" s="801"/>
      <c r="N123" s="801"/>
      <c r="O123" s="801"/>
    </row>
    <row r="124" spans="1:15">
      <c r="A124" s="801"/>
      <c r="B124" s="801"/>
      <c r="C124" s="801"/>
      <c r="D124" s="801"/>
      <c r="E124" s="801"/>
      <c r="F124" s="801"/>
      <c r="G124" s="801"/>
      <c r="H124" s="801"/>
      <c r="I124" s="801"/>
      <c r="J124" s="801"/>
      <c r="K124" s="801"/>
      <c r="L124" s="801"/>
      <c r="M124" s="801"/>
      <c r="N124" s="801"/>
      <c r="O124" s="801"/>
    </row>
    <row r="125" spans="1:15">
      <c r="A125" s="801"/>
      <c r="B125" s="801"/>
      <c r="C125" s="801"/>
      <c r="D125" s="801"/>
      <c r="E125" s="801"/>
      <c r="F125" s="801"/>
      <c r="G125" s="801"/>
      <c r="H125" s="801"/>
      <c r="I125" s="801"/>
      <c r="J125" s="801"/>
      <c r="K125" s="801"/>
      <c r="L125" s="801"/>
      <c r="M125" s="801"/>
      <c r="N125" s="801"/>
      <c r="O125" s="801"/>
    </row>
    <row r="126" spans="1:15">
      <c r="A126" s="801"/>
      <c r="B126" s="801"/>
      <c r="C126" s="801"/>
      <c r="D126" s="801"/>
      <c r="E126" s="801"/>
      <c r="F126" s="801"/>
      <c r="G126" s="801"/>
      <c r="H126" s="801"/>
      <c r="I126" s="801"/>
      <c r="J126" s="801"/>
      <c r="K126" s="801"/>
      <c r="L126" s="801"/>
      <c r="M126" s="801"/>
      <c r="N126" s="801"/>
      <c r="O126" s="801"/>
    </row>
    <row r="127" spans="1:15">
      <c r="A127" s="801"/>
      <c r="B127" s="801"/>
      <c r="C127" s="801"/>
      <c r="D127" s="801"/>
      <c r="E127" s="801"/>
      <c r="F127" s="801"/>
      <c r="G127" s="801"/>
      <c r="H127" s="801"/>
      <c r="I127" s="801"/>
      <c r="J127" s="801"/>
      <c r="K127" s="801"/>
      <c r="L127" s="801"/>
      <c r="M127" s="801"/>
      <c r="N127" s="801"/>
      <c r="O127" s="801"/>
    </row>
    <row r="128" spans="1:15">
      <c r="A128" s="801"/>
      <c r="B128" s="801"/>
      <c r="C128" s="801"/>
      <c r="D128" s="801"/>
      <c r="E128" s="801"/>
      <c r="F128" s="801"/>
      <c r="G128" s="801"/>
      <c r="H128" s="801"/>
      <c r="I128" s="801"/>
      <c r="J128" s="801"/>
      <c r="K128" s="801"/>
      <c r="L128" s="801"/>
      <c r="M128" s="801"/>
      <c r="N128" s="801"/>
      <c r="O128" s="801"/>
    </row>
    <row r="129" spans="1:15">
      <c r="A129" s="801"/>
      <c r="B129" s="801"/>
      <c r="C129" s="801"/>
      <c r="D129" s="801"/>
      <c r="E129" s="801"/>
      <c r="F129" s="801"/>
      <c r="G129" s="801"/>
      <c r="H129" s="801"/>
      <c r="I129" s="801"/>
      <c r="J129" s="801"/>
      <c r="K129" s="801"/>
      <c r="L129" s="801"/>
      <c r="M129" s="801"/>
      <c r="N129" s="801"/>
      <c r="O129" s="801"/>
    </row>
    <row r="130" spans="1:15">
      <c r="A130" s="801"/>
      <c r="B130" s="801"/>
      <c r="C130" s="801"/>
      <c r="D130" s="801"/>
      <c r="E130" s="801"/>
      <c r="F130" s="801"/>
      <c r="G130" s="801"/>
      <c r="H130" s="801"/>
      <c r="I130" s="801"/>
      <c r="J130" s="801"/>
      <c r="K130" s="801"/>
      <c r="L130" s="801"/>
      <c r="M130" s="801"/>
      <c r="N130" s="801"/>
      <c r="O130" s="801"/>
    </row>
    <row r="131" spans="1:15">
      <c r="A131" s="801"/>
      <c r="B131" s="801"/>
      <c r="C131" s="801"/>
      <c r="D131" s="801"/>
      <c r="E131" s="801"/>
      <c r="F131" s="801"/>
      <c r="G131" s="801"/>
      <c r="H131" s="801"/>
      <c r="I131" s="801"/>
      <c r="J131" s="801"/>
      <c r="K131" s="801"/>
      <c r="L131" s="801"/>
      <c r="M131" s="801"/>
      <c r="N131" s="801"/>
      <c r="O131" s="801"/>
    </row>
    <row r="132" spans="1:15">
      <c r="A132" s="801"/>
      <c r="B132" s="801"/>
      <c r="C132" s="801"/>
      <c r="D132" s="801"/>
      <c r="E132" s="801"/>
      <c r="F132" s="801"/>
      <c r="G132" s="801"/>
      <c r="H132" s="801"/>
      <c r="I132" s="801"/>
      <c r="J132" s="801"/>
      <c r="K132" s="801"/>
      <c r="L132" s="801"/>
      <c r="M132" s="801"/>
      <c r="N132" s="801"/>
      <c r="O132" s="801"/>
    </row>
    <row r="133" spans="1:15">
      <c r="A133" s="801"/>
      <c r="B133" s="801"/>
      <c r="C133" s="801"/>
      <c r="D133" s="801"/>
      <c r="E133" s="801"/>
      <c r="F133" s="801"/>
      <c r="G133" s="801"/>
      <c r="H133" s="801"/>
      <c r="I133" s="801"/>
      <c r="J133" s="801"/>
      <c r="K133" s="801"/>
      <c r="L133" s="801"/>
      <c r="M133" s="801"/>
      <c r="N133" s="801"/>
      <c r="O133" s="801"/>
    </row>
    <row r="134" spans="1:15">
      <c r="A134" s="801"/>
      <c r="B134" s="801"/>
      <c r="C134" s="801"/>
      <c r="D134" s="801"/>
      <c r="E134" s="801"/>
      <c r="F134" s="801"/>
      <c r="G134" s="801"/>
      <c r="H134" s="801"/>
      <c r="I134" s="801"/>
      <c r="J134" s="801"/>
      <c r="K134" s="801"/>
      <c r="L134" s="801"/>
      <c r="M134" s="801"/>
      <c r="N134" s="801"/>
      <c r="O134" s="801"/>
    </row>
    <row r="135" spans="1:15">
      <c r="A135" s="801"/>
      <c r="B135" s="801"/>
      <c r="C135" s="801"/>
      <c r="D135" s="801"/>
      <c r="E135" s="801"/>
      <c r="F135" s="801"/>
      <c r="G135" s="801"/>
      <c r="H135" s="801"/>
      <c r="I135" s="801"/>
      <c r="J135" s="801"/>
      <c r="K135" s="801"/>
      <c r="L135" s="801"/>
      <c r="M135" s="801"/>
      <c r="N135" s="801"/>
      <c r="O135" s="801"/>
    </row>
    <row r="136" spans="1:15">
      <c r="A136" s="801"/>
      <c r="B136" s="801"/>
      <c r="C136" s="801"/>
      <c r="D136" s="801"/>
      <c r="E136" s="801"/>
      <c r="F136" s="801"/>
      <c r="G136" s="801"/>
      <c r="H136" s="801"/>
      <c r="I136" s="801"/>
      <c r="J136" s="801"/>
      <c r="K136" s="801"/>
      <c r="L136" s="801"/>
      <c r="M136" s="801"/>
      <c r="N136" s="801"/>
      <c r="O136" s="801"/>
    </row>
    <row r="137" spans="1:15">
      <c r="A137" s="801"/>
      <c r="B137" s="801"/>
      <c r="C137" s="801"/>
      <c r="D137" s="801"/>
      <c r="E137" s="801"/>
      <c r="F137" s="801"/>
      <c r="G137" s="801"/>
      <c r="H137" s="801"/>
      <c r="I137" s="801"/>
      <c r="J137" s="801"/>
      <c r="K137" s="801"/>
      <c r="L137" s="801"/>
      <c r="M137" s="801"/>
      <c r="N137" s="801"/>
      <c r="O137" s="801"/>
    </row>
    <row r="138" spans="1:15">
      <c r="A138" s="801"/>
      <c r="B138" s="801"/>
      <c r="C138" s="801"/>
      <c r="D138" s="801"/>
      <c r="E138" s="801"/>
      <c r="F138" s="801"/>
      <c r="G138" s="801"/>
      <c r="H138" s="801"/>
      <c r="I138" s="801"/>
      <c r="J138" s="801"/>
      <c r="K138" s="801"/>
      <c r="L138" s="801"/>
      <c r="M138" s="801"/>
      <c r="N138" s="801"/>
      <c r="O138" s="801"/>
    </row>
    <row r="139" spans="1:15">
      <c r="A139" s="801"/>
      <c r="B139" s="801"/>
      <c r="C139" s="801"/>
      <c r="D139" s="801"/>
      <c r="E139" s="801"/>
      <c r="F139" s="801"/>
      <c r="G139" s="801"/>
      <c r="H139" s="801"/>
      <c r="I139" s="801"/>
      <c r="J139" s="801"/>
      <c r="K139" s="801"/>
      <c r="L139" s="801"/>
      <c r="M139" s="801"/>
      <c r="N139" s="801"/>
      <c r="O139" s="801"/>
    </row>
    <row r="140" spans="1:15">
      <c r="A140" s="801"/>
      <c r="B140" s="801"/>
      <c r="C140" s="801"/>
      <c r="D140" s="801"/>
      <c r="E140" s="801"/>
      <c r="F140" s="801"/>
      <c r="G140" s="801"/>
      <c r="H140" s="801"/>
      <c r="I140" s="801"/>
      <c r="J140" s="801"/>
      <c r="K140" s="801"/>
      <c r="L140" s="801"/>
      <c r="M140" s="801"/>
      <c r="N140" s="801"/>
      <c r="O140" s="801"/>
    </row>
    <row r="141" spans="1:15">
      <c r="A141" s="801"/>
      <c r="B141" s="801"/>
      <c r="C141" s="801"/>
      <c r="D141" s="801"/>
      <c r="E141" s="801"/>
      <c r="F141" s="801"/>
      <c r="G141" s="801"/>
      <c r="H141" s="801"/>
      <c r="I141" s="801"/>
      <c r="J141" s="801"/>
      <c r="K141" s="801"/>
      <c r="L141" s="801"/>
      <c r="M141" s="801"/>
      <c r="N141" s="801"/>
      <c r="O141" s="801"/>
    </row>
    <row r="142" spans="1:15">
      <c r="A142" s="801"/>
      <c r="B142" s="801"/>
      <c r="C142" s="801"/>
      <c r="D142" s="801"/>
      <c r="E142" s="801"/>
      <c r="F142" s="801"/>
      <c r="G142" s="801"/>
      <c r="H142" s="801"/>
      <c r="I142" s="801"/>
      <c r="J142" s="801"/>
      <c r="K142" s="801"/>
      <c r="L142" s="801"/>
      <c r="M142" s="801"/>
      <c r="N142" s="801"/>
      <c r="O142" s="801"/>
    </row>
    <row r="143" spans="1:15">
      <c r="A143" s="801"/>
      <c r="B143" s="801"/>
      <c r="C143" s="801"/>
      <c r="D143" s="801"/>
      <c r="E143" s="801"/>
      <c r="F143" s="801"/>
      <c r="G143" s="801"/>
      <c r="H143" s="801"/>
      <c r="I143" s="801"/>
      <c r="J143" s="801"/>
      <c r="K143" s="801"/>
      <c r="L143" s="801"/>
      <c r="M143" s="801"/>
      <c r="N143" s="801"/>
      <c r="O143" s="801"/>
    </row>
    <row r="144" spans="1:15">
      <c r="A144" s="801"/>
      <c r="B144" s="801"/>
      <c r="C144" s="801"/>
      <c r="D144" s="801"/>
      <c r="E144" s="801"/>
      <c r="F144" s="801"/>
      <c r="G144" s="801"/>
      <c r="H144" s="801"/>
      <c r="I144" s="801"/>
      <c r="J144" s="801"/>
      <c r="K144" s="801"/>
      <c r="L144" s="801"/>
      <c r="M144" s="801"/>
      <c r="N144" s="801"/>
      <c r="O144" s="801"/>
    </row>
    <row r="145" spans="1:15">
      <c r="A145" s="801"/>
      <c r="B145" s="801"/>
      <c r="C145" s="801"/>
      <c r="D145" s="801"/>
      <c r="E145" s="801"/>
      <c r="F145" s="801"/>
      <c r="G145" s="801"/>
      <c r="H145" s="801"/>
      <c r="I145" s="801"/>
      <c r="J145" s="801"/>
      <c r="K145" s="801"/>
      <c r="L145" s="801"/>
      <c r="M145" s="801"/>
      <c r="N145" s="801"/>
      <c r="O145" s="801"/>
    </row>
    <row r="146" spans="1:15">
      <c r="A146" s="801"/>
      <c r="B146" s="801"/>
      <c r="C146" s="801"/>
      <c r="D146" s="801"/>
      <c r="E146" s="801"/>
      <c r="F146" s="801"/>
      <c r="G146" s="801"/>
      <c r="H146" s="801"/>
      <c r="I146" s="801"/>
      <c r="J146" s="801"/>
      <c r="K146" s="801"/>
      <c r="L146" s="801"/>
      <c r="M146" s="801"/>
      <c r="N146" s="801"/>
      <c r="O146" s="801"/>
    </row>
    <row r="147" spans="1:15">
      <c r="A147" s="801"/>
      <c r="B147" s="801"/>
      <c r="C147" s="801"/>
      <c r="D147" s="801"/>
      <c r="E147" s="801"/>
      <c r="F147" s="801"/>
      <c r="G147" s="801"/>
      <c r="H147" s="801"/>
      <c r="I147" s="801"/>
      <c r="J147" s="801"/>
      <c r="K147" s="801"/>
      <c r="L147" s="801"/>
      <c r="M147" s="801"/>
      <c r="N147" s="801"/>
      <c r="O147" s="801"/>
    </row>
    <row r="148" spans="1:15">
      <c r="A148" s="801"/>
      <c r="B148" s="801"/>
      <c r="C148" s="801"/>
      <c r="D148" s="801"/>
      <c r="E148" s="801"/>
      <c r="F148" s="801"/>
      <c r="G148" s="801"/>
      <c r="H148" s="801"/>
      <c r="I148" s="801"/>
      <c r="J148" s="801"/>
      <c r="K148" s="801"/>
      <c r="L148" s="801"/>
      <c r="M148" s="801"/>
      <c r="N148" s="801"/>
      <c r="O148" s="801"/>
    </row>
    <row r="149" spans="1:15">
      <c r="A149" s="801"/>
      <c r="B149" s="801"/>
      <c r="C149" s="801"/>
      <c r="D149" s="801"/>
      <c r="E149" s="801"/>
      <c r="F149" s="801"/>
      <c r="G149" s="801"/>
      <c r="H149" s="801"/>
      <c r="I149" s="801"/>
      <c r="J149" s="801"/>
      <c r="K149" s="801"/>
      <c r="L149" s="801"/>
      <c r="M149" s="801"/>
      <c r="N149" s="801"/>
      <c r="O149" s="801"/>
    </row>
    <row r="150" spans="1:15">
      <c r="A150" s="801"/>
      <c r="B150" s="801"/>
      <c r="C150" s="801"/>
      <c r="D150" s="801"/>
      <c r="E150" s="801"/>
      <c r="F150" s="801"/>
      <c r="G150" s="801"/>
      <c r="H150" s="801"/>
      <c r="I150" s="801"/>
      <c r="J150" s="801"/>
      <c r="K150" s="801"/>
      <c r="L150" s="801"/>
      <c r="M150" s="801"/>
      <c r="N150" s="801"/>
      <c r="O150" s="801"/>
    </row>
    <row r="151" spans="1:15">
      <c r="A151" s="801"/>
      <c r="B151" s="801"/>
      <c r="C151" s="801"/>
      <c r="D151" s="801"/>
      <c r="E151" s="801"/>
      <c r="F151" s="801"/>
      <c r="G151" s="801"/>
      <c r="H151" s="801"/>
      <c r="I151" s="801"/>
      <c r="J151" s="801"/>
      <c r="K151" s="801"/>
      <c r="L151" s="801"/>
      <c r="M151" s="801"/>
      <c r="N151" s="801"/>
      <c r="O151" s="801"/>
    </row>
    <row r="152" spans="1:15">
      <c r="A152" s="801"/>
      <c r="B152" s="801"/>
      <c r="C152" s="801"/>
      <c r="D152" s="801"/>
      <c r="E152" s="801"/>
      <c r="F152" s="801"/>
      <c r="G152" s="801"/>
      <c r="H152" s="801"/>
      <c r="I152" s="801"/>
      <c r="J152" s="801"/>
      <c r="K152" s="801"/>
      <c r="L152" s="801"/>
      <c r="M152" s="801"/>
      <c r="N152" s="801"/>
      <c r="O152" s="801"/>
    </row>
    <row r="153" spans="1:15">
      <c r="A153" s="801"/>
      <c r="B153" s="801"/>
      <c r="C153" s="801"/>
      <c r="D153" s="801"/>
      <c r="E153" s="801"/>
      <c r="F153" s="801"/>
      <c r="G153" s="801"/>
      <c r="H153" s="801"/>
      <c r="I153" s="801"/>
      <c r="J153" s="801"/>
      <c r="K153" s="801"/>
      <c r="L153" s="801"/>
      <c r="M153" s="801"/>
      <c r="N153" s="801"/>
      <c r="O153" s="801"/>
    </row>
    <row r="154" spans="1:15">
      <c r="A154" s="801"/>
      <c r="B154" s="801"/>
      <c r="C154" s="801"/>
      <c r="D154" s="801"/>
      <c r="E154" s="801"/>
      <c r="F154" s="801"/>
      <c r="G154" s="801"/>
      <c r="H154" s="801"/>
      <c r="I154" s="801"/>
      <c r="J154" s="801"/>
      <c r="K154" s="801"/>
      <c r="L154" s="801"/>
      <c r="M154" s="801"/>
      <c r="N154" s="801"/>
      <c r="O154" s="801"/>
    </row>
    <row r="155" spans="1:15">
      <c r="A155" s="801"/>
      <c r="B155" s="801"/>
      <c r="C155" s="801"/>
      <c r="D155" s="801"/>
      <c r="E155" s="801"/>
      <c r="F155" s="801"/>
      <c r="G155" s="801"/>
      <c r="H155" s="801"/>
      <c r="I155" s="801"/>
      <c r="J155" s="801"/>
      <c r="K155" s="801"/>
      <c r="L155" s="801"/>
      <c r="M155" s="801"/>
      <c r="N155" s="801"/>
      <c r="O155" s="801"/>
    </row>
    <row r="156" spans="1:15">
      <c r="A156" s="801"/>
      <c r="B156" s="801"/>
      <c r="C156" s="801"/>
      <c r="D156" s="801"/>
      <c r="E156" s="801"/>
      <c r="F156" s="801"/>
      <c r="G156" s="801"/>
      <c r="H156" s="801"/>
      <c r="I156" s="801"/>
      <c r="J156" s="801"/>
      <c r="K156" s="801"/>
      <c r="L156" s="801"/>
      <c r="M156" s="801"/>
      <c r="N156" s="801"/>
      <c r="O156" s="801"/>
    </row>
    <row r="157" spans="1:15">
      <c r="A157" s="801"/>
      <c r="B157" s="801"/>
      <c r="C157" s="801"/>
      <c r="D157" s="801"/>
      <c r="E157" s="801"/>
      <c r="F157" s="801"/>
      <c r="G157" s="801"/>
      <c r="H157" s="801"/>
      <c r="I157" s="801"/>
      <c r="J157" s="801"/>
      <c r="K157" s="801"/>
      <c r="L157" s="801"/>
      <c r="M157" s="801"/>
      <c r="N157" s="801"/>
      <c r="O157" s="801"/>
    </row>
    <row r="158" spans="1:15">
      <c r="A158" s="801"/>
      <c r="B158" s="801"/>
      <c r="C158" s="801"/>
      <c r="D158" s="801"/>
      <c r="E158" s="801"/>
      <c r="F158" s="801"/>
      <c r="G158" s="801"/>
      <c r="H158" s="801"/>
      <c r="I158" s="801"/>
      <c r="J158" s="801"/>
      <c r="K158" s="801"/>
      <c r="L158" s="801"/>
      <c r="M158" s="801"/>
      <c r="N158" s="801"/>
      <c r="O158" s="801"/>
    </row>
    <row r="159" spans="1:15">
      <c r="A159" s="801"/>
      <c r="B159" s="801"/>
      <c r="C159" s="801"/>
      <c r="D159" s="801"/>
      <c r="E159" s="801"/>
      <c r="F159" s="801"/>
      <c r="G159" s="801"/>
      <c r="H159" s="801"/>
      <c r="I159" s="801"/>
      <c r="J159" s="801"/>
      <c r="K159" s="801"/>
      <c r="L159" s="801"/>
      <c r="M159" s="801"/>
      <c r="N159" s="801"/>
      <c r="O159" s="801"/>
    </row>
    <row r="160" spans="1:15">
      <c r="A160" s="801"/>
      <c r="B160" s="801"/>
      <c r="C160" s="801"/>
      <c r="D160" s="801"/>
      <c r="E160" s="801"/>
      <c r="F160" s="801"/>
      <c r="G160" s="801"/>
      <c r="H160" s="801"/>
      <c r="I160" s="801"/>
      <c r="J160" s="801"/>
      <c r="K160" s="801"/>
      <c r="L160" s="801"/>
      <c r="M160" s="801"/>
      <c r="N160" s="801"/>
      <c r="O160" s="801"/>
    </row>
    <row r="161" spans="1:15">
      <c r="A161" s="801"/>
      <c r="B161" s="801"/>
      <c r="C161" s="801"/>
      <c r="D161" s="801"/>
      <c r="E161" s="801"/>
      <c r="F161" s="801"/>
      <c r="G161" s="801"/>
      <c r="H161" s="801"/>
      <c r="I161" s="801"/>
      <c r="J161" s="801"/>
      <c r="K161" s="801"/>
      <c r="L161" s="801"/>
      <c r="M161" s="801"/>
      <c r="N161" s="801"/>
      <c r="O161" s="801"/>
    </row>
    <row r="162" spans="1:15">
      <c r="A162" s="801"/>
      <c r="B162" s="801"/>
      <c r="C162" s="801"/>
      <c r="D162" s="801"/>
      <c r="E162" s="801"/>
      <c r="F162" s="801"/>
      <c r="G162" s="801"/>
      <c r="H162" s="801"/>
      <c r="I162" s="801"/>
      <c r="J162" s="801"/>
      <c r="K162" s="801"/>
      <c r="L162" s="801"/>
      <c r="M162" s="801"/>
      <c r="N162" s="801"/>
      <c r="O162" s="801"/>
    </row>
    <row r="163" spans="1:15">
      <c r="A163" s="801"/>
      <c r="B163" s="801"/>
      <c r="C163" s="801"/>
      <c r="D163" s="801"/>
      <c r="E163" s="801"/>
      <c r="F163" s="801"/>
      <c r="G163" s="801"/>
      <c r="H163" s="801"/>
      <c r="I163" s="801"/>
      <c r="J163" s="801"/>
      <c r="K163" s="801"/>
      <c r="L163" s="801"/>
      <c r="M163" s="801"/>
      <c r="N163" s="801"/>
      <c r="O163" s="801"/>
    </row>
    <row r="164" spans="1:15">
      <c r="A164" s="801"/>
      <c r="B164" s="801"/>
      <c r="C164" s="801"/>
      <c r="D164" s="801"/>
      <c r="E164" s="801"/>
      <c r="F164" s="801"/>
      <c r="G164" s="801"/>
      <c r="H164" s="801"/>
      <c r="I164" s="801"/>
      <c r="J164" s="801"/>
      <c r="K164" s="801"/>
      <c r="L164" s="801"/>
      <c r="M164" s="801"/>
      <c r="N164" s="801"/>
      <c r="O164" s="801"/>
    </row>
    <row r="165" spans="1:15">
      <c r="A165" s="801"/>
      <c r="B165" s="801"/>
      <c r="C165" s="801"/>
      <c r="D165" s="801"/>
      <c r="E165" s="801"/>
      <c r="F165" s="801"/>
      <c r="G165" s="801"/>
      <c r="H165" s="801"/>
      <c r="I165" s="801"/>
      <c r="J165" s="801"/>
      <c r="K165" s="801"/>
      <c r="L165" s="801"/>
      <c r="M165" s="801"/>
      <c r="N165" s="801"/>
      <c r="O165" s="801"/>
    </row>
    <row r="166" spans="1:15">
      <c r="A166" s="801"/>
      <c r="B166" s="801"/>
      <c r="C166" s="801"/>
      <c r="D166" s="801"/>
      <c r="E166" s="801"/>
      <c r="F166" s="801"/>
      <c r="G166" s="801"/>
      <c r="H166" s="801"/>
      <c r="I166" s="801"/>
      <c r="J166" s="801"/>
      <c r="K166" s="801"/>
      <c r="L166" s="801"/>
      <c r="M166" s="801"/>
      <c r="N166" s="801"/>
      <c r="O166" s="801"/>
    </row>
    <row r="167" spans="1:15">
      <c r="A167" s="801"/>
      <c r="B167" s="801"/>
      <c r="C167" s="801"/>
      <c r="D167" s="801"/>
      <c r="E167" s="801"/>
      <c r="F167" s="801"/>
      <c r="G167" s="801"/>
      <c r="H167" s="801"/>
      <c r="I167" s="801"/>
      <c r="J167" s="801"/>
      <c r="K167" s="801"/>
      <c r="L167" s="801"/>
      <c r="M167" s="801"/>
      <c r="N167" s="801"/>
      <c r="O167" s="801"/>
    </row>
    <row r="168" spans="1:15">
      <c r="A168" s="801"/>
      <c r="B168" s="801"/>
      <c r="C168" s="801"/>
      <c r="D168" s="801"/>
      <c r="E168" s="801"/>
      <c r="F168" s="801"/>
      <c r="G168" s="801"/>
      <c r="H168" s="801"/>
      <c r="I168" s="801"/>
      <c r="J168" s="801"/>
      <c r="K168" s="801"/>
      <c r="L168" s="801"/>
      <c r="M168" s="801"/>
      <c r="N168" s="801"/>
      <c r="O168" s="801"/>
    </row>
    <row r="169" spans="1:15">
      <c r="A169" s="801"/>
      <c r="B169" s="801"/>
      <c r="C169" s="801"/>
      <c r="D169" s="801"/>
      <c r="E169" s="801"/>
      <c r="F169" s="801"/>
      <c r="G169" s="801"/>
      <c r="H169" s="801"/>
      <c r="I169" s="801"/>
      <c r="J169" s="801"/>
      <c r="K169" s="801"/>
      <c r="L169" s="801"/>
      <c r="M169" s="801"/>
      <c r="N169" s="801"/>
      <c r="O169" s="801"/>
    </row>
    <row r="170" spans="1:15">
      <c r="A170" s="801"/>
      <c r="B170" s="801"/>
      <c r="C170" s="801"/>
      <c r="D170" s="801"/>
      <c r="E170" s="801"/>
      <c r="F170" s="801"/>
      <c r="G170" s="801"/>
      <c r="H170" s="801"/>
      <c r="I170" s="801"/>
      <c r="J170" s="801"/>
      <c r="K170" s="801"/>
      <c r="L170" s="801"/>
      <c r="M170" s="801"/>
      <c r="N170" s="801"/>
      <c r="O170" s="801"/>
    </row>
    <row r="171" spans="1:15">
      <c r="A171" s="801"/>
      <c r="B171" s="801"/>
      <c r="C171" s="801"/>
      <c r="D171" s="801"/>
      <c r="E171" s="801"/>
      <c r="F171" s="801"/>
      <c r="G171" s="801"/>
      <c r="H171" s="801"/>
      <c r="I171" s="801"/>
      <c r="J171" s="801"/>
      <c r="K171" s="801"/>
      <c r="L171" s="801"/>
      <c r="M171" s="801"/>
      <c r="N171" s="801"/>
      <c r="O171" s="801"/>
    </row>
    <row r="172" spans="1:15">
      <c r="A172" s="801"/>
      <c r="B172" s="801"/>
      <c r="C172" s="801"/>
      <c r="D172" s="801"/>
      <c r="E172" s="801"/>
      <c r="F172" s="801"/>
      <c r="G172" s="801"/>
      <c r="H172" s="801"/>
      <c r="I172" s="801"/>
      <c r="J172" s="801"/>
      <c r="K172" s="801"/>
      <c r="L172" s="801"/>
      <c r="M172" s="801"/>
      <c r="N172" s="801"/>
      <c r="O172" s="801"/>
    </row>
    <row r="173" spans="1:15">
      <c r="A173" s="801"/>
      <c r="B173" s="801"/>
      <c r="C173" s="801"/>
      <c r="D173" s="801"/>
      <c r="E173" s="801"/>
      <c r="F173" s="801"/>
      <c r="G173" s="801"/>
      <c r="H173" s="801"/>
      <c r="I173" s="801"/>
      <c r="J173" s="801"/>
      <c r="K173" s="801"/>
      <c r="L173" s="801"/>
      <c r="M173" s="801"/>
      <c r="N173" s="801"/>
      <c r="O173" s="801"/>
    </row>
    <row r="174" spans="1:15">
      <c r="A174" s="801"/>
      <c r="B174" s="801"/>
      <c r="C174" s="801"/>
      <c r="D174" s="801"/>
      <c r="E174" s="801"/>
      <c r="F174" s="801"/>
      <c r="G174" s="801"/>
      <c r="H174" s="801"/>
      <c r="I174" s="801"/>
      <c r="J174" s="801"/>
      <c r="K174" s="801"/>
      <c r="L174" s="801"/>
      <c r="M174" s="801"/>
      <c r="N174" s="801"/>
      <c r="O174" s="801"/>
    </row>
    <row r="175" spans="1:15">
      <c r="A175" s="801"/>
      <c r="B175" s="801"/>
      <c r="C175" s="801"/>
      <c r="D175" s="801"/>
      <c r="E175" s="801"/>
      <c r="F175" s="801"/>
      <c r="G175" s="801"/>
      <c r="H175" s="801"/>
      <c r="I175" s="801"/>
      <c r="J175" s="801"/>
      <c r="K175" s="801"/>
      <c r="L175" s="801"/>
      <c r="M175" s="801"/>
      <c r="N175" s="801"/>
      <c r="O175" s="801"/>
    </row>
    <row r="176" spans="1:15">
      <c r="A176" s="801"/>
      <c r="B176" s="801"/>
      <c r="C176" s="801"/>
      <c r="D176" s="801"/>
      <c r="E176" s="801"/>
      <c r="F176" s="801"/>
      <c r="G176" s="801"/>
      <c r="H176" s="801"/>
      <c r="I176" s="801"/>
      <c r="J176" s="801"/>
      <c r="K176" s="801"/>
      <c r="L176" s="801"/>
      <c r="M176" s="801"/>
      <c r="N176" s="801"/>
      <c r="O176" s="801"/>
    </row>
    <row r="177" spans="1:15">
      <c r="A177" s="801"/>
      <c r="B177" s="801"/>
      <c r="C177" s="801"/>
      <c r="D177" s="801"/>
      <c r="E177" s="801"/>
      <c r="F177" s="801"/>
      <c r="G177" s="801"/>
      <c r="H177" s="801"/>
      <c r="I177" s="801"/>
      <c r="J177" s="801"/>
      <c r="K177" s="801"/>
      <c r="L177" s="801"/>
      <c r="M177" s="801"/>
      <c r="N177" s="801"/>
      <c r="O177" s="801"/>
    </row>
    <row r="178" spans="1:15">
      <c r="A178" s="801"/>
      <c r="B178" s="801"/>
      <c r="C178" s="801"/>
      <c r="D178" s="801"/>
      <c r="E178" s="801"/>
      <c r="F178" s="801"/>
      <c r="G178" s="801"/>
      <c r="H178" s="801"/>
      <c r="I178" s="801"/>
      <c r="J178" s="801"/>
      <c r="K178" s="801"/>
      <c r="L178" s="801"/>
      <c r="M178" s="801"/>
      <c r="N178" s="801"/>
      <c r="O178" s="801"/>
    </row>
    <row r="179" spans="1:15">
      <c r="A179" s="801"/>
      <c r="B179" s="801"/>
      <c r="C179" s="801"/>
      <c r="D179" s="801"/>
      <c r="E179" s="801"/>
      <c r="F179" s="801"/>
      <c r="G179" s="801"/>
      <c r="H179" s="801"/>
      <c r="I179" s="801"/>
      <c r="J179" s="801"/>
      <c r="K179" s="801"/>
      <c r="L179" s="801"/>
      <c r="M179" s="801"/>
      <c r="N179" s="801"/>
      <c r="O179" s="801"/>
    </row>
    <row r="180" spans="1:15">
      <c r="A180" s="801"/>
      <c r="B180" s="801"/>
      <c r="C180" s="801"/>
      <c r="D180" s="801"/>
      <c r="E180" s="801"/>
      <c r="F180" s="801"/>
      <c r="G180" s="801"/>
      <c r="H180" s="801"/>
      <c r="I180" s="801"/>
      <c r="J180" s="801"/>
      <c r="K180" s="801"/>
      <c r="L180" s="801"/>
      <c r="M180" s="801"/>
      <c r="N180" s="801"/>
      <c r="O180" s="801"/>
    </row>
    <row r="181" spans="1:15">
      <c r="A181" s="801"/>
      <c r="B181" s="801"/>
      <c r="C181" s="801"/>
      <c r="D181" s="801"/>
      <c r="E181" s="801"/>
      <c r="F181" s="801"/>
      <c r="G181" s="801"/>
      <c r="H181" s="801"/>
      <c r="I181" s="801"/>
      <c r="J181" s="801"/>
      <c r="K181" s="801"/>
      <c r="L181" s="801"/>
      <c r="M181" s="801"/>
      <c r="N181" s="801"/>
      <c r="O181" s="801"/>
    </row>
    <row r="182" spans="1:15">
      <c r="A182" s="801"/>
      <c r="B182" s="801"/>
      <c r="C182" s="801"/>
      <c r="D182" s="801"/>
      <c r="E182" s="801"/>
      <c r="F182" s="801"/>
      <c r="G182" s="801"/>
      <c r="H182" s="801"/>
      <c r="I182" s="801"/>
      <c r="J182" s="801"/>
      <c r="K182" s="801"/>
      <c r="L182" s="801"/>
      <c r="M182" s="801"/>
      <c r="N182" s="801"/>
      <c r="O182" s="801"/>
    </row>
    <row r="183" spans="1:15">
      <c r="A183" s="801"/>
      <c r="B183" s="801"/>
      <c r="C183" s="801"/>
      <c r="D183" s="801"/>
      <c r="E183" s="801"/>
      <c r="F183" s="801"/>
      <c r="G183" s="801"/>
      <c r="H183" s="801"/>
      <c r="I183" s="801"/>
      <c r="J183" s="801"/>
      <c r="K183" s="801"/>
      <c r="L183" s="801"/>
      <c r="M183" s="801"/>
      <c r="N183" s="801"/>
      <c r="O183" s="801"/>
    </row>
    <row r="184" spans="1:15">
      <c r="A184" s="801"/>
      <c r="B184" s="801"/>
      <c r="C184" s="801"/>
      <c r="D184" s="801"/>
      <c r="E184" s="801"/>
      <c r="F184" s="801"/>
      <c r="G184" s="801"/>
      <c r="H184" s="801"/>
      <c r="I184" s="801"/>
      <c r="J184" s="801"/>
      <c r="K184" s="801"/>
      <c r="L184" s="801"/>
      <c r="M184" s="801"/>
      <c r="N184" s="801"/>
      <c r="O184" s="801"/>
    </row>
    <row r="185" spans="1:15">
      <c r="A185" s="801"/>
      <c r="B185" s="801"/>
      <c r="C185" s="801"/>
      <c r="D185" s="801"/>
      <c r="E185" s="801"/>
      <c r="F185" s="801"/>
      <c r="G185" s="801"/>
      <c r="H185" s="801"/>
      <c r="I185" s="801"/>
      <c r="J185" s="801"/>
      <c r="K185" s="801"/>
      <c r="L185" s="801"/>
      <c r="M185" s="801"/>
      <c r="N185" s="801"/>
      <c r="O185" s="801"/>
    </row>
    <row r="186" spans="1:15">
      <c r="A186" s="801"/>
      <c r="B186" s="801"/>
      <c r="C186" s="801"/>
      <c r="D186" s="801"/>
      <c r="E186" s="801"/>
      <c r="F186" s="801"/>
      <c r="G186" s="801"/>
      <c r="H186" s="801"/>
      <c r="I186" s="801"/>
      <c r="J186" s="801"/>
      <c r="K186" s="801"/>
      <c r="L186" s="801"/>
      <c r="M186" s="801"/>
      <c r="N186" s="801"/>
      <c r="O186" s="801"/>
    </row>
    <row r="187" spans="1:15">
      <c r="A187" s="801"/>
      <c r="B187" s="801"/>
      <c r="C187" s="801"/>
      <c r="D187" s="801"/>
      <c r="E187" s="801"/>
      <c r="F187" s="801"/>
      <c r="G187" s="801"/>
      <c r="H187" s="801"/>
      <c r="I187" s="801"/>
      <c r="J187" s="801"/>
      <c r="K187" s="801"/>
      <c r="L187" s="801"/>
      <c r="M187" s="801"/>
      <c r="N187" s="801"/>
      <c r="O187" s="801"/>
    </row>
    <row r="188" spans="1:15">
      <c r="A188" s="801"/>
      <c r="B188" s="801"/>
      <c r="C188" s="801"/>
      <c r="D188" s="801"/>
      <c r="E188" s="801"/>
      <c r="F188" s="801"/>
      <c r="G188" s="801"/>
      <c r="H188" s="801"/>
      <c r="I188" s="801"/>
      <c r="J188" s="801"/>
      <c r="K188" s="801"/>
      <c r="L188" s="801"/>
      <c r="M188" s="801"/>
      <c r="N188" s="801"/>
      <c r="O188" s="801"/>
    </row>
    <row r="189" spans="1:15">
      <c r="A189" s="801"/>
      <c r="B189" s="801"/>
      <c r="C189" s="801"/>
      <c r="D189" s="801"/>
      <c r="E189" s="801"/>
      <c r="F189" s="801"/>
      <c r="G189" s="801"/>
      <c r="H189" s="801"/>
      <c r="I189" s="801"/>
      <c r="J189" s="801"/>
      <c r="K189" s="801"/>
      <c r="L189" s="801"/>
      <c r="M189" s="801"/>
      <c r="N189" s="801"/>
      <c r="O189" s="801"/>
    </row>
    <row r="190" spans="1:15">
      <c r="A190" s="801"/>
      <c r="B190" s="801"/>
      <c r="C190" s="801"/>
      <c r="D190" s="801"/>
      <c r="E190" s="801"/>
      <c r="F190" s="801"/>
      <c r="G190" s="801"/>
      <c r="H190" s="801"/>
      <c r="I190" s="801"/>
      <c r="J190" s="801"/>
      <c r="K190" s="801"/>
      <c r="L190" s="801"/>
      <c r="M190" s="801"/>
      <c r="N190" s="801"/>
      <c r="O190" s="801"/>
    </row>
    <row r="191" spans="1:15">
      <c r="A191" s="801"/>
      <c r="B191" s="801"/>
      <c r="C191" s="801"/>
      <c r="D191" s="801"/>
      <c r="E191" s="801"/>
      <c r="F191" s="801"/>
      <c r="G191" s="801"/>
      <c r="H191" s="801"/>
      <c r="I191" s="801"/>
      <c r="J191" s="801"/>
      <c r="K191" s="801"/>
      <c r="L191" s="801"/>
      <c r="M191" s="801"/>
      <c r="N191" s="801"/>
      <c r="O191" s="801"/>
    </row>
    <row r="192" spans="1:15">
      <c r="A192" s="801"/>
      <c r="B192" s="801"/>
      <c r="C192" s="801"/>
      <c r="D192" s="801"/>
      <c r="E192" s="801"/>
      <c r="F192" s="801"/>
      <c r="G192" s="801"/>
      <c r="H192" s="801"/>
      <c r="I192" s="801"/>
      <c r="J192" s="801"/>
      <c r="K192" s="801"/>
      <c r="L192" s="801"/>
      <c r="M192" s="801"/>
      <c r="N192" s="801"/>
      <c r="O192" s="801"/>
    </row>
    <row r="193" spans="1:15">
      <c r="A193" s="801"/>
      <c r="B193" s="801"/>
      <c r="C193" s="801"/>
      <c r="D193" s="801"/>
      <c r="E193" s="801"/>
      <c r="F193" s="801"/>
      <c r="G193" s="801"/>
      <c r="H193" s="801"/>
      <c r="I193" s="801"/>
      <c r="J193" s="801"/>
      <c r="K193" s="801"/>
      <c r="L193" s="801"/>
      <c r="M193" s="801"/>
      <c r="N193" s="801"/>
      <c r="O193" s="801"/>
    </row>
    <row r="194" spans="1:15">
      <c r="A194" s="801"/>
      <c r="B194" s="801"/>
      <c r="C194" s="801"/>
      <c r="D194" s="801"/>
      <c r="E194" s="801"/>
      <c r="F194" s="801"/>
      <c r="G194" s="801"/>
      <c r="H194" s="801"/>
      <c r="I194" s="801"/>
      <c r="J194" s="801"/>
      <c r="K194" s="801"/>
      <c r="L194" s="801"/>
      <c r="M194" s="801"/>
      <c r="N194" s="801"/>
      <c r="O194" s="801"/>
    </row>
    <row r="195" spans="1:15">
      <c r="A195" s="801"/>
      <c r="B195" s="801"/>
      <c r="C195" s="801"/>
      <c r="D195" s="801"/>
      <c r="E195" s="801"/>
      <c r="F195" s="801"/>
      <c r="G195" s="801"/>
      <c r="H195" s="801"/>
      <c r="I195" s="801"/>
      <c r="J195" s="801"/>
      <c r="K195" s="801"/>
      <c r="L195" s="801"/>
      <c r="M195" s="801"/>
      <c r="N195" s="801"/>
      <c r="O195" s="801"/>
    </row>
    <row r="196" spans="1:15">
      <c r="A196" s="801"/>
      <c r="B196" s="801"/>
      <c r="C196" s="801"/>
      <c r="D196" s="801"/>
      <c r="E196" s="801"/>
      <c r="F196" s="801"/>
      <c r="G196" s="801"/>
      <c r="H196" s="801"/>
      <c r="I196" s="801"/>
      <c r="J196" s="801"/>
      <c r="K196" s="801"/>
      <c r="L196" s="801"/>
      <c r="M196" s="801"/>
      <c r="N196" s="801"/>
      <c r="O196" s="801"/>
    </row>
    <row r="197" spans="1:15">
      <c r="A197" s="801"/>
      <c r="B197" s="801"/>
      <c r="C197" s="801"/>
      <c r="D197" s="801"/>
      <c r="E197" s="801"/>
      <c r="F197" s="801"/>
      <c r="G197" s="801"/>
      <c r="H197" s="801"/>
      <c r="I197" s="801"/>
      <c r="J197" s="801"/>
      <c r="K197" s="801"/>
      <c r="L197" s="801"/>
      <c r="M197" s="801"/>
      <c r="N197" s="801"/>
      <c r="O197" s="801"/>
    </row>
    <row r="198" spans="1:15">
      <c r="A198" s="801"/>
      <c r="B198" s="801"/>
      <c r="C198" s="801"/>
      <c r="D198" s="801"/>
      <c r="E198" s="801"/>
      <c r="F198" s="801"/>
      <c r="G198" s="801"/>
      <c r="H198" s="801"/>
      <c r="I198" s="801"/>
      <c r="J198" s="801"/>
      <c r="K198" s="801"/>
      <c r="L198" s="801"/>
      <c r="M198" s="801"/>
      <c r="N198" s="801"/>
      <c r="O198" s="801"/>
    </row>
    <row r="199" spans="1:15">
      <c r="A199" s="801"/>
      <c r="B199" s="801"/>
      <c r="C199" s="801"/>
      <c r="D199" s="801"/>
      <c r="E199" s="801"/>
      <c r="F199" s="801"/>
      <c r="G199" s="801"/>
      <c r="H199" s="801"/>
      <c r="I199" s="801"/>
      <c r="J199" s="801"/>
      <c r="K199" s="801"/>
      <c r="L199" s="801"/>
      <c r="M199" s="801"/>
      <c r="N199" s="801"/>
      <c r="O199" s="801"/>
    </row>
    <row r="200" spans="1:15">
      <c r="A200" s="801"/>
      <c r="B200" s="801"/>
      <c r="C200" s="801"/>
      <c r="D200" s="801"/>
      <c r="E200" s="801"/>
      <c r="F200" s="801"/>
      <c r="G200" s="801"/>
      <c r="H200" s="801"/>
      <c r="I200" s="801"/>
      <c r="J200" s="801"/>
      <c r="K200" s="801"/>
      <c r="L200" s="801"/>
      <c r="M200" s="801"/>
      <c r="N200" s="801"/>
      <c r="O200" s="801"/>
    </row>
    <row r="201" spans="1:15">
      <c r="A201" s="801"/>
      <c r="B201" s="801"/>
      <c r="C201" s="801"/>
      <c r="D201" s="801"/>
      <c r="E201" s="801"/>
      <c r="F201" s="801"/>
      <c r="G201" s="801"/>
      <c r="H201" s="801"/>
      <c r="I201" s="801"/>
      <c r="J201" s="801"/>
      <c r="K201" s="801"/>
      <c r="L201" s="801"/>
      <c r="M201" s="801"/>
      <c r="N201" s="801"/>
      <c r="O201" s="801"/>
    </row>
    <row r="202" spans="1:15">
      <c r="A202" s="801"/>
      <c r="B202" s="801"/>
      <c r="C202" s="801"/>
      <c r="D202" s="801"/>
      <c r="E202" s="801"/>
      <c r="F202" s="801"/>
      <c r="G202" s="801"/>
      <c r="H202" s="801"/>
      <c r="I202" s="801"/>
      <c r="J202" s="801"/>
      <c r="K202" s="801"/>
      <c r="L202" s="801"/>
      <c r="M202" s="801"/>
      <c r="N202" s="801"/>
      <c r="O202" s="801"/>
    </row>
    <row r="203" spans="1:15">
      <c r="A203" s="801"/>
      <c r="B203" s="801"/>
      <c r="C203" s="801"/>
      <c r="D203" s="801"/>
      <c r="E203" s="801"/>
      <c r="F203" s="801"/>
      <c r="G203" s="801"/>
      <c r="H203" s="801"/>
      <c r="I203" s="801"/>
      <c r="J203" s="801"/>
      <c r="K203" s="801"/>
      <c r="L203" s="801"/>
      <c r="M203" s="801"/>
      <c r="N203" s="801"/>
      <c r="O203" s="801"/>
    </row>
    <row r="204" spans="1:15">
      <c r="A204" s="801"/>
      <c r="B204" s="801"/>
      <c r="C204" s="801"/>
      <c r="D204" s="801"/>
      <c r="E204" s="801"/>
      <c r="F204" s="801"/>
      <c r="G204" s="801"/>
      <c r="H204" s="801"/>
      <c r="I204" s="801"/>
      <c r="J204" s="801"/>
      <c r="K204" s="801"/>
      <c r="L204" s="801"/>
      <c r="M204" s="801"/>
      <c r="N204" s="801"/>
      <c r="O204" s="801"/>
    </row>
    <row r="205" spans="1:15">
      <c r="A205" s="801"/>
      <c r="B205" s="801"/>
      <c r="C205" s="801"/>
      <c r="D205" s="801"/>
      <c r="E205" s="801"/>
      <c r="F205" s="801"/>
      <c r="G205" s="801"/>
      <c r="H205" s="801"/>
      <c r="I205" s="801"/>
      <c r="J205" s="801"/>
      <c r="K205" s="801"/>
      <c r="L205" s="801"/>
      <c r="M205" s="801"/>
      <c r="N205" s="801"/>
      <c r="O205" s="801"/>
    </row>
    <row r="206" spans="1:15">
      <c r="A206" s="801"/>
      <c r="B206" s="801"/>
      <c r="C206" s="801"/>
      <c r="D206" s="801"/>
      <c r="E206" s="801"/>
      <c r="F206" s="801"/>
      <c r="G206" s="801"/>
      <c r="H206" s="801"/>
      <c r="I206" s="801"/>
      <c r="J206" s="801"/>
      <c r="K206" s="801"/>
      <c r="L206" s="801"/>
      <c r="M206" s="801"/>
      <c r="N206" s="801"/>
      <c r="O206" s="801"/>
    </row>
    <row r="207" spans="1:15">
      <c r="A207" s="801"/>
      <c r="B207" s="801"/>
      <c r="C207" s="801"/>
      <c r="D207" s="801"/>
      <c r="E207" s="801"/>
      <c r="F207" s="801"/>
      <c r="G207" s="801"/>
      <c r="H207" s="801"/>
      <c r="I207" s="801"/>
      <c r="J207" s="801"/>
      <c r="K207" s="801"/>
      <c r="L207" s="801"/>
      <c r="M207" s="801"/>
      <c r="N207" s="801"/>
      <c r="O207" s="801"/>
    </row>
    <row r="208" spans="1:15">
      <c r="A208" s="801"/>
      <c r="B208" s="801"/>
      <c r="C208" s="801"/>
      <c r="D208" s="801"/>
      <c r="E208" s="801"/>
      <c r="F208" s="801"/>
      <c r="G208" s="801"/>
      <c r="H208" s="801"/>
      <c r="I208" s="801"/>
      <c r="J208" s="801"/>
      <c r="K208" s="801"/>
      <c r="L208" s="801"/>
      <c r="M208" s="801"/>
      <c r="N208" s="801"/>
      <c r="O208" s="801"/>
    </row>
    <row r="209" spans="1:15">
      <c r="A209" s="801"/>
      <c r="B209" s="801"/>
      <c r="C209" s="801"/>
      <c r="D209" s="801"/>
      <c r="E209" s="801"/>
      <c r="F209" s="801"/>
      <c r="G209" s="801"/>
      <c r="H209" s="801"/>
      <c r="I209" s="801"/>
      <c r="J209" s="801"/>
      <c r="K209" s="801"/>
      <c r="L209" s="801"/>
      <c r="M209" s="801"/>
      <c r="N209" s="801"/>
      <c r="O209" s="801"/>
    </row>
    <row r="210" spans="1:15">
      <c r="A210" s="801"/>
      <c r="B210" s="801"/>
      <c r="C210" s="801"/>
      <c r="D210" s="801"/>
      <c r="E210" s="801"/>
      <c r="F210" s="801"/>
      <c r="G210" s="801"/>
      <c r="H210" s="801"/>
      <c r="I210" s="801"/>
      <c r="J210" s="801"/>
      <c r="K210" s="801"/>
      <c r="L210" s="801"/>
      <c r="M210" s="801"/>
      <c r="N210" s="801"/>
      <c r="O210" s="801"/>
    </row>
    <row r="211" spans="1:15">
      <c r="A211" s="801"/>
      <c r="B211" s="801"/>
      <c r="C211" s="801"/>
      <c r="D211" s="801"/>
      <c r="E211" s="801"/>
      <c r="F211" s="801"/>
      <c r="G211" s="801"/>
      <c r="H211" s="801"/>
      <c r="I211" s="801"/>
      <c r="J211" s="801"/>
      <c r="K211" s="801"/>
      <c r="L211" s="801"/>
      <c r="M211" s="801"/>
      <c r="N211" s="801"/>
      <c r="O211" s="801"/>
    </row>
    <row r="212" spans="1:15">
      <c r="A212" s="801"/>
      <c r="B212" s="801"/>
      <c r="C212" s="801"/>
      <c r="D212" s="801"/>
      <c r="E212" s="801"/>
      <c r="F212" s="801"/>
      <c r="G212" s="801"/>
      <c r="H212" s="801"/>
      <c r="I212" s="801"/>
      <c r="J212" s="801"/>
      <c r="K212" s="801"/>
      <c r="L212" s="801"/>
      <c r="M212" s="801"/>
      <c r="N212" s="801"/>
      <c r="O212" s="801"/>
    </row>
    <row r="213" spans="1:15">
      <c r="A213" s="801"/>
      <c r="B213" s="801"/>
      <c r="C213" s="801"/>
      <c r="D213" s="801"/>
      <c r="E213" s="801"/>
      <c r="F213" s="801"/>
      <c r="G213" s="801"/>
      <c r="H213" s="801"/>
      <c r="I213" s="801"/>
      <c r="J213" s="801"/>
      <c r="K213" s="801"/>
      <c r="L213" s="801"/>
      <c r="M213" s="801"/>
      <c r="N213" s="801"/>
      <c r="O213" s="801"/>
    </row>
    <row r="214" spans="1:15">
      <c r="A214" s="801"/>
      <c r="B214" s="801"/>
      <c r="C214" s="801"/>
      <c r="D214" s="801"/>
      <c r="E214" s="801"/>
      <c r="F214" s="801"/>
      <c r="G214" s="801"/>
      <c r="H214" s="801"/>
      <c r="I214" s="801"/>
      <c r="J214" s="801"/>
      <c r="K214" s="801"/>
      <c r="L214" s="801"/>
      <c r="M214" s="801"/>
      <c r="N214" s="801"/>
      <c r="O214" s="801"/>
    </row>
    <row r="215" spans="1:15">
      <c r="A215" s="801"/>
      <c r="B215" s="801"/>
      <c r="C215" s="801"/>
      <c r="D215" s="801"/>
      <c r="E215" s="801"/>
      <c r="F215" s="801"/>
      <c r="G215" s="801"/>
      <c r="H215" s="801"/>
      <c r="I215" s="801"/>
      <c r="J215" s="801"/>
      <c r="K215" s="801"/>
      <c r="L215" s="801"/>
      <c r="M215" s="801"/>
      <c r="N215" s="801"/>
      <c r="O215" s="801"/>
    </row>
    <row r="216" spans="1:15">
      <c r="A216" s="801"/>
      <c r="B216" s="801"/>
      <c r="C216" s="801"/>
      <c r="D216" s="801"/>
      <c r="E216" s="801"/>
      <c r="F216" s="801"/>
      <c r="G216" s="801"/>
      <c r="H216" s="801"/>
      <c r="I216" s="801"/>
      <c r="J216" s="801"/>
      <c r="K216" s="801"/>
      <c r="L216" s="801"/>
      <c r="M216" s="801"/>
      <c r="N216" s="801"/>
      <c r="O216" s="801"/>
    </row>
    <row r="217" spans="1:15">
      <c r="A217" s="801"/>
      <c r="B217" s="801"/>
      <c r="C217" s="801"/>
      <c r="D217" s="801"/>
      <c r="E217" s="801"/>
      <c r="F217" s="801"/>
      <c r="G217" s="801"/>
      <c r="H217" s="801"/>
      <c r="I217" s="801"/>
      <c r="J217" s="801"/>
      <c r="K217" s="801"/>
      <c r="L217" s="801"/>
      <c r="M217" s="801"/>
      <c r="N217" s="801"/>
      <c r="O217" s="801"/>
    </row>
    <row r="218" spans="1:15">
      <c r="A218" s="801"/>
      <c r="B218" s="801"/>
      <c r="C218" s="801"/>
      <c r="D218" s="801"/>
      <c r="E218" s="801"/>
      <c r="F218" s="801"/>
      <c r="G218" s="801"/>
      <c r="H218" s="801"/>
      <c r="I218" s="801"/>
      <c r="J218" s="801"/>
      <c r="K218" s="801"/>
      <c r="L218" s="801"/>
      <c r="M218" s="801"/>
      <c r="N218" s="801"/>
      <c r="O218" s="801"/>
    </row>
    <row r="219" spans="1:15">
      <c r="A219" s="801"/>
      <c r="B219" s="801"/>
      <c r="C219" s="801"/>
      <c r="D219" s="801"/>
      <c r="E219" s="801"/>
      <c r="F219" s="801"/>
      <c r="G219" s="801"/>
      <c r="H219" s="801"/>
      <c r="I219" s="801"/>
      <c r="J219" s="801"/>
      <c r="K219" s="801"/>
      <c r="L219" s="801"/>
      <c r="M219" s="801"/>
      <c r="N219" s="801"/>
      <c r="O219" s="801"/>
    </row>
    <row r="220" spans="1:15">
      <c r="A220" s="801"/>
      <c r="B220" s="801"/>
      <c r="C220" s="801"/>
      <c r="D220" s="801"/>
      <c r="E220" s="801"/>
      <c r="F220" s="801"/>
      <c r="G220" s="801"/>
      <c r="H220" s="801"/>
      <c r="I220" s="801"/>
      <c r="J220" s="801"/>
      <c r="K220" s="801"/>
      <c r="L220" s="801"/>
      <c r="M220" s="801"/>
      <c r="N220" s="801"/>
      <c r="O220" s="801"/>
    </row>
    <row r="221" spans="1:15">
      <c r="A221" s="801"/>
      <c r="B221" s="801"/>
      <c r="C221" s="801"/>
      <c r="D221" s="801"/>
      <c r="E221" s="801"/>
      <c r="F221" s="801"/>
      <c r="G221" s="801"/>
      <c r="H221" s="801"/>
      <c r="I221" s="801"/>
      <c r="J221" s="801"/>
      <c r="K221" s="801"/>
      <c r="L221" s="801"/>
      <c r="M221" s="801"/>
      <c r="N221" s="801"/>
      <c r="O221" s="801"/>
    </row>
    <row r="222" spans="1:15">
      <c r="A222" s="801"/>
      <c r="B222" s="801"/>
      <c r="C222" s="801"/>
      <c r="D222" s="801"/>
      <c r="E222" s="801"/>
      <c r="F222" s="801"/>
      <c r="G222" s="801"/>
      <c r="H222" s="801"/>
      <c r="I222" s="801"/>
      <c r="J222" s="801"/>
      <c r="K222" s="801"/>
      <c r="L222" s="801"/>
      <c r="M222" s="801"/>
      <c r="N222" s="801"/>
      <c r="O222" s="801"/>
    </row>
    <row r="223" spans="1:15">
      <c r="A223" s="801"/>
      <c r="B223" s="801"/>
      <c r="C223" s="801"/>
      <c r="D223" s="801"/>
      <c r="E223" s="801"/>
      <c r="F223" s="801"/>
      <c r="G223" s="801"/>
      <c r="H223" s="801"/>
      <c r="I223" s="801"/>
      <c r="J223" s="801"/>
      <c r="K223" s="801"/>
      <c r="L223" s="801"/>
      <c r="M223" s="801"/>
      <c r="N223" s="801"/>
      <c r="O223" s="801"/>
    </row>
    <row r="224" spans="1:15">
      <c r="A224" s="801"/>
      <c r="B224" s="801"/>
      <c r="C224" s="801"/>
      <c r="D224" s="801"/>
      <c r="E224" s="801"/>
      <c r="F224" s="801"/>
      <c r="G224" s="801"/>
      <c r="H224" s="801"/>
      <c r="I224" s="801"/>
      <c r="J224" s="801"/>
      <c r="K224" s="801"/>
      <c r="L224" s="801"/>
      <c r="M224" s="801"/>
      <c r="N224" s="801"/>
      <c r="O224" s="801"/>
    </row>
    <row r="225" spans="1:15">
      <c r="A225" s="801"/>
      <c r="B225" s="801"/>
      <c r="C225" s="801"/>
      <c r="D225" s="801"/>
      <c r="E225" s="801"/>
      <c r="F225" s="801"/>
      <c r="G225" s="801"/>
      <c r="H225" s="801"/>
      <c r="I225" s="801"/>
      <c r="J225" s="801"/>
      <c r="K225" s="801"/>
      <c r="L225" s="801"/>
      <c r="M225" s="801"/>
      <c r="N225" s="801"/>
      <c r="O225" s="801"/>
    </row>
    <row r="226" spans="1:15">
      <c r="A226" s="801"/>
      <c r="B226" s="801"/>
      <c r="C226" s="801"/>
      <c r="D226" s="801"/>
      <c r="E226" s="801"/>
      <c r="F226" s="801"/>
      <c r="G226" s="801"/>
      <c r="K226" s="801"/>
      <c r="L226" s="801"/>
      <c r="M226" s="801"/>
      <c r="N226" s="801"/>
      <c r="O226" s="801"/>
    </row>
    <row r="227" spans="1:15">
      <c r="A227" s="801"/>
      <c r="B227" s="801"/>
      <c r="C227" s="801"/>
      <c r="D227" s="801"/>
      <c r="E227" s="801"/>
      <c r="F227" s="801"/>
      <c r="G227" s="801"/>
      <c r="K227" s="801"/>
      <c r="L227" s="801"/>
      <c r="M227" s="801"/>
      <c r="N227" s="801"/>
      <c r="O227" s="801"/>
    </row>
    <row r="228" spans="1:15">
      <c r="A228" s="801"/>
      <c r="B228" s="801"/>
      <c r="C228" s="801"/>
      <c r="D228" s="801"/>
      <c r="E228" s="801"/>
      <c r="F228" s="801"/>
      <c r="G228" s="801"/>
      <c r="K228" s="801"/>
      <c r="L228" s="801"/>
      <c r="M228" s="801"/>
      <c r="N228" s="801"/>
      <c r="O228" s="801"/>
    </row>
    <row r="229" spans="1:15">
      <c r="A229" s="801"/>
      <c r="B229" s="801"/>
      <c r="C229" s="801"/>
      <c r="D229" s="801"/>
      <c r="E229" s="801"/>
      <c r="F229" s="801"/>
      <c r="G229" s="801"/>
      <c r="K229" s="801"/>
      <c r="L229" s="801"/>
      <c r="M229" s="801"/>
      <c r="N229" s="801"/>
      <c r="O229" s="801"/>
    </row>
    <row r="230" spans="1:15">
      <c r="A230" s="801"/>
      <c r="B230" s="801"/>
      <c r="C230" s="801"/>
      <c r="D230" s="801"/>
      <c r="E230" s="801"/>
      <c r="F230" s="801"/>
      <c r="G230" s="801"/>
      <c r="K230" s="801"/>
      <c r="L230" s="801"/>
      <c r="M230" s="801"/>
      <c r="N230" s="801"/>
      <c r="O230" s="801"/>
    </row>
    <row r="231" spans="1:15">
      <c r="A231" s="801"/>
      <c r="B231" s="801"/>
      <c r="C231" s="801"/>
      <c r="K231" s="801"/>
      <c r="L231" s="801"/>
      <c r="M231" s="801"/>
      <c r="N231" s="801"/>
      <c r="O231" s="801"/>
    </row>
    <row r="232" spans="1:15">
      <c r="A232" s="801"/>
      <c r="B232" s="801"/>
      <c r="C232" s="801"/>
      <c r="K232" s="801"/>
      <c r="L232" s="801"/>
      <c r="M232" s="801"/>
      <c r="N232" s="801"/>
      <c r="O232" s="801"/>
    </row>
    <row r="233" spans="1:15">
      <c r="B233" s="801"/>
      <c r="C233" s="801"/>
      <c r="K233" s="801"/>
      <c r="L233" s="801"/>
      <c r="M233" s="801"/>
      <c r="N233" s="801"/>
      <c r="O233" s="801"/>
    </row>
    <row r="234" spans="1:15">
      <c r="B234" s="801"/>
      <c r="C234" s="801"/>
      <c r="K234" s="801"/>
      <c r="L234" s="801"/>
      <c r="M234" s="801"/>
      <c r="N234" s="801"/>
      <c r="O234" s="801"/>
    </row>
    <row r="235" spans="1:15">
      <c r="B235" s="801"/>
      <c r="C235" s="801"/>
      <c r="K235" s="801"/>
      <c r="L235" s="801"/>
      <c r="M235" s="801"/>
      <c r="N235" s="801"/>
      <c r="O235" s="801"/>
    </row>
    <row r="236" spans="1:15">
      <c r="B236" s="801"/>
      <c r="C236" s="801"/>
      <c r="K236" s="801"/>
      <c r="L236" s="801"/>
      <c r="M236" s="801"/>
      <c r="N236" s="801"/>
      <c r="O236" s="801"/>
    </row>
    <row r="237" spans="1:15">
      <c r="B237" s="801"/>
      <c r="C237" s="801"/>
      <c r="K237" s="801"/>
      <c r="L237" s="801"/>
      <c r="M237" s="801"/>
      <c r="N237" s="801"/>
      <c r="O237" s="801"/>
    </row>
    <row r="238" spans="1:15">
      <c r="B238" s="801"/>
      <c r="C238" s="801"/>
      <c r="K238" s="801"/>
      <c r="L238" s="801"/>
      <c r="M238" s="801"/>
      <c r="N238" s="801"/>
      <c r="O238" s="801"/>
    </row>
    <row r="239" spans="1:15">
      <c r="B239" s="801"/>
      <c r="C239" s="801"/>
      <c r="K239" s="801"/>
      <c r="L239" s="801"/>
      <c r="M239" s="801"/>
      <c r="N239" s="801"/>
      <c r="O239" s="801"/>
    </row>
    <row r="240" spans="1:15">
      <c r="B240" s="801"/>
      <c r="C240" s="801"/>
      <c r="K240" s="801"/>
      <c r="L240" s="801"/>
      <c r="M240" s="801"/>
      <c r="N240" s="801"/>
      <c r="O240" s="801"/>
    </row>
    <row r="241" spans="2:15">
      <c r="B241" s="801"/>
      <c r="C241" s="801"/>
      <c r="K241" s="801"/>
      <c r="L241" s="801"/>
      <c r="M241" s="801"/>
      <c r="N241" s="801"/>
      <c r="O241" s="801"/>
    </row>
    <row r="242" spans="2:15">
      <c r="B242" s="801"/>
      <c r="C242" s="801"/>
      <c r="K242" s="801"/>
      <c r="L242" s="801"/>
      <c r="M242" s="801"/>
      <c r="N242" s="801"/>
      <c r="O242" s="801"/>
    </row>
    <row r="243" spans="2:15">
      <c r="B243" s="801"/>
      <c r="C243" s="801"/>
      <c r="K243" s="801"/>
      <c r="L243" s="801"/>
      <c r="M243" s="801"/>
      <c r="N243" s="801"/>
      <c r="O243" s="801"/>
    </row>
    <row r="244" spans="2:15">
      <c r="B244" s="801"/>
      <c r="C244" s="801"/>
      <c r="K244" s="801"/>
      <c r="L244" s="801"/>
      <c r="M244" s="801"/>
      <c r="N244" s="801"/>
      <c r="O244" s="801"/>
    </row>
    <row r="245" spans="2:15">
      <c r="B245" s="801"/>
      <c r="C245" s="801"/>
      <c r="K245" s="801"/>
      <c r="L245" s="801"/>
      <c r="M245" s="801"/>
      <c r="N245" s="801"/>
      <c r="O245" s="801"/>
    </row>
    <row r="246" spans="2:15">
      <c r="B246" s="801"/>
      <c r="C246" s="801"/>
      <c r="K246" s="801"/>
      <c r="L246" s="801"/>
      <c r="M246" s="801"/>
      <c r="N246" s="801"/>
      <c r="O246" s="801"/>
    </row>
    <row r="247" spans="2:15">
      <c r="B247" s="801"/>
      <c r="C247" s="801"/>
      <c r="K247" s="801"/>
      <c r="L247" s="801"/>
      <c r="M247" s="801"/>
      <c r="N247" s="801"/>
      <c r="O247" s="801"/>
    </row>
    <row r="248" spans="2:15">
      <c r="B248" s="801"/>
      <c r="C248" s="801"/>
      <c r="K248" s="801"/>
      <c r="L248" s="801"/>
      <c r="M248" s="801"/>
      <c r="N248" s="801"/>
      <c r="O248" s="801"/>
    </row>
    <row r="249" spans="2:15">
      <c r="B249" s="801"/>
      <c r="C249" s="801"/>
      <c r="K249" s="801"/>
      <c r="L249" s="801"/>
      <c r="M249" s="801"/>
      <c r="N249" s="801"/>
      <c r="O249" s="801"/>
    </row>
    <row r="250" spans="2:15">
      <c r="B250" s="801"/>
      <c r="C250" s="801"/>
      <c r="K250" s="801"/>
      <c r="L250" s="801"/>
    </row>
    <row r="251" spans="2:15">
      <c r="B251" s="801"/>
      <c r="C251" s="801"/>
      <c r="K251" s="801"/>
      <c r="L251" s="801"/>
    </row>
    <row r="252" spans="2:15">
      <c r="B252" s="801"/>
      <c r="C252" s="801"/>
      <c r="K252" s="801"/>
      <c r="L252" s="801"/>
    </row>
    <row r="253" spans="2:15">
      <c r="B253" s="801"/>
      <c r="C253" s="801"/>
      <c r="K253" s="801"/>
      <c r="L253" s="801"/>
    </row>
    <row r="254" spans="2:15">
      <c r="B254" s="801"/>
      <c r="C254" s="801"/>
      <c r="K254" s="801"/>
      <c r="L254" s="801"/>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441" customWidth="1"/>
    <col min="2" max="16384" width="9.140625" style="441"/>
  </cols>
  <sheetData>
    <row r="1" spans="1:1" ht="19.5" thickTop="1" thickBot="1">
      <c r="A1" s="953" t="s">
        <v>177</v>
      </c>
    </row>
    <row r="2" spans="1:1" ht="16.5" thickTop="1">
      <c r="A2" s="954"/>
    </row>
    <row r="3" spans="1:1" ht="15">
      <c r="A3" s="955"/>
    </row>
    <row r="4" spans="1:1" ht="43.5" customHeight="1">
      <c r="A4" s="955" t="s">
        <v>178</v>
      </c>
    </row>
    <row r="5" spans="1:1" ht="30">
      <c r="A5" s="955" t="s">
        <v>179</v>
      </c>
    </row>
    <row r="6" spans="1:1" ht="30">
      <c r="A6" s="955" t="s">
        <v>180</v>
      </c>
    </row>
    <row r="7" spans="1:1" ht="30">
      <c r="A7" s="955" t="s">
        <v>181</v>
      </c>
    </row>
    <row r="8" spans="1:1" ht="30">
      <c r="A8" s="955" t="s">
        <v>182</v>
      </c>
    </row>
    <row r="9" spans="1:1" ht="30">
      <c r="A9" s="955" t="s">
        <v>183</v>
      </c>
    </row>
    <row r="10" spans="1:1" ht="33" customHeight="1">
      <c r="A10" s="955" t="s">
        <v>184</v>
      </c>
    </row>
    <row r="11" spans="1:1" ht="45">
      <c r="A11" s="955" t="s">
        <v>185</v>
      </c>
    </row>
    <row r="12" spans="1:1" ht="30">
      <c r="A12" s="956" t="s">
        <v>186</v>
      </c>
    </row>
    <row r="13" spans="1:1" ht="15.75">
      <c r="A13" s="95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2599075</v>
      </c>
      <c r="C3" s="23">
        <v>2598702</v>
      </c>
      <c r="D3" s="24" t="s">
        <v>15</v>
      </c>
      <c r="E3" s="23">
        <v>2599075</v>
      </c>
      <c r="F3" s="23">
        <v>2598702</v>
      </c>
      <c r="G3" s="24" t="s">
        <v>15</v>
      </c>
      <c r="H3" s="23">
        <v>2599075</v>
      </c>
      <c r="I3" s="23">
        <v>2598702</v>
      </c>
      <c r="J3" s="25" t="s">
        <v>15</v>
      </c>
      <c r="K3" s="26">
        <v>2599075</v>
      </c>
      <c r="L3" s="23">
        <v>2598702</v>
      </c>
      <c r="M3" s="24" t="s">
        <v>15</v>
      </c>
      <c r="N3" s="23">
        <v>2599075</v>
      </c>
      <c r="O3" s="23">
        <v>2598702</v>
      </c>
      <c r="P3" s="24" t="s">
        <v>15</v>
      </c>
      <c r="Q3" s="23">
        <v>2599075</v>
      </c>
      <c r="R3" s="23">
        <v>2598702</v>
      </c>
      <c r="S3" s="24" t="s">
        <v>15</v>
      </c>
      <c r="T3" s="23">
        <v>2599075</v>
      </c>
      <c r="U3" s="23">
        <v>2598702</v>
      </c>
      <c r="V3" s="27">
        <v>2599075</v>
      </c>
      <c r="W3" s="28">
        <v>2598702</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227851</v>
      </c>
      <c r="C6" s="46">
        <v>206512</v>
      </c>
      <c r="D6" s="47">
        <v>0.10333055706205935</v>
      </c>
      <c r="E6" s="46">
        <v>174313</v>
      </c>
      <c r="F6" s="46">
        <v>157153</v>
      </c>
      <c r="G6" s="47">
        <v>0.10919295209127411</v>
      </c>
      <c r="H6" s="46">
        <v>53538</v>
      </c>
      <c r="I6" s="46">
        <v>49359</v>
      </c>
      <c r="J6" s="48">
        <v>8.4665410563423082E-2</v>
      </c>
      <c r="K6" s="49">
        <v>0.71999078667106753</v>
      </c>
      <c r="L6" s="50">
        <v>0.69189309876264604</v>
      </c>
      <c r="M6" s="51">
        <v>2.8000000000000003</v>
      </c>
      <c r="N6" s="46">
        <v>303209</v>
      </c>
      <c r="O6" s="46">
        <v>288197</v>
      </c>
      <c r="P6" s="47">
        <v>5.2089369424386793E-2</v>
      </c>
      <c r="Q6" s="46">
        <v>421129</v>
      </c>
      <c r="R6" s="46">
        <v>416534</v>
      </c>
      <c r="S6" s="47">
        <v>1.1031512433558845E-2</v>
      </c>
      <c r="T6" s="46">
        <v>570008</v>
      </c>
      <c r="U6" s="52">
        <v>537501</v>
      </c>
      <c r="V6" s="53">
        <v>2.5016699509767348</v>
      </c>
      <c r="W6" s="54">
        <v>2.6027591616952042</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219413</v>
      </c>
      <c r="C8" s="46">
        <v>198254</v>
      </c>
      <c r="D8" s="47">
        <v>0.10672672430316664</v>
      </c>
      <c r="E8" s="46">
        <v>171975</v>
      </c>
      <c r="F8" s="46">
        <v>154507</v>
      </c>
      <c r="G8" s="47">
        <v>0.11305636637822235</v>
      </c>
      <c r="H8" s="46">
        <v>47438</v>
      </c>
      <c r="I8" s="46">
        <v>43747</v>
      </c>
      <c r="J8" s="48">
        <v>8.4371499759983537E-2</v>
      </c>
      <c r="K8" s="49">
        <v>0.73506153769495242</v>
      </c>
      <c r="L8" s="50">
        <v>0.70544270702398315</v>
      </c>
      <c r="M8" s="51">
        <v>3</v>
      </c>
      <c r="N8" s="46">
        <v>295039</v>
      </c>
      <c r="O8" s="46">
        <v>280611</v>
      </c>
      <c r="P8" s="47">
        <v>5.1416373556275416E-2</v>
      </c>
      <c r="Q8" s="46">
        <v>401380</v>
      </c>
      <c r="R8" s="46">
        <v>397780</v>
      </c>
      <c r="S8" s="47">
        <v>9.0502287696716775E-3</v>
      </c>
      <c r="T8" s="46">
        <v>552032</v>
      </c>
      <c r="U8" s="52">
        <v>520481</v>
      </c>
      <c r="V8" s="53">
        <v>2.515949374011567</v>
      </c>
      <c r="W8" s="54">
        <v>2.6253240792115164</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146466</v>
      </c>
      <c r="C10" s="68">
        <v>129533</v>
      </c>
      <c r="D10" s="69">
        <v>0.13072344499085176</v>
      </c>
      <c r="E10" s="68">
        <v>126652</v>
      </c>
      <c r="F10" s="68">
        <v>111330</v>
      </c>
      <c r="G10" s="69">
        <v>0.13762687505613941</v>
      </c>
      <c r="H10" s="68">
        <v>19814</v>
      </c>
      <c r="I10" s="68">
        <v>18203</v>
      </c>
      <c r="J10" s="70">
        <v>8.8501895291984836E-2</v>
      </c>
      <c r="K10" s="71">
        <v>0.80491712111025338</v>
      </c>
      <c r="L10" s="72">
        <v>0.77265238185533991</v>
      </c>
      <c r="M10" s="73">
        <v>3.2</v>
      </c>
      <c r="N10" s="68">
        <v>193948</v>
      </c>
      <c r="O10" s="68">
        <v>183362</v>
      </c>
      <c r="P10" s="69">
        <v>5.7732790872699905E-2</v>
      </c>
      <c r="Q10" s="68">
        <v>240954</v>
      </c>
      <c r="R10" s="68">
        <v>237315</v>
      </c>
      <c r="S10" s="69">
        <v>1.5334049680803995E-2</v>
      </c>
      <c r="T10" s="68">
        <v>348104</v>
      </c>
      <c r="U10" s="74">
        <v>322947</v>
      </c>
      <c r="V10" s="75">
        <v>2.3766881050892357</v>
      </c>
      <c r="W10" s="76">
        <v>2.493163904178858</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72947</v>
      </c>
      <c r="C12" s="68">
        <v>68721</v>
      </c>
      <c r="D12" s="69">
        <v>6.1495030631102572E-2</v>
      </c>
      <c r="E12" s="68">
        <v>45323</v>
      </c>
      <c r="F12" s="68">
        <v>43177</v>
      </c>
      <c r="G12" s="69">
        <v>4.9702387845380641E-2</v>
      </c>
      <c r="H12" s="68">
        <v>27624</v>
      </c>
      <c r="I12" s="68">
        <v>25544</v>
      </c>
      <c r="J12" s="70">
        <v>8.142812402129658E-2</v>
      </c>
      <c r="K12" s="71">
        <v>0.63014099958859537</v>
      </c>
      <c r="L12" s="72">
        <v>0.60604493191661735</v>
      </c>
      <c r="M12" s="73">
        <v>2.4</v>
      </c>
      <c r="N12" s="68">
        <v>101091</v>
      </c>
      <c r="O12" s="68">
        <v>97249</v>
      </c>
      <c r="P12" s="69">
        <v>3.9506832975146275E-2</v>
      </c>
      <c r="Q12" s="68">
        <v>160426</v>
      </c>
      <c r="R12" s="68">
        <v>160465</v>
      </c>
      <c r="S12" s="69">
        <v>-2.4304365437945969E-4</v>
      </c>
      <c r="T12" s="68">
        <v>203928</v>
      </c>
      <c r="U12" s="74">
        <v>197534</v>
      </c>
      <c r="V12" s="75">
        <v>2.7955639025593926</v>
      </c>
      <c r="W12" s="76">
        <v>2.8744343068348832</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8438</v>
      </c>
      <c r="C14" s="46">
        <v>8258</v>
      </c>
      <c r="D14" s="47">
        <v>2.1797045289416325E-2</v>
      </c>
      <c r="E14" s="46">
        <v>2338</v>
      </c>
      <c r="F14" s="46">
        <v>2646</v>
      </c>
      <c r="G14" s="47">
        <v>-0.1164021164021164</v>
      </c>
      <c r="H14" s="46">
        <v>6100</v>
      </c>
      <c r="I14" s="46">
        <v>5612</v>
      </c>
      <c r="J14" s="48">
        <v>8.6956521739130432E-2</v>
      </c>
      <c r="K14" s="49">
        <v>0.41369183249784797</v>
      </c>
      <c r="L14" s="50">
        <v>0.40450037325370586</v>
      </c>
      <c r="M14" s="51">
        <v>0.89999999999999991</v>
      </c>
      <c r="N14" s="46">
        <v>8170</v>
      </c>
      <c r="O14" s="46">
        <v>7586</v>
      </c>
      <c r="P14" s="47">
        <v>7.6983917743211172E-2</v>
      </c>
      <c r="Q14" s="46">
        <v>19749</v>
      </c>
      <c r="R14" s="46">
        <v>18754</v>
      </c>
      <c r="S14" s="47">
        <v>5.3055348192385623E-2</v>
      </c>
      <c r="T14" s="46">
        <v>17976</v>
      </c>
      <c r="U14" s="52">
        <v>17020</v>
      </c>
      <c r="V14" s="53">
        <v>2.1303626451765822</v>
      </c>
      <c r="W14" s="54">
        <v>2.0610317268103655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206707</v>
      </c>
      <c r="C18" s="101">
        <v>187029</v>
      </c>
      <c r="D18" s="102">
        <v>0.10521362997182256</v>
      </c>
      <c r="E18" s="101">
        <v>162171</v>
      </c>
      <c r="F18" s="101">
        <v>145661</v>
      </c>
      <c r="G18" s="102">
        <v>0.11334537041486739</v>
      </c>
      <c r="H18" s="101">
        <v>44536</v>
      </c>
      <c r="I18" s="101">
        <v>41368</v>
      </c>
      <c r="J18" s="103">
        <v>7.6580932121446524E-2</v>
      </c>
      <c r="K18" s="104">
        <v>0.74020784824174291</v>
      </c>
      <c r="L18" s="105">
        <v>0.71037544360488714</v>
      </c>
      <c r="M18" s="106">
        <v>3</v>
      </c>
      <c r="N18" s="101">
        <v>285473</v>
      </c>
      <c r="O18" s="101">
        <v>271232</v>
      </c>
      <c r="P18" s="102">
        <v>5.2504866682397358E-2</v>
      </c>
      <c r="Q18" s="101">
        <v>385666</v>
      </c>
      <c r="R18" s="101">
        <v>381815</v>
      </c>
      <c r="S18" s="102">
        <v>1.0086036431255975E-2</v>
      </c>
      <c r="T18" s="101">
        <v>533637</v>
      </c>
      <c r="U18" s="107">
        <v>502348</v>
      </c>
      <c r="V18" s="108">
        <v>2.5816106856565089</v>
      </c>
      <c r="W18" s="109">
        <v>2.6859364055841608</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135988</v>
      </c>
      <c r="C20" s="114">
        <v>120098</v>
      </c>
      <c r="D20" s="115">
        <v>0.13230861463138438</v>
      </c>
      <c r="E20" s="114">
        <v>117319</v>
      </c>
      <c r="F20" s="114">
        <v>103149</v>
      </c>
      <c r="G20" s="115">
        <v>0.13737408990877276</v>
      </c>
      <c r="H20" s="114">
        <v>18669</v>
      </c>
      <c r="I20" s="114">
        <v>16949</v>
      </c>
      <c r="J20" s="116">
        <v>0.10148091332821996</v>
      </c>
      <c r="K20" s="117">
        <v>0.8142120929988591</v>
      </c>
      <c r="L20" s="118">
        <v>0.78210539438300297</v>
      </c>
      <c r="M20" s="119">
        <v>3.2</v>
      </c>
      <c r="N20" s="114">
        <v>186273</v>
      </c>
      <c r="O20" s="114">
        <v>175664</v>
      </c>
      <c r="P20" s="115">
        <v>6.0393706166317514E-2</v>
      </c>
      <c r="Q20" s="114">
        <v>228777</v>
      </c>
      <c r="R20" s="114">
        <v>224604</v>
      </c>
      <c r="S20" s="115">
        <v>1.857936635144521E-2</v>
      </c>
      <c r="T20" s="114">
        <v>333252</v>
      </c>
      <c r="U20" s="120">
        <v>308013</v>
      </c>
      <c r="V20" s="121">
        <v>2.4505985822278435</v>
      </c>
      <c r="W20" s="122">
        <v>2.5646805109160851</v>
      </c>
    </row>
    <row r="21" spans="1:23">
      <c r="A21" s="113" t="s">
        <v>23</v>
      </c>
      <c r="B21" s="114">
        <v>70719</v>
      </c>
      <c r="C21" s="68">
        <v>66931</v>
      </c>
      <c r="D21" s="115">
        <v>5.6595598452137276E-2</v>
      </c>
      <c r="E21" s="114">
        <v>44852</v>
      </c>
      <c r="F21" s="114">
        <v>42512</v>
      </c>
      <c r="G21" s="115">
        <v>5.5043281896876177E-2</v>
      </c>
      <c r="H21" s="114">
        <v>25867</v>
      </c>
      <c r="I21" s="114">
        <v>24419</v>
      </c>
      <c r="J21" s="116">
        <v>5.9298087554772921E-2</v>
      </c>
      <c r="K21" s="117">
        <v>0.63229416976333586</v>
      </c>
      <c r="L21" s="118">
        <v>0.60789639401823026</v>
      </c>
      <c r="M21" s="119">
        <v>2.4</v>
      </c>
      <c r="N21" s="114">
        <v>99200</v>
      </c>
      <c r="O21" s="114">
        <v>95568</v>
      </c>
      <c r="P21" s="115">
        <v>3.8004352921479995E-2</v>
      </c>
      <c r="Q21" s="114">
        <v>156889</v>
      </c>
      <c r="R21" s="114">
        <v>157211</v>
      </c>
      <c r="S21" s="115">
        <v>-2.0482027339053881E-3</v>
      </c>
      <c r="T21" s="114">
        <v>200385</v>
      </c>
      <c r="U21" s="120">
        <v>194335</v>
      </c>
      <c r="V21" s="121">
        <v>2.8335383701692614</v>
      </c>
      <c r="W21" s="122">
        <v>2.9035125726494448</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12706</v>
      </c>
      <c r="C24" s="101">
        <v>11225</v>
      </c>
      <c r="D24" s="102">
        <v>0.13193763919821827</v>
      </c>
      <c r="E24" s="101">
        <v>9804</v>
      </c>
      <c r="F24" s="101">
        <v>8846</v>
      </c>
      <c r="G24" s="102">
        <v>0.10829753560931495</v>
      </c>
      <c r="H24" s="101">
        <v>2902</v>
      </c>
      <c r="I24" s="101">
        <v>2379</v>
      </c>
      <c r="J24" s="103">
        <v>0.21984026902059689</v>
      </c>
      <c r="K24" s="104">
        <v>0.6087565228458699</v>
      </c>
      <c r="L24" s="105">
        <v>0.58747259630441595</v>
      </c>
      <c r="M24" s="106">
        <v>2.1</v>
      </c>
      <c r="N24" s="101">
        <v>9566</v>
      </c>
      <c r="O24" s="101">
        <v>9379</v>
      </c>
      <c r="P24" s="102">
        <v>1.9938159718520098E-2</v>
      </c>
      <c r="Q24" s="101">
        <v>15714</v>
      </c>
      <c r="R24" s="101">
        <v>15965</v>
      </c>
      <c r="S24" s="102">
        <v>-1.5721891637958032E-2</v>
      </c>
      <c r="T24" s="101">
        <v>18395</v>
      </c>
      <c r="U24" s="107">
        <v>18133</v>
      </c>
      <c r="V24" s="108">
        <v>1.4477412246182906</v>
      </c>
      <c r="W24" s="109">
        <v>1.6154120267260579</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10478</v>
      </c>
      <c r="C26" s="114">
        <v>9435</v>
      </c>
      <c r="D26" s="115">
        <v>0.11054583995760467</v>
      </c>
      <c r="E26" s="114">
        <v>9333</v>
      </c>
      <c r="F26" s="114">
        <v>8181</v>
      </c>
      <c r="G26" s="115">
        <v>0.14081408140814081</v>
      </c>
      <c r="H26" s="114">
        <v>1145</v>
      </c>
      <c r="I26" s="114">
        <v>1254</v>
      </c>
      <c r="J26" s="116">
        <v>-8.6921850079744817E-2</v>
      </c>
      <c r="K26" s="117">
        <v>0.63028660589636198</v>
      </c>
      <c r="L26" s="118">
        <v>0.60561718196837389</v>
      </c>
      <c r="M26" s="119">
        <v>2.5</v>
      </c>
      <c r="N26" s="114">
        <v>7675</v>
      </c>
      <c r="O26" s="114">
        <v>7698</v>
      </c>
      <c r="P26" s="115">
        <v>-2.9877890361132762E-3</v>
      </c>
      <c r="Q26" s="114">
        <v>12177</v>
      </c>
      <c r="R26" s="114">
        <v>12711</v>
      </c>
      <c r="S26" s="115">
        <v>-4.2010856738258204E-2</v>
      </c>
      <c r="T26" s="114">
        <v>14852</v>
      </c>
      <c r="U26" s="120">
        <v>14934</v>
      </c>
      <c r="V26" s="121">
        <v>1.4174460774957054</v>
      </c>
      <c r="W26" s="122">
        <v>1.5828298887122416</v>
      </c>
    </row>
    <row r="27" spans="1:23">
      <c r="A27" s="113" t="s">
        <v>23</v>
      </c>
      <c r="B27" s="114">
        <v>2228</v>
      </c>
      <c r="C27" s="114">
        <v>1790</v>
      </c>
      <c r="D27" s="115">
        <v>0.24469273743016759</v>
      </c>
      <c r="E27" s="114">
        <v>471</v>
      </c>
      <c r="F27" s="114">
        <v>665</v>
      </c>
      <c r="G27" s="115">
        <v>-0.29172932330827067</v>
      </c>
      <c r="H27" s="114">
        <v>1757</v>
      </c>
      <c r="I27" s="114">
        <v>1125</v>
      </c>
      <c r="J27" s="116">
        <v>0.56177777777777782</v>
      </c>
      <c r="K27" s="117">
        <v>0.53463387051173306</v>
      </c>
      <c r="L27" s="118">
        <v>0.51659496004917027</v>
      </c>
      <c r="M27" s="119">
        <v>1.7999999999999998</v>
      </c>
      <c r="N27" s="114">
        <v>1891</v>
      </c>
      <c r="O27" s="114">
        <v>1681</v>
      </c>
      <c r="P27" s="115">
        <v>0.12492563950029745</v>
      </c>
      <c r="Q27" s="114">
        <v>3537</v>
      </c>
      <c r="R27" s="114">
        <v>3254</v>
      </c>
      <c r="S27" s="115">
        <v>8.6969883220651509E-2</v>
      </c>
      <c r="T27" s="114">
        <v>3543</v>
      </c>
      <c r="U27" s="120">
        <v>3199</v>
      </c>
      <c r="V27" s="121">
        <v>1.5902154398563735</v>
      </c>
      <c r="W27" s="122">
        <v>1.7871508379888268</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c r="B32" s="138"/>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JANUARY 2016 VS 2015</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1515251</v>
      </c>
      <c r="C6" s="195">
        <v>1450391</v>
      </c>
      <c r="D6" s="196">
        <v>4.4718975779634594E-2</v>
      </c>
      <c r="E6" s="197">
        <v>1002993</v>
      </c>
      <c r="F6" s="195">
        <v>937933</v>
      </c>
      <c r="G6" s="198">
        <v>6.9365295815372735E-2</v>
      </c>
      <c r="H6" s="195">
        <v>512258</v>
      </c>
      <c r="I6" s="195">
        <v>512458</v>
      </c>
      <c r="J6" s="196">
        <v>-3.9027588602383025E-4</v>
      </c>
      <c r="K6" s="199">
        <v>0.68899999999999995</v>
      </c>
      <c r="L6" s="196">
        <v>0.67200000000000004</v>
      </c>
      <c r="M6" s="200">
        <v>1.7000000000000002</v>
      </c>
      <c r="N6" s="195">
        <v>1986612</v>
      </c>
      <c r="O6" s="195">
        <v>1925179</v>
      </c>
      <c r="P6" s="196">
        <v>3.1910279511671386E-2</v>
      </c>
      <c r="Q6" s="197">
        <v>2882080</v>
      </c>
      <c r="R6" s="195">
        <v>2863804</v>
      </c>
      <c r="S6" s="198">
        <v>6.3817216541355486E-3</v>
      </c>
      <c r="T6" s="195">
        <v>3892359</v>
      </c>
      <c r="U6" s="201">
        <v>3782451</v>
      </c>
      <c r="V6" s="202">
        <v>2.5687882733619709</v>
      </c>
      <c r="W6" s="203">
        <v>2.6078836672318015</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1447533</v>
      </c>
      <c r="C8" s="195">
        <v>1381398</v>
      </c>
      <c r="D8" s="196">
        <v>4.7875413168398967E-2</v>
      </c>
      <c r="E8" s="197">
        <v>989642</v>
      </c>
      <c r="F8" s="195">
        <v>922895</v>
      </c>
      <c r="G8" s="198">
        <v>7.2323503757198815E-2</v>
      </c>
      <c r="H8" s="195">
        <v>457891</v>
      </c>
      <c r="I8" s="195">
        <v>458503</v>
      </c>
      <c r="J8" s="196">
        <v>-1.3347786164976019E-3</v>
      </c>
      <c r="K8" s="199">
        <v>0.70299999999999996</v>
      </c>
      <c r="L8" s="196">
        <v>0.68400000000000005</v>
      </c>
      <c r="M8" s="200">
        <v>1.9</v>
      </c>
      <c r="N8" s="195">
        <v>1930407</v>
      </c>
      <c r="O8" s="195">
        <v>1869249</v>
      </c>
      <c r="P8" s="196">
        <v>3.2717952503920025E-2</v>
      </c>
      <c r="Q8" s="197">
        <v>2746960</v>
      </c>
      <c r="R8" s="195">
        <v>2732475</v>
      </c>
      <c r="S8" s="198">
        <v>5.301054904436454E-3</v>
      </c>
      <c r="T8" s="195">
        <v>3754489</v>
      </c>
      <c r="U8" s="201">
        <v>3642279</v>
      </c>
      <c r="V8" s="202">
        <v>2.5937156527692289</v>
      </c>
      <c r="W8" s="208">
        <v>2.6366615559020645</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904423</v>
      </c>
      <c r="C10" s="220">
        <v>842892</v>
      </c>
      <c r="D10" s="221">
        <v>7.2999862378572825E-2</v>
      </c>
      <c r="E10" s="222">
        <v>734051</v>
      </c>
      <c r="F10" s="220">
        <v>674491</v>
      </c>
      <c r="G10" s="223">
        <v>8.8303624510927506E-2</v>
      </c>
      <c r="H10" s="220">
        <v>170372</v>
      </c>
      <c r="I10" s="220">
        <v>168401</v>
      </c>
      <c r="J10" s="221">
        <v>1.1704206032030689E-2</v>
      </c>
      <c r="K10" s="224">
        <v>0.77400000000000002</v>
      </c>
      <c r="L10" s="221">
        <v>0.75700000000000001</v>
      </c>
      <c r="M10" s="225">
        <v>1.7000000000000002</v>
      </c>
      <c r="N10" s="220">
        <v>1278721</v>
      </c>
      <c r="O10" s="220">
        <v>1220028</v>
      </c>
      <c r="P10" s="221">
        <v>4.8107912277423143E-2</v>
      </c>
      <c r="Q10" s="222">
        <v>1652844</v>
      </c>
      <c r="R10" s="220">
        <v>1612368</v>
      </c>
      <c r="S10" s="223">
        <v>2.5103450328957159E-2</v>
      </c>
      <c r="T10" s="220">
        <v>2326564</v>
      </c>
      <c r="U10" s="226">
        <v>2211653</v>
      </c>
      <c r="V10" s="227">
        <v>2.5724290514504826</v>
      </c>
      <c r="W10" s="228">
        <v>2.6238865714706034</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543110</v>
      </c>
      <c r="C12" s="220">
        <v>538506</v>
      </c>
      <c r="D12" s="221">
        <v>8.5495797632709758E-3</v>
      </c>
      <c r="E12" s="222">
        <v>255591</v>
      </c>
      <c r="F12" s="220">
        <v>248404</v>
      </c>
      <c r="G12" s="223">
        <v>2.893270639764255E-2</v>
      </c>
      <c r="H12" s="220">
        <v>287519</v>
      </c>
      <c r="I12" s="220">
        <v>290102</v>
      </c>
      <c r="J12" s="221">
        <v>-8.9037648826964313E-3</v>
      </c>
      <c r="K12" s="224">
        <v>0.59599999999999997</v>
      </c>
      <c r="L12" s="221">
        <v>0.57999999999999996</v>
      </c>
      <c r="M12" s="225">
        <v>1.6</v>
      </c>
      <c r="N12" s="220">
        <v>651686</v>
      </c>
      <c r="O12" s="220">
        <v>649221</v>
      </c>
      <c r="P12" s="221">
        <v>3.7968580806843895E-3</v>
      </c>
      <c r="Q12" s="222">
        <v>1094116</v>
      </c>
      <c r="R12" s="220">
        <v>1120107</v>
      </c>
      <c r="S12" s="223">
        <v>-2.3204033186115254E-2</v>
      </c>
      <c r="T12" s="220">
        <v>1427925</v>
      </c>
      <c r="U12" s="226">
        <v>1430626</v>
      </c>
      <c r="V12" s="227">
        <v>2.6291635212019666</v>
      </c>
      <c r="W12" s="228">
        <v>2.6566574931384239</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67718</v>
      </c>
      <c r="C14" s="195">
        <v>68993</v>
      </c>
      <c r="D14" s="196">
        <v>-1.8480135665937123E-2</v>
      </c>
      <c r="E14" s="197">
        <v>13351</v>
      </c>
      <c r="F14" s="195">
        <v>15038</v>
      </c>
      <c r="G14" s="198">
        <v>-0.11218247107328103</v>
      </c>
      <c r="H14" s="195">
        <v>54367</v>
      </c>
      <c r="I14" s="195">
        <v>53955</v>
      </c>
      <c r="J14" s="196">
        <v>7.6359929570938749E-3</v>
      </c>
      <c r="K14" s="199">
        <v>0.41599999999999998</v>
      </c>
      <c r="L14" s="196">
        <v>0.42599999999999999</v>
      </c>
      <c r="M14" s="200">
        <v>-1</v>
      </c>
      <c r="N14" s="195">
        <v>56205</v>
      </c>
      <c r="O14" s="195">
        <v>55930</v>
      </c>
      <c r="P14" s="196">
        <v>4.9168603611657426E-3</v>
      </c>
      <c r="Q14" s="197">
        <v>135120</v>
      </c>
      <c r="R14" s="195">
        <v>131329</v>
      </c>
      <c r="S14" s="198">
        <v>2.8866434679316832E-2</v>
      </c>
      <c r="T14" s="195">
        <v>137870</v>
      </c>
      <c r="U14" s="201">
        <v>140172</v>
      </c>
      <c r="V14" s="202">
        <v>2.0359431761127027</v>
      </c>
      <c r="W14" s="208">
        <v>2.03168437377705</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1379186</v>
      </c>
      <c r="C18" s="252">
        <v>1321845</v>
      </c>
      <c r="D18" s="253">
        <v>4.3379518778676775E-2</v>
      </c>
      <c r="E18" s="254">
        <v>940285</v>
      </c>
      <c r="F18" s="252">
        <v>879098</v>
      </c>
      <c r="G18" s="255">
        <v>6.960202389267181E-2</v>
      </c>
      <c r="H18" s="252">
        <v>438901</v>
      </c>
      <c r="I18" s="252">
        <v>442747</v>
      </c>
      <c r="J18" s="253">
        <v>-8.6866765895646948E-3</v>
      </c>
      <c r="K18" s="256">
        <v>0.70899999999999996</v>
      </c>
      <c r="L18" s="253">
        <v>0.69299999999999995</v>
      </c>
      <c r="M18" s="257">
        <v>1.6</v>
      </c>
      <c r="N18" s="252">
        <v>1871140</v>
      </c>
      <c r="O18" s="252">
        <v>1815117</v>
      </c>
      <c r="P18" s="253">
        <v>3.0864677042857291E-2</v>
      </c>
      <c r="Q18" s="254">
        <v>2638803</v>
      </c>
      <c r="R18" s="252">
        <v>2619697</v>
      </c>
      <c r="S18" s="255">
        <v>7.2932098635834601E-3</v>
      </c>
      <c r="T18" s="252">
        <v>3641722</v>
      </c>
      <c r="U18" s="258">
        <v>3538812</v>
      </c>
      <c r="V18" s="259">
        <v>2.6404864898570608</v>
      </c>
      <c r="W18" s="260">
        <v>2.6771762196021469</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850189</v>
      </c>
      <c r="C20" s="264">
        <v>794136</v>
      </c>
      <c r="D20" s="265">
        <v>7.0583627993190082E-2</v>
      </c>
      <c r="E20" s="222">
        <v>687478</v>
      </c>
      <c r="F20" s="220">
        <v>633117</v>
      </c>
      <c r="G20" s="266">
        <v>8.5862486712566549E-2</v>
      </c>
      <c r="H20" s="220">
        <v>162711</v>
      </c>
      <c r="I20" s="220">
        <v>161019</v>
      </c>
      <c r="J20" s="265">
        <v>1.0508076686602202E-2</v>
      </c>
      <c r="K20" s="267">
        <v>0.78500000000000003</v>
      </c>
      <c r="L20" s="265">
        <v>0.77100000000000002</v>
      </c>
      <c r="M20" s="268">
        <v>1.4000000000000001</v>
      </c>
      <c r="N20" s="220">
        <v>1231797</v>
      </c>
      <c r="O20" s="220">
        <v>1175363</v>
      </c>
      <c r="P20" s="265">
        <v>4.8014102877153693E-2</v>
      </c>
      <c r="Q20" s="222">
        <v>1569066</v>
      </c>
      <c r="R20" s="220">
        <v>1523625</v>
      </c>
      <c r="S20" s="266">
        <v>2.9824267782426778E-2</v>
      </c>
      <c r="T20" s="220">
        <v>2237287</v>
      </c>
      <c r="U20" s="226">
        <v>2126464</v>
      </c>
      <c r="V20" s="269">
        <v>2.6315172273459195</v>
      </c>
      <c r="W20" s="270">
        <v>2.6777075966836916</v>
      </c>
    </row>
    <row r="21" spans="1:23" ht="15" customHeight="1">
      <c r="A21" s="263" t="s">
        <v>23</v>
      </c>
      <c r="B21" s="264">
        <v>528997</v>
      </c>
      <c r="C21" s="220">
        <v>527709</v>
      </c>
      <c r="D21" s="265">
        <v>2.4407391194768329E-3</v>
      </c>
      <c r="E21" s="222">
        <v>252807</v>
      </c>
      <c r="F21" s="220">
        <v>245981</v>
      </c>
      <c r="G21" s="266">
        <v>2.7750110780913974E-2</v>
      </c>
      <c r="H21" s="220">
        <v>276190</v>
      </c>
      <c r="I21" s="220">
        <v>281728</v>
      </c>
      <c r="J21" s="265">
        <v>-1.9657258064516129E-2</v>
      </c>
      <c r="K21" s="267">
        <v>0.59799999999999998</v>
      </c>
      <c r="L21" s="265">
        <v>0.58399999999999996</v>
      </c>
      <c r="M21" s="268">
        <v>1.4000000000000001</v>
      </c>
      <c r="N21" s="220">
        <v>639343</v>
      </c>
      <c r="O21" s="220">
        <v>639754</v>
      </c>
      <c r="P21" s="265">
        <v>-6.4243443573623615E-4</v>
      </c>
      <c r="Q21" s="222">
        <v>1069737</v>
      </c>
      <c r="R21" s="220">
        <v>1096072</v>
      </c>
      <c r="S21" s="266">
        <v>-2.4026706274770271E-2</v>
      </c>
      <c r="T21" s="220">
        <v>1404435</v>
      </c>
      <c r="U21" s="226">
        <v>1412348</v>
      </c>
      <c r="V21" s="269">
        <v>2.6549016346028429</v>
      </c>
      <c r="W21" s="270">
        <v>2.6763765635984984</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68347</v>
      </c>
      <c r="C24" s="252">
        <v>59553</v>
      </c>
      <c r="D24" s="253">
        <v>0.1476667842090239</v>
      </c>
      <c r="E24" s="254">
        <v>49357</v>
      </c>
      <c r="F24" s="252">
        <v>43797</v>
      </c>
      <c r="G24" s="255">
        <v>0.12694933442929882</v>
      </c>
      <c r="H24" s="252">
        <v>18990</v>
      </c>
      <c r="I24" s="252">
        <v>15756</v>
      </c>
      <c r="J24" s="253">
        <v>0.20525514089870525</v>
      </c>
      <c r="K24" s="256">
        <v>0.54800000000000004</v>
      </c>
      <c r="L24" s="253">
        <v>0.48</v>
      </c>
      <c r="M24" s="257">
        <v>6.8000000000000007</v>
      </c>
      <c r="N24" s="252">
        <v>59267</v>
      </c>
      <c r="O24" s="252">
        <v>54132</v>
      </c>
      <c r="P24" s="253">
        <v>9.4860710854947169E-2</v>
      </c>
      <c r="Q24" s="254">
        <v>108157</v>
      </c>
      <c r="R24" s="252">
        <v>112778</v>
      </c>
      <c r="S24" s="255">
        <v>-4.0974303498909362E-2</v>
      </c>
      <c r="T24" s="252">
        <v>112767</v>
      </c>
      <c r="U24" s="258">
        <v>103467</v>
      </c>
      <c r="V24" s="259">
        <v>1.6499187967284592</v>
      </c>
      <c r="W24" s="260">
        <v>1.7373935821872954</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54234</v>
      </c>
      <c r="C26" s="264">
        <v>48756</v>
      </c>
      <c r="D26" s="265">
        <v>0.11235540241201084</v>
      </c>
      <c r="E26" s="222">
        <v>46573</v>
      </c>
      <c r="F26" s="220">
        <v>41374</v>
      </c>
      <c r="G26" s="266">
        <v>0.12565862619036108</v>
      </c>
      <c r="H26" s="220">
        <v>7661</v>
      </c>
      <c r="I26" s="220">
        <v>7382</v>
      </c>
      <c r="J26" s="265">
        <v>3.7794635600108373E-2</v>
      </c>
      <c r="K26" s="267">
        <v>0.56000000000000005</v>
      </c>
      <c r="L26" s="265">
        <v>0.503</v>
      </c>
      <c r="M26" s="268">
        <v>5.7</v>
      </c>
      <c r="N26" s="220">
        <v>46924</v>
      </c>
      <c r="O26" s="220">
        <v>44665</v>
      </c>
      <c r="P26" s="265">
        <v>5.0576514049031678E-2</v>
      </c>
      <c r="Q26" s="222">
        <v>83778</v>
      </c>
      <c r="R26" s="220">
        <v>88743</v>
      </c>
      <c r="S26" s="266">
        <v>-5.5948074777728951E-2</v>
      </c>
      <c r="T26" s="220">
        <v>89277</v>
      </c>
      <c r="U26" s="226">
        <v>85189</v>
      </c>
      <c r="V26" s="269">
        <v>1.6461444850094038</v>
      </c>
      <c r="W26" s="270">
        <v>1.7472516203133974</v>
      </c>
    </row>
    <row r="27" spans="1:23" ht="15" customHeight="1">
      <c r="A27" s="263" t="s">
        <v>23</v>
      </c>
      <c r="B27" s="264">
        <v>14113</v>
      </c>
      <c r="C27" s="264">
        <v>10797</v>
      </c>
      <c r="D27" s="265">
        <v>0.30712234880059275</v>
      </c>
      <c r="E27" s="222">
        <v>2784</v>
      </c>
      <c r="F27" s="220">
        <v>2423</v>
      </c>
      <c r="G27" s="266">
        <v>0.14898885678910442</v>
      </c>
      <c r="H27" s="220">
        <v>11329</v>
      </c>
      <c r="I27" s="220">
        <v>8374</v>
      </c>
      <c r="J27" s="265">
        <v>0.35287795557678531</v>
      </c>
      <c r="K27" s="267">
        <v>0.50600000000000001</v>
      </c>
      <c r="L27" s="265">
        <v>0.39400000000000002</v>
      </c>
      <c r="M27" s="268">
        <v>11.200000000000001</v>
      </c>
      <c r="N27" s="220">
        <v>12343</v>
      </c>
      <c r="O27" s="220">
        <v>9467</v>
      </c>
      <c r="P27" s="265">
        <v>0.30379211999577482</v>
      </c>
      <c r="Q27" s="222">
        <v>24379</v>
      </c>
      <c r="R27" s="220">
        <v>24035</v>
      </c>
      <c r="S27" s="266">
        <v>1.4312460994383191E-2</v>
      </c>
      <c r="T27" s="220">
        <v>23490</v>
      </c>
      <c r="U27" s="226">
        <v>18278</v>
      </c>
      <c r="V27" s="269">
        <v>1.6644228725288741</v>
      </c>
      <c r="W27" s="270">
        <v>1.6928776511994073</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2015-2016 AS OF JANUARY 2016</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297" t="s">
        <v>36</v>
      </c>
      <c r="B1" s="297"/>
      <c r="C1" s="297"/>
      <c r="D1" s="297"/>
      <c r="E1" s="297"/>
      <c r="F1" s="297"/>
      <c r="G1" s="297"/>
      <c r="H1" s="297"/>
      <c r="I1" s="297"/>
      <c r="J1" s="297"/>
      <c r="K1" s="297"/>
      <c r="L1" s="297"/>
      <c r="M1" s="297"/>
      <c r="N1" s="297"/>
      <c r="O1" s="297"/>
      <c r="P1" s="297"/>
      <c r="Q1" s="297"/>
      <c r="R1" s="297"/>
      <c r="S1" s="297"/>
      <c r="T1" s="297"/>
      <c r="U1" s="297"/>
      <c r="V1" s="297"/>
      <c r="W1" s="297"/>
      <c r="X1" s="297"/>
      <c r="Y1" s="297"/>
      <c r="Z1" s="297"/>
    </row>
    <row r="2" spans="1:26" s="299" customFormat="1" ht="15" customHeight="1">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row>
    <row r="3" spans="1:26" s="299" customFormat="1" ht="15" customHeight="1">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row>
    <row r="4" spans="1:26" ht="24" thickBot="1">
      <c r="A4" s="301" t="s">
        <v>37</v>
      </c>
      <c r="B4" s="301"/>
      <c r="C4" s="301"/>
      <c r="D4" s="301"/>
      <c r="E4" s="301"/>
      <c r="F4" s="301"/>
      <c r="G4" s="301"/>
      <c r="H4" s="301"/>
      <c r="I4" s="301"/>
      <c r="J4" s="301"/>
      <c r="K4" s="301"/>
      <c r="L4" s="301"/>
      <c r="M4" s="301"/>
      <c r="N4" s="301"/>
      <c r="O4" s="301"/>
      <c r="P4" s="301"/>
      <c r="Q4" s="301"/>
      <c r="R4" s="301"/>
      <c r="S4" s="301"/>
      <c r="T4" s="301"/>
      <c r="U4" s="301"/>
      <c r="V4" s="301"/>
      <c r="W4" s="301"/>
      <c r="X4" s="301"/>
      <c r="Y4" s="301"/>
      <c r="Z4" s="301"/>
    </row>
    <row r="5" spans="1:26" ht="15">
      <c r="A5" s="302"/>
      <c r="B5" s="303"/>
      <c r="C5" s="304" t="s">
        <v>38</v>
      </c>
      <c r="D5" s="304"/>
      <c r="E5" s="305" t="s">
        <v>39</v>
      </c>
      <c r="F5" s="304" t="s">
        <v>40</v>
      </c>
      <c r="G5" s="304"/>
      <c r="H5" s="305" t="s">
        <v>39</v>
      </c>
      <c r="I5" s="304" t="s">
        <v>41</v>
      </c>
      <c r="J5" s="304"/>
      <c r="K5" s="306" t="s">
        <v>39</v>
      </c>
      <c r="L5" s="307"/>
      <c r="M5" s="308" t="s">
        <v>42</v>
      </c>
      <c r="N5" s="308"/>
      <c r="O5" s="305" t="s">
        <v>43</v>
      </c>
      <c r="P5" s="304" t="s">
        <v>44</v>
      </c>
      <c r="Q5" s="304"/>
      <c r="R5" s="305" t="s">
        <v>39</v>
      </c>
      <c r="S5" s="304" t="s">
        <v>45</v>
      </c>
      <c r="T5" s="304"/>
      <c r="U5" s="305" t="s">
        <v>39</v>
      </c>
      <c r="V5" s="304" t="s">
        <v>46</v>
      </c>
      <c r="W5" s="304"/>
      <c r="X5" s="305" t="s">
        <v>39</v>
      </c>
      <c r="Y5" s="309" t="s">
        <v>47</v>
      </c>
      <c r="Z5" s="310"/>
    </row>
    <row r="6" spans="1:26" ht="30.75" thickBot="1">
      <c r="A6" s="311" t="s">
        <v>48</v>
      </c>
      <c r="B6" s="312" t="s">
        <v>49</v>
      </c>
      <c r="C6" s="313">
        <v>2016</v>
      </c>
      <c r="D6" s="313">
        <v>2015</v>
      </c>
      <c r="E6" s="314" t="s">
        <v>50</v>
      </c>
      <c r="F6" s="313">
        <v>2016</v>
      </c>
      <c r="G6" s="313">
        <v>2015</v>
      </c>
      <c r="H6" s="314" t="s">
        <v>50</v>
      </c>
      <c r="I6" s="313">
        <v>2016</v>
      </c>
      <c r="J6" s="313">
        <v>2015</v>
      </c>
      <c r="K6" s="314" t="s">
        <v>50</v>
      </c>
      <c r="L6" s="315"/>
      <c r="M6" s="316">
        <v>2016</v>
      </c>
      <c r="N6" s="313">
        <v>2015</v>
      </c>
      <c r="O6" s="314" t="s">
        <v>50</v>
      </c>
      <c r="P6" s="313">
        <v>2016</v>
      </c>
      <c r="Q6" s="313">
        <v>2015</v>
      </c>
      <c r="R6" s="314" t="s">
        <v>50</v>
      </c>
      <c r="S6" s="313">
        <v>2016</v>
      </c>
      <c r="T6" s="313">
        <v>2015</v>
      </c>
      <c r="U6" s="314" t="s">
        <v>50</v>
      </c>
      <c r="V6" s="313">
        <v>2016</v>
      </c>
      <c r="W6" s="313">
        <v>2015</v>
      </c>
      <c r="X6" s="314" t="s">
        <v>50</v>
      </c>
      <c r="Y6" s="317">
        <v>2016</v>
      </c>
      <c r="Z6" s="318">
        <v>2015</v>
      </c>
    </row>
    <row r="7" spans="1:26" ht="15">
      <c r="A7" s="319" t="s">
        <v>51</v>
      </c>
      <c r="B7" s="320" t="s">
        <v>52</v>
      </c>
      <c r="C7" s="321">
        <v>17117</v>
      </c>
      <c r="D7" s="321">
        <v>13623</v>
      </c>
      <c r="E7" s="322">
        <v>0.25647801512148571</v>
      </c>
      <c r="F7" s="321">
        <v>13877</v>
      </c>
      <c r="G7" s="321">
        <v>10856</v>
      </c>
      <c r="H7" s="322">
        <v>0.27827929255711126</v>
      </c>
      <c r="I7" s="321">
        <v>3240</v>
      </c>
      <c r="J7" s="321">
        <v>2767</v>
      </c>
      <c r="K7" s="322">
        <v>0.17094325984821107</v>
      </c>
      <c r="L7" s="323"/>
      <c r="M7" s="324">
        <v>0.68218285481571983</v>
      </c>
      <c r="N7" s="324">
        <v>0.63298298932083918</v>
      </c>
      <c r="O7" s="325">
        <v>4.9000000000000004</v>
      </c>
      <c r="P7" s="321">
        <v>16751</v>
      </c>
      <c r="Q7" s="321">
        <v>14996</v>
      </c>
      <c r="R7" s="322">
        <v>0.11703120832221926</v>
      </c>
      <c r="S7" s="321">
        <v>24555</v>
      </c>
      <c r="T7" s="321">
        <v>23691</v>
      </c>
      <c r="U7" s="322">
        <v>3.64695453969862E-2</v>
      </c>
      <c r="V7" s="321">
        <v>32839</v>
      </c>
      <c r="W7" s="321">
        <v>28524</v>
      </c>
      <c r="X7" s="322">
        <v>0.15127611835647176</v>
      </c>
      <c r="Y7" s="326">
        <v>1.9185020739615586</v>
      </c>
      <c r="Z7" s="327">
        <v>2.0938119356969831</v>
      </c>
    </row>
    <row r="8" spans="1:26" ht="15">
      <c r="A8" s="328"/>
      <c r="B8" s="320" t="s">
        <v>53</v>
      </c>
      <c r="C8" s="321">
        <v>27348</v>
      </c>
      <c r="D8" s="321">
        <v>20375</v>
      </c>
      <c r="E8" s="322">
        <v>0.3422331288343558</v>
      </c>
      <c r="F8" s="321">
        <v>22797</v>
      </c>
      <c r="G8" s="321">
        <v>17033</v>
      </c>
      <c r="H8" s="322">
        <v>0.33840192567369226</v>
      </c>
      <c r="I8" s="321">
        <v>4551</v>
      </c>
      <c r="J8" s="321">
        <v>3342</v>
      </c>
      <c r="K8" s="322">
        <v>0.36175942549371631</v>
      </c>
      <c r="L8" s="323"/>
      <c r="M8" s="324">
        <v>0.8457978362762727</v>
      </c>
      <c r="N8" s="324">
        <v>0.77181230873852436</v>
      </c>
      <c r="O8" s="325">
        <v>7.3999999999999995</v>
      </c>
      <c r="P8" s="321">
        <v>28692</v>
      </c>
      <c r="Q8" s="321">
        <v>22699</v>
      </c>
      <c r="R8" s="322">
        <v>0.26402044142913783</v>
      </c>
      <c r="S8" s="321">
        <v>33923</v>
      </c>
      <c r="T8" s="321">
        <v>29410</v>
      </c>
      <c r="U8" s="322">
        <v>0.15345120707242435</v>
      </c>
      <c r="V8" s="321">
        <v>52401</v>
      </c>
      <c r="W8" s="321">
        <v>41385</v>
      </c>
      <c r="X8" s="322">
        <v>0.26618339978252992</v>
      </c>
      <c r="Y8" s="326">
        <v>1.9160816147433084</v>
      </c>
      <c r="Z8" s="327">
        <v>2.0311656441717791</v>
      </c>
    </row>
    <row r="9" spans="1:26" ht="15.75" thickBot="1">
      <c r="A9" s="329"/>
      <c r="B9" s="320" t="s">
        <v>54</v>
      </c>
      <c r="C9" s="321">
        <v>100395</v>
      </c>
      <c r="D9" s="321">
        <v>94057</v>
      </c>
      <c r="E9" s="322">
        <v>6.7384670997373927E-2</v>
      </c>
      <c r="F9" s="321">
        <v>89259</v>
      </c>
      <c r="G9" s="321">
        <v>82677</v>
      </c>
      <c r="H9" s="322">
        <v>7.9611016364889875E-2</v>
      </c>
      <c r="I9" s="321">
        <v>11136</v>
      </c>
      <c r="J9" s="321">
        <v>11380</v>
      </c>
      <c r="K9" s="322">
        <v>-2.1441124780316345E-2</v>
      </c>
      <c r="L9" s="323"/>
      <c r="M9" s="324">
        <v>0.81896122356470102</v>
      </c>
      <c r="N9" s="324">
        <v>0.79489482994781702</v>
      </c>
      <c r="O9" s="325">
        <v>2.4</v>
      </c>
      <c r="P9" s="321">
        <v>146341</v>
      </c>
      <c r="Q9" s="321">
        <v>143341</v>
      </c>
      <c r="R9" s="322">
        <v>2.0929113093950787E-2</v>
      </c>
      <c r="S9" s="321">
        <v>178691</v>
      </c>
      <c r="T9" s="321">
        <v>180327</v>
      </c>
      <c r="U9" s="322">
        <v>-9.0724073488717711E-3</v>
      </c>
      <c r="V9" s="321">
        <v>258849</v>
      </c>
      <c r="W9" s="321">
        <v>249343</v>
      </c>
      <c r="X9" s="322">
        <v>3.8124190372298403E-2</v>
      </c>
      <c r="Y9" s="326">
        <v>2.5783056925145673</v>
      </c>
      <c r="Z9" s="327">
        <v>2.6509775986901558</v>
      </c>
    </row>
    <row r="10" spans="1:26" ht="15.75" thickBot="1">
      <c r="A10" s="330" t="s">
        <v>55</v>
      </c>
      <c r="B10" s="331"/>
      <c r="C10" s="332">
        <v>144860</v>
      </c>
      <c r="D10" s="332">
        <v>128055</v>
      </c>
      <c r="E10" s="333">
        <v>0.1312326734606224</v>
      </c>
      <c r="F10" s="332">
        <v>125933</v>
      </c>
      <c r="G10" s="332">
        <v>110566</v>
      </c>
      <c r="H10" s="333">
        <v>0.13898485972179514</v>
      </c>
      <c r="I10" s="332">
        <v>18927</v>
      </c>
      <c r="J10" s="332">
        <v>17489</v>
      </c>
      <c r="K10" s="333">
        <v>8.2223111670192695E-2</v>
      </c>
      <c r="L10" s="323"/>
      <c r="M10" s="334">
        <v>0.8086385657484747</v>
      </c>
      <c r="N10" s="334">
        <v>0.77555391812464658</v>
      </c>
      <c r="O10" s="335">
        <v>3.3000000000000003</v>
      </c>
      <c r="P10" s="332">
        <v>191784</v>
      </c>
      <c r="Q10" s="332">
        <v>181036</v>
      </c>
      <c r="R10" s="333">
        <v>5.9369407189730217E-2</v>
      </c>
      <c r="S10" s="332">
        <v>237169</v>
      </c>
      <c r="T10" s="332">
        <v>233428</v>
      </c>
      <c r="U10" s="333">
        <v>1.602635502167692E-2</v>
      </c>
      <c r="V10" s="332">
        <v>344089</v>
      </c>
      <c r="W10" s="332">
        <v>319252</v>
      </c>
      <c r="X10" s="333">
        <v>7.7797476601556143E-2</v>
      </c>
      <c r="Y10" s="336">
        <v>2.3753209995858069</v>
      </c>
      <c r="Z10" s="337">
        <v>2.4930850025379718</v>
      </c>
    </row>
    <row r="11" spans="1:26" ht="15">
      <c r="A11" s="319" t="s">
        <v>56</v>
      </c>
      <c r="B11" s="320" t="s">
        <v>52</v>
      </c>
      <c r="C11" s="321">
        <v>11671</v>
      </c>
      <c r="D11" s="321">
        <v>11697</v>
      </c>
      <c r="E11" s="322">
        <v>-2.2227921689322049E-3</v>
      </c>
      <c r="F11" s="321">
        <v>3080</v>
      </c>
      <c r="G11" s="321">
        <v>3362</v>
      </c>
      <c r="H11" s="322">
        <v>-8.3878643664485428E-2</v>
      </c>
      <c r="I11" s="321">
        <v>8591</v>
      </c>
      <c r="J11" s="321">
        <v>8335</v>
      </c>
      <c r="K11" s="322">
        <v>3.0713857228554291E-2</v>
      </c>
      <c r="L11" s="323"/>
      <c r="M11" s="324">
        <v>0.38101645792361039</v>
      </c>
      <c r="N11" s="324">
        <v>0.38937644341801386</v>
      </c>
      <c r="O11" s="325">
        <v>-0.8</v>
      </c>
      <c r="P11" s="321">
        <v>11043</v>
      </c>
      <c r="Q11" s="321">
        <v>10959</v>
      </c>
      <c r="R11" s="322">
        <v>7.6649329318368466E-3</v>
      </c>
      <c r="S11" s="321">
        <v>28983</v>
      </c>
      <c r="T11" s="321">
        <v>28145</v>
      </c>
      <c r="U11" s="322">
        <v>2.9774382661218689E-2</v>
      </c>
      <c r="V11" s="321">
        <v>23608</v>
      </c>
      <c r="W11" s="321">
        <v>23648</v>
      </c>
      <c r="X11" s="322">
        <v>-1.6914749661705007E-3</v>
      </c>
      <c r="Y11" s="326">
        <v>2.0227915345728729</v>
      </c>
      <c r="Z11" s="327">
        <v>2.0217149696503376</v>
      </c>
    </row>
    <row r="12" spans="1:26" ht="15.75" thickBot="1">
      <c r="A12" s="329"/>
      <c r="B12" s="320" t="s">
        <v>53</v>
      </c>
      <c r="C12" s="321">
        <v>12969</v>
      </c>
      <c r="D12" s="321">
        <v>12171</v>
      </c>
      <c r="E12" s="322">
        <v>6.5565688932708893E-2</v>
      </c>
      <c r="F12" s="321">
        <v>5044</v>
      </c>
      <c r="G12" s="321">
        <v>4997</v>
      </c>
      <c r="H12" s="322">
        <v>9.4056433860316181E-3</v>
      </c>
      <c r="I12" s="321">
        <v>7925</v>
      </c>
      <c r="J12" s="321">
        <v>7174</v>
      </c>
      <c r="K12" s="322">
        <v>0.10468357959297463</v>
      </c>
      <c r="L12" s="323"/>
      <c r="M12" s="324">
        <v>0.59125954050598584</v>
      </c>
      <c r="N12" s="324">
        <v>0.57913954595967609</v>
      </c>
      <c r="O12" s="325">
        <v>1.2</v>
      </c>
      <c r="P12" s="321">
        <v>15261</v>
      </c>
      <c r="Q12" s="321">
        <v>14592</v>
      </c>
      <c r="R12" s="322">
        <v>4.5847039473684209E-2</v>
      </c>
      <c r="S12" s="321">
        <v>25811</v>
      </c>
      <c r="T12" s="321">
        <v>25196</v>
      </c>
      <c r="U12" s="322">
        <v>2.4408636291474838E-2</v>
      </c>
      <c r="V12" s="321">
        <v>31861</v>
      </c>
      <c r="W12" s="321">
        <v>31186</v>
      </c>
      <c r="X12" s="322">
        <v>2.1644327582889759E-2</v>
      </c>
      <c r="Y12" s="326">
        <v>2.4567044490708612</v>
      </c>
      <c r="Z12" s="327">
        <v>2.5623202694930574</v>
      </c>
    </row>
    <row r="13" spans="1:26" ht="15.75" thickBot="1">
      <c r="A13" s="330" t="s">
        <v>55</v>
      </c>
      <c r="B13" s="331"/>
      <c r="C13" s="332">
        <v>24640</v>
      </c>
      <c r="D13" s="332">
        <v>23868</v>
      </c>
      <c r="E13" s="333">
        <v>3.2344561756326461E-2</v>
      </c>
      <c r="F13" s="332">
        <v>8124</v>
      </c>
      <c r="G13" s="332">
        <v>8359</v>
      </c>
      <c r="H13" s="333">
        <v>-2.8113410695059217E-2</v>
      </c>
      <c r="I13" s="332">
        <v>16516</v>
      </c>
      <c r="J13" s="332">
        <v>15509</v>
      </c>
      <c r="K13" s="333">
        <v>6.4930040621574564E-2</v>
      </c>
      <c r="L13" s="323"/>
      <c r="M13" s="334">
        <v>0.48005256049932477</v>
      </c>
      <c r="N13" s="334">
        <v>0.47901239196865453</v>
      </c>
      <c r="O13" s="335">
        <v>0.1</v>
      </c>
      <c r="P13" s="332">
        <v>26304</v>
      </c>
      <c r="Q13" s="332">
        <v>25551</v>
      </c>
      <c r="R13" s="333">
        <v>2.9470470823059761E-2</v>
      </c>
      <c r="S13" s="332">
        <v>54794</v>
      </c>
      <c r="T13" s="332">
        <v>53341</v>
      </c>
      <c r="U13" s="333">
        <v>2.7239834273823139E-2</v>
      </c>
      <c r="V13" s="332">
        <v>55469</v>
      </c>
      <c r="W13" s="332">
        <v>54834</v>
      </c>
      <c r="X13" s="333">
        <v>1.1580406317248422E-2</v>
      </c>
      <c r="Y13" s="336">
        <v>2.2511769480519481</v>
      </c>
      <c r="Z13" s="337">
        <v>2.2973856209150325</v>
      </c>
    </row>
    <row r="14" spans="1:26" ht="15">
      <c r="A14" s="319" t="s">
        <v>57</v>
      </c>
      <c r="B14" s="320" t="s">
        <v>52</v>
      </c>
      <c r="C14" s="321">
        <v>1998</v>
      </c>
      <c r="D14" s="321">
        <v>1310</v>
      </c>
      <c r="E14" s="322">
        <v>0.52519083969465652</v>
      </c>
      <c r="F14" s="321">
        <v>576</v>
      </c>
      <c r="G14" s="321">
        <v>509</v>
      </c>
      <c r="H14" s="322">
        <v>0.13163064833005894</v>
      </c>
      <c r="I14" s="321">
        <v>1422</v>
      </c>
      <c r="J14" s="321">
        <v>801</v>
      </c>
      <c r="K14" s="322">
        <v>0.7752808988764045</v>
      </c>
      <c r="L14" s="323"/>
      <c r="M14" s="324">
        <v>0.31374663072776282</v>
      </c>
      <c r="N14" s="324">
        <v>0.28378378378378377</v>
      </c>
      <c r="O14" s="325">
        <v>3</v>
      </c>
      <c r="P14" s="321">
        <v>1746</v>
      </c>
      <c r="Q14" s="321">
        <v>1302</v>
      </c>
      <c r="R14" s="322">
        <v>0.34101382488479265</v>
      </c>
      <c r="S14" s="321">
        <v>5565</v>
      </c>
      <c r="T14" s="321">
        <v>4588</v>
      </c>
      <c r="U14" s="322">
        <v>0.21294681778552746</v>
      </c>
      <c r="V14" s="321">
        <v>3933</v>
      </c>
      <c r="W14" s="321">
        <v>2805</v>
      </c>
      <c r="X14" s="322">
        <v>0.4021390374331551</v>
      </c>
      <c r="Y14" s="326">
        <v>1.9684684684684686</v>
      </c>
      <c r="Z14" s="327">
        <v>2.1412213740458017</v>
      </c>
    </row>
    <row r="15" spans="1:26" ht="15">
      <c r="A15" s="328"/>
      <c r="B15" s="320" t="s">
        <v>53</v>
      </c>
      <c r="C15" s="321">
        <v>8979</v>
      </c>
      <c r="D15" s="321">
        <v>8765</v>
      </c>
      <c r="E15" s="322">
        <v>2.4415288077581289E-2</v>
      </c>
      <c r="F15" s="321">
        <v>6615</v>
      </c>
      <c r="G15" s="321">
        <v>6091</v>
      </c>
      <c r="H15" s="322">
        <v>8.6028566737809883E-2</v>
      </c>
      <c r="I15" s="321">
        <v>2364</v>
      </c>
      <c r="J15" s="321">
        <v>2674</v>
      </c>
      <c r="K15" s="322">
        <v>-0.11593118922961855</v>
      </c>
      <c r="L15" s="323"/>
      <c r="M15" s="324">
        <v>0.64897198197731631</v>
      </c>
      <c r="N15" s="324">
        <v>0.70086612489307099</v>
      </c>
      <c r="O15" s="325">
        <v>-5.2</v>
      </c>
      <c r="P15" s="321">
        <v>12531</v>
      </c>
      <c r="Q15" s="321">
        <v>13109</v>
      </c>
      <c r="R15" s="322">
        <v>-4.4091845297124115E-2</v>
      </c>
      <c r="S15" s="321">
        <v>19309</v>
      </c>
      <c r="T15" s="321">
        <v>18704</v>
      </c>
      <c r="U15" s="322">
        <v>3.2346022241231821E-2</v>
      </c>
      <c r="V15" s="321">
        <v>24615</v>
      </c>
      <c r="W15" s="321">
        <v>24584</v>
      </c>
      <c r="X15" s="322">
        <v>1.2609827530100878E-3</v>
      </c>
      <c r="Y15" s="326">
        <v>2.7413965920481123</v>
      </c>
      <c r="Z15" s="327">
        <v>2.8047917855105533</v>
      </c>
    </row>
    <row r="16" spans="1:26" ht="15.75" thickBot="1">
      <c r="A16" s="329"/>
      <c r="B16" s="320" t="s">
        <v>54</v>
      </c>
      <c r="C16" s="321">
        <v>25232</v>
      </c>
      <c r="D16" s="321">
        <v>23945</v>
      </c>
      <c r="E16" s="322">
        <v>5.3748172896220504E-2</v>
      </c>
      <c r="F16" s="321">
        <v>20519</v>
      </c>
      <c r="G16" s="321">
        <v>19631</v>
      </c>
      <c r="H16" s="322">
        <v>4.5234577963425192E-2</v>
      </c>
      <c r="I16" s="321">
        <v>4713</v>
      </c>
      <c r="J16" s="321">
        <v>4314</v>
      </c>
      <c r="K16" s="322">
        <v>9.2489568845618916E-2</v>
      </c>
      <c r="L16" s="323"/>
      <c r="M16" s="324">
        <v>0.71655291655291653</v>
      </c>
      <c r="N16" s="324">
        <v>0.67017277524759633</v>
      </c>
      <c r="O16" s="325">
        <v>4.5999999999999996</v>
      </c>
      <c r="P16" s="321">
        <v>39371</v>
      </c>
      <c r="Q16" s="321">
        <v>37082</v>
      </c>
      <c r="R16" s="322">
        <v>6.1728062132571059E-2</v>
      </c>
      <c r="S16" s="321">
        <v>54945</v>
      </c>
      <c r="T16" s="321">
        <v>55332</v>
      </c>
      <c r="U16" s="322">
        <v>-6.9941444372153549E-3</v>
      </c>
      <c r="V16" s="321">
        <v>83348</v>
      </c>
      <c r="W16" s="321">
        <v>79611</v>
      </c>
      <c r="X16" s="322">
        <v>4.6940749393927977E-2</v>
      </c>
      <c r="Y16" s="326">
        <v>3.303265694356373</v>
      </c>
      <c r="Z16" s="327">
        <v>3.3247442054708709</v>
      </c>
    </row>
    <row r="17" spans="1:26" ht="15.75" thickBot="1">
      <c r="A17" s="330" t="s">
        <v>55</v>
      </c>
      <c r="B17" s="331"/>
      <c r="C17" s="332">
        <v>36209</v>
      </c>
      <c r="D17" s="332">
        <v>34020</v>
      </c>
      <c r="E17" s="333">
        <v>6.4344503233392122E-2</v>
      </c>
      <c r="F17" s="332">
        <v>27710</v>
      </c>
      <c r="G17" s="332">
        <v>26231</v>
      </c>
      <c r="H17" s="333">
        <v>5.6383668178872325E-2</v>
      </c>
      <c r="I17" s="332">
        <v>8499</v>
      </c>
      <c r="J17" s="332">
        <v>7789</v>
      </c>
      <c r="K17" s="333">
        <v>9.1154191808961352E-2</v>
      </c>
      <c r="L17" s="323"/>
      <c r="M17" s="334">
        <v>0.67212067302271394</v>
      </c>
      <c r="N17" s="334">
        <v>0.65492724867724872</v>
      </c>
      <c r="O17" s="335">
        <v>1.7000000000000002</v>
      </c>
      <c r="P17" s="332">
        <v>53648</v>
      </c>
      <c r="Q17" s="332">
        <v>51493</v>
      </c>
      <c r="R17" s="333">
        <v>4.1850348591070632E-2</v>
      </c>
      <c r="S17" s="332">
        <v>79819</v>
      </c>
      <c r="T17" s="332">
        <v>78624</v>
      </c>
      <c r="U17" s="333">
        <v>1.5198921448921449E-2</v>
      </c>
      <c r="V17" s="332">
        <v>111896</v>
      </c>
      <c r="W17" s="332">
        <v>107000</v>
      </c>
      <c r="X17" s="333">
        <v>4.5757009345794394E-2</v>
      </c>
      <c r="Y17" s="336">
        <v>3.0902814217459746</v>
      </c>
      <c r="Z17" s="337">
        <v>3.1452087007642562</v>
      </c>
    </row>
    <row r="18" spans="1:26" ht="15">
      <c r="A18" s="319" t="s">
        <v>58</v>
      </c>
      <c r="B18" s="320" t="s">
        <v>52</v>
      </c>
      <c r="C18" s="321">
        <v>4054</v>
      </c>
      <c r="D18" s="321">
        <v>3521</v>
      </c>
      <c r="E18" s="322">
        <v>0.15137744958818516</v>
      </c>
      <c r="F18" s="321">
        <v>1202</v>
      </c>
      <c r="G18" s="321">
        <v>1166</v>
      </c>
      <c r="H18" s="322">
        <v>3.0874785591766724E-2</v>
      </c>
      <c r="I18" s="321">
        <v>2852</v>
      </c>
      <c r="J18" s="321">
        <v>2355</v>
      </c>
      <c r="K18" s="322">
        <v>0.21104033970276009</v>
      </c>
      <c r="L18" s="323"/>
      <c r="M18" s="324">
        <v>0.44398651180217308</v>
      </c>
      <c r="N18" s="324">
        <v>0.41523687580025609</v>
      </c>
      <c r="O18" s="325">
        <v>2.9000000000000004</v>
      </c>
      <c r="P18" s="321">
        <v>3555</v>
      </c>
      <c r="Q18" s="321">
        <v>3243</v>
      </c>
      <c r="R18" s="322">
        <v>9.6207215541165583E-2</v>
      </c>
      <c r="S18" s="321">
        <v>8007</v>
      </c>
      <c r="T18" s="321">
        <v>7810</v>
      </c>
      <c r="U18" s="322">
        <v>2.5224071702944943E-2</v>
      </c>
      <c r="V18" s="321">
        <v>7027</v>
      </c>
      <c r="W18" s="321">
        <v>6385</v>
      </c>
      <c r="X18" s="322">
        <v>0.10054815974941268</v>
      </c>
      <c r="Y18" s="326">
        <v>1.7333497779970399</v>
      </c>
      <c r="Z18" s="327">
        <v>1.8134052825901732</v>
      </c>
    </row>
    <row r="19" spans="1:26" ht="15.75" thickBot="1">
      <c r="A19" s="329"/>
      <c r="B19" s="320" t="s">
        <v>59</v>
      </c>
      <c r="C19" s="321">
        <v>8062</v>
      </c>
      <c r="D19" s="321">
        <v>8141</v>
      </c>
      <c r="E19" s="322">
        <v>-9.703967571551406E-3</v>
      </c>
      <c r="F19" s="321">
        <v>4682</v>
      </c>
      <c r="G19" s="321">
        <v>4968</v>
      </c>
      <c r="H19" s="322">
        <v>-5.7568438003220611E-2</v>
      </c>
      <c r="I19" s="321">
        <v>3380</v>
      </c>
      <c r="J19" s="321">
        <v>3173</v>
      </c>
      <c r="K19" s="322">
        <v>6.5237945162306965E-2</v>
      </c>
      <c r="L19" s="323"/>
      <c r="M19" s="324">
        <v>0.61246956705832545</v>
      </c>
      <c r="N19" s="324">
        <v>0.60376736519896401</v>
      </c>
      <c r="O19" s="325">
        <v>0.89999999999999991</v>
      </c>
      <c r="P19" s="321">
        <v>11572</v>
      </c>
      <c r="Q19" s="321">
        <v>12821</v>
      </c>
      <c r="R19" s="322">
        <v>-9.7418298104672021E-2</v>
      </c>
      <c r="S19" s="321">
        <v>18894</v>
      </c>
      <c r="T19" s="321">
        <v>21235</v>
      </c>
      <c r="U19" s="322">
        <v>-0.1102425241346833</v>
      </c>
      <c r="V19" s="321">
        <v>20288</v>
      </c>
      <c r="W19" s="321">
        <v>22115</v>
      </c>
      <c r="X19" s="322">
        <v>-8.2613610671489937E-2</v>
      </c>
      <c r="Y19" s="326">
        <v>2.5164971471098982</v>
      </c>
      <c r="Z19" s="327">
        <v>2.7164967448716375</v>
      </c>
    </row>
    <row r="20" spans="1:26" ht="15.75" thickBot="1">
      <c r="A20" s="330" t="s">
        <v>55</v>
      </c>
      <c r="B20" s="331"/>
      <c r="C20" s="332">
        <v>12116</v>
      </c>
      <c r="D20" s="332">
        <v>11662</v>
      </c>
      <c r="E20" s="333">
        <v>3.8929857657348653E-2</v>
      </c>
      <c r="F20" s="332">
        <v>5884</v>
      </c>
      <c r="G20" s="332">
        <v>6134</v>
      </c>
      <c r="H20" s="333">
        <v>-4.0756439517443753E-2</v>
      </c>
      <c r="I20" s="332">
        <v>6232</v>
      </c>
      <c r="J20" s="332">
        <v>5528</v>
      </c>
      <c r="K20" s="333">
        <v>0.12735166425470332</v>
      </c>
      <c r="L20" s="323"/>
      <c r="M20" s="334">
        <v>0.56232110330470986</v>
      </c>
      <c r="N20" s="334">
        <v>0.55307281804097086</v>
      </c>
      <c r="O20" s="335">
        <v>0.89999999999999991</v>
      </c>
      <c r="P20" s="332">
        <v>15127</v>
      </c>
      <c r="Q20" s="332">
        <v>16064</v>
      </c>
      <c r="R20" s="333">
        <v>-5.8329183266932268E-2</v>
      </c>
      <c r="S20" s="332">
        <v>26901</v>
      </c>
      <c r="T20" s="332">
        <v>29045</v>
      </c>
      <c r="U20" s="333">
        <v>-7.3816491650886551E-2</v>
      </c>
      <c r="V20" s="332">
        <v>27315</v>
      </c>
      <c r="W20" s="332">
        <v>28500</v>
      </c>
      <c r="X20" s="333">
        <v>-4.1578947368421056E-2</v>
      </c>
      <c r="Y20" s="336">
        <v>2.254456916474084</v>
      </c>
      <c r="Z20" s="337">
        <v>2.4438346767278341</v>
      </c>
    </row>
    <row r="21" spans="1:26" ht="15">
      <c r="A21" s="319" t="s">
        <v>60</v>
      </c>
      <c r="B21" s="320" t="s">
        <v>52</v>
      </c>
      <c r="C21" s="321">
        <v>2481</v>
      </c>
      <c r="D21" s="321">
        <v>2332</v>
      </c>
      <c r="E21" s="322">
        <v>6.3893653516295029E-2</v>
      </c>
      <c r="F21" s="321">
        <v>1185</v>
      </c>
      <c r="G21" s="321">
        <v>1367</v>
      </c>
      <c r="H21" s="322">
        <v>-0.13313825896122897</v>
      </c>
      <c r="I21" s="321">
        <v>1296</v>
      </c>
      <c r="J21" s="321">
        <v>965</v>
      </c>
      <c r="K21" s="322">
        <v>0.34300518134715025</v>
      </c>
      <c r="L21" s="323"/>
      <c r="M21" s="324">
        <v>0.60679422100741898</v>
      </c>
      <c r="N21" s="324">
        <v>0.51756078734079503</v>
      </c>
      <c r="O21" s="325">
        <v>8.9</v>
      </c>
      <c r="P21" s="321">
        <v>3108</v>
      </c>
      <c r="Q21" s="321">
        <v>2682</v>
      </c>
      <c r="R21" s="322">
        <v>0.15883668903803133</v>
      </c>
      <c r="S21" s="321">
        <v>5122</v>
      </c>
      <c r="T21" s="321">
        <v>5182</v>
      </c>
      <c r="U21" s="322">
        <v>-1.1578541103820918E-2</v>
      </c>
      <c r="V21" s="321">
        <v>5518</v>
      </c>
      <c r="W21" s="321">
        <v>4834</v>
      </c>
      <c r="X21" s="322">
        <v>0.14149772445179976</v>
      </c>
      <c r="Y21" s="326">
        <v>2.2241031841999193</v>
      </c>
      <c r="Z21" s="327">
        <v>2.0728987993138936</v>
      </c>
    </row>
    <row r="22" spans="1:26" ht="15.75" thickBot="1">
      <c r="A22" s="329"/>
      <c r="B22" s="320" t="s">
        <v>53</v>
      </c>
      <c r="C22" s="321">
        <v>7545</v>
      </c>
      <c r="D22" s="321">
        <v>6575</v>
      </c>
      <c r="E22" s="322">
        <v>0.14752851711026616</v>
      </c>
      <c r="F22" s="321">
        <v>5477</v>
      </c>
      <c r="G22" s="321">
        <v>4496</v>
      </c>
      <c r="H22" s="322">
        <v>0.21819395017793594</v>
      </c>
      <c r="I22" s="321">
        <v>2068</v>
      </c>
      <c r="J22" s="321">
        <v>2079</v>
      </c>
      <c r="K22" s="322">
        <v>-5.2910052910052907E-3</v>
      </c>
      <c r="L22" s="323"/>
      <c r="M22" s="324">
        <v>0.76414223043177099</v>
      </c>
      <c r="N22" s="324">
        <v>0.67228331559654719</v>
      </c>
      <c r="O22" s="325">
        <v>9.1999999999999993</v>
      </c>
      <c r="P22" s="321">
        <v>13238</v>
      </c>
      <c r="Q22" s="321">
        <v>11371</v>
      </c>
      <c r="R22" s="322">
        <v>0.16418960513587197</v>
      </c>
      <c r="S22" s="321">
        <v>17324</v>
      </c>
      <c r="T22" s="321">
        <v>16914</v>
      </c>
      <c r="U22" s="322">
        <v>2.4240274328958259E-2</v>
      </c>
      <c r="V22" s="321">
        <v>25721</v>
      </c>
      <c r="W22" s="321">
        <v>23081</v>
      </c>
      <c r="X22" s="322">
        <v>0.11437979290325376</v>
      </c>
      <c r="Y22" s="326">
        <v>3.4090125911199469</v>
      </c>
      <c r="Z22" s="327">
        <v>3.5104182509505701</v>
      </c>
    </row>
    <row r="23" spans="1:26" ht="15.75" thickBot="1">
      <c r="A23" s="330" t="s">
        <v>55</v>
      </c>
      <c r="B23" s="331"/>
      <c r="C23" s="332">
        <v>10026</v>
      </c>
      <c r="D23" s="332">
        <v>8907</v>
      </c>
      <c r="E23" s="333">
        <v>0.12563152576625125</v>
      </c>
      <c r="F23" s="332">
        <v>6662</v>
      </c>
      <c r="G23" s="332">
        <v>5863</v>
      </c>
      <c r="H23" s="333">
        <v>0.13627835579055092</v>
      </c>
      <c r="I23" s="332">
        <v>3364</v>
      </c>
      <c r="J23" s="332">
        <v>3044</v>
      </c>
      <c r="K23" s="333">
        <v>0.10512483574244415</v>
      </c>
      <c r="L23" s="338"/>
      <c r="M23" s="334">
        <v>0.72823665686536576</v>
      </c>
      <c r="N23" s="334">
        <v>0.63599746560463433</v>
      </c>
      <c r="O23" s="335">
        <v>9.1999999999999993</v>
      </c>
      <c r="P23" s="332">
        <v>16346</v>
      </c>
      <c r="Q23" s="332">
        <v>14053</v>
      </c>
      <c r="R23" s="333">
        <v>0.16316800683128158</v>
      </c>
      <c r="S23" s="332">
        <v>22446</v>
      </c>
      <c r="T23" s="332">
        <v>22096</v>
      </c>
      <c r="U23" s="333">
        <v>1.5839971035481536E-2</v>
      </c>
      <c r="V23" s="332">
        <v>31239</v>
      </c>
      <c r="W23" s="332">
        <v>27915</v>
      </c>
      <c r="X23" s="333">
        <v>0.11907576571735626</v>
      </c>
      <c r="Y23" s="336">
        <v>3.1157989228007184</v>
      </c>
      <c r="Z23" s="337">
        <v>3.1340518693162682</v>
      </c>
    </row>
    <row r="24" spans="1:26" ht="4.5" customHeight="1" thickBot="1">
      <c r="A24" s="339"/>
      <c r="B24" s="340"/>
      <c r="C24" s="341"/>
      <c r="D24" s="341"/>
      <c r="E24" s="342"/>
      <c r="F24" s="341"/>
      <c r="G24" s="341"/>
      <c r="H24" s="342"/>
      <c r="I24" s="341"/>
      <c r="J24" s="341"/>
      <c r="K24" s="342"/>
      <c r="L24" s="343"/>
      <c r="M24" s="344" t="e">
        <v>#DIV/0!</v>
      </c>
      <c r="N24" s="344" t="e">
        <v>#DIV/0!</v>
      </c>
      <c r="O24" s="345" t="e">
        <v>#DIV/0!</v>
      </c>
      <c r="P24" s="341"/>
      <c r="Q24" s="341"/>
      <c r="R24" s="342" t="e">
        <v>#DIV/0!</v>
      </c>
      <c r="S24" s="341"/>
      <c r="T24" s="341"/>
      <c r="U24" s="342" t="e">
        <v>#DIV/0!</v>
      </c>
      <c r="V24" s="341"/>
      <c r="W24" s="341"/>
      <c r="X24" s="342" t="e">
        <v>#DIV/0!</v>
      </c>
      <c r="Y24" s="346" t="e">
        <v>#DIV/0!</v>
      </c>
      <c r="Z24" s="347" t="e">
        <v>#DIV/0!</v>
      </c>
    </row>
    <row r="25" spans="1:26" ht="16.5" thickBot="1">
      <c r="A25" s="348" t="s">
        <v>61</v>
      </c>
      <c r="B25" s="349"/>
      <c r="C25" s="350">
        <v>227851</v>
      </c>
      <c r="D25" s="350">
        <v>206512</v>
      </c>
      <c r="E25" s="351">
        <v>0.10333055706205935</v>
      </c>
      <c r="F25" s="350">
        <v>174313</v>
      </c>
      <c r="G25" s="350">
        <v>157153</v>
      </c>
      <c r="H25" s="351">
        <v>0.10919295209127411</v>
      </c>
      <c r="I25" s="350">
        <v>53538</v>
      </c>
      <c r="J25" s="350">
        <v>49359</v>
      </c>
      <c r="K25" s="351">
        <v>8.4665410563423082E-2</v>
      </c>
      <c r="L25" s="352"/>
      <c r="M25" s="353">
        <v>0.71999078667106753</v>
      </c>
      <c r="N25" s="353">
        <v>0.69189309876264604</v>
      </c>
      <c r="O25" s="354">
        <v>2.8000000000000003</v>
      </c>
      <c r="P25" s="350">
        <v>303209</v>
      </c>
      <c r="Q25" s="350">
        <v>288197</v>
      </c>
      <c r="R25" s="351">
        <v>5.2089369424386793E-2</v>
      </c>
      <c r="S25" s="350">
        <v>421129</v>
      </c>
      <c r="T25" s="350">
        <v>416534</v>
      </c>
      <c r="U25" s="351">
        <v>1.1031512433558845E-2</v>
      </c>
      <c r="V25" s="350">
        <v>570008</v>
      </c>
      <c r="W25" s="350">
        <v>537501</v>
      </c>
      <c r="X25" s="351">
        <v>6.0478027017624156E-2</v>
      </c>
      <c r="Y25" s="355">
        <v>2.5016699509767348</v>
      </c>
      <c r="Z25" s="356">
        <v>2.6027591616952042</v>
      </c>
    </row>
    <row r="26" spans="1:26" s="359" customFormat="1" ht="11.25" customHeight="1" thickBot="1">
      <c r="A26" s="357"/>
      <c r="B26" s="357"/>
      <c r="C26" s="321"/>
      <c r="D26" s="321"/>
      <c r="E26" s="324"/>
      <c r="F26" s="321"/>
      <c r="G26" s="321"/>
      <c r="H26" s="324"/>
      <c r="I26" s="321"/>
      <c r="J26" s="321"/>
      <c r="K26" s="324"/>
      <c r="L26" s="357"/>
      <c r="M26" s="324"/>
      <c r="N26" s="324"/>
      <c r="O26" s="324"/>
      <c r="P26" s="321"/>
      <c r="Q26" s="321"/>
      <c r="R26" s="324"/>
      <c r="S26" s="321"/>
      <c r="T26" s="321"/>
      <c r="U26" s="324"/>
      <c r="V26" s="321"/>
      <c r="W26" s="321"/>
      <c r="X26" s="324"/>
      <c r="Y26" s="358"/>
      <c r="Z26" s="358"/>
    </row>
    <row r="27" spans="1:26" ht="16.5" thickBot="1">
      <c r="A27" s="360" t="s">
        <v>62</v>
      </c>
      <c r="B27" s="361"/>
      <c r="C27" s="362">
        <v>8438</v>
      </c>
      <c r="D27" s="362">
        <v>8258</v>
      </c>
      <c r="E27" s="363">
        <v>2.1797045289416325E-2</v>
      </c>
      <c r="F27" s="362">
        <v>2338</v>
      </c>
      <c r="G27" s="362">
        <v>2646</v>
      </c>
      <c r="H27" s="363">
        <v>-0.1164021164021164</v>
      </c>
      <c r="I27" s="362">
        <v>6100</v>
      </c>
      <c r="J27" s="362">
        <v>5612</v>
      </c>
      <c r="K27" s="363">
        <v>8.6956521739130432E-2</v>
      </c>
      <c r="L27" s="364"/>
      <c r="M27" s="365">
        <v>0.41369183249784797</v>
      </c>
      <c r="N27" s="365">
        <v>0.40450037325370586</v>
      </c>
      <c r="O27" s="366">
        <v>0.89999999999999991</v>
      </c>
      <c r="P27" s="362">
        <v>8170</v>
      </c>
      <c r="Q27" s="362">
        <v>7586</v>
      </c>
      <c r="R27" s="363">
        <v>7.6983917743211172E-2</v>
      </c>
      <c r="S27" s="362">
        <v>19749</v>
      </c>
      <c r="T27" s="362">
        <v>18754</v>
      </c>
      <c r="U27" s="363">
        <v>5.3055348192385623E-2</v>
      </c>
      <c r="V27" s="362">
        <v>17976</v>
      </c>
      <c r="W27" s="362">
        <v>17020</v>
      </c>
      <c r="X27" s="363">
        <v>5.616921269095182E-2</v>
      </c>
      <c r="Y27" s="367">
        <v>2.1303626451765822</v>
      </c>
      <c r="Z27" s="368">
        <v>2.0610317268103655</v>
      </c>
    </row>
    <row r="28" spans="1:26">
      <c r="O28" s="369"/>
    </row>
    <row r="30" spans="1:26" ht="24" thickBot="1">
      <c r="A30" s="370" t="s">
        <v>63</v>
      </c>
      <c r="B30" s="370"/>
      <c r="C30" s="370"/>
      <c r="D30" s="370"/>
      <c r="E30" s="370"/>
      <c r="F30" s="370"/>
      <c r="G30" s="370"/>
      <c r="H30" s="370"/>
      <c r="I30" s="370"/>
      <c r="J30" s="370"/>
      <c r="K30" s="370"/>
      <c r="L30" s="370"/>
      <c r="M30" s="370"/>
      <c r="N30" s="370"/>
      <c r="O30" s="370"/>
      <c r="P30" s="370"/>
      <c r="Q30" s="370"/>
      <c r="R30" s="370"/>
      <c r="S30" s="370"/>
      <c r="T30" s="370"/>
      <c r="U30" s="370"/>
      <c r="V30" s="370"/>
      <c r="W30" s="370"/>
      <c r="X30" s="370"/>
      <c r="Y30" s="370"/>
      <c r="Z30" s="370"/>
    </row>
    <row r="31" spans="1:26" ht="15">
      <c r="A31" s="302"/>
      <c r="B31" s="303"/>
      <c r="C31" s="304" t="s">
        <v>38</v>
      </c>
      <c r="D31" s="304"/>
      <c r="E31" s="305" t="s">
        <v>39</v>
      </c>
      <c r="F31" s="304" t="s">
        <v>40</v>
      </c>
      <c r="G31" s="304"/>
      <c r="H31" s="305" t="s">
        <v>39</v>
      </c>
      <c r="I31" s="304" t="s">
        <v>41</v>
      </c>
      <c r="J31" s="304"/>
      <c r="K31" s="306" t="s">
        <v>39</v>
      </c>
      <c r="L31" s="307"/>
      <c r="M31" s="308" t="s">
        <v>42</v>
      </c>
      <c r="N31" s="308"/>
      <c r="O31" s="305" t="s">
        <v>43</v>
      </c>
      <c r="P31" s="304" t="s">
        <v>44</v>
      </c>
      <c r="Q31" s="304"/>
      <c r="R31" s="305" t="s">
        <v>39</v>
      </c>
      <c r="S31" s="304" t="s">
        <v>45</v>
      </c>
      <c r="T31" s="304"/>
      <c r="U31" s="305" t="s">
        <v>39</v>
      </c>
      <c r="V31" s="304" t="s">
        <v>46</v>
      </c>
      <c r="W31" s="304"/>
      <c r="X31" s="305" t="s">
        <v>39</v>
      </c>
      <c r="Y31" s="309" t="s">
        <v>47</v>
      </c>
      <c r="Z31" s="310"/>
    </row>
    <row r="32" spans="1:26" ht="28.5" customHeight="1" thickBot="1">
      <c r="A32" s="371" t="s">
        <v>49</v>
      </c>
      <c r="B32" s="372"/>
      <c r="C32" s="313">
        <v>2016</v>
      </c>
      <c r="D32" s="313">
        <v>2015</v>
      </c>
      <c r="E32" s="314" t="s">
        <v>50</v>
      </c>
      <c r="F32" s="313">
        <v>2016</v>
      </c>
      <c r="G32" s="313">
        <v>2015</v>
      </c>
      <c r="H32" s="314" t="s">
        <v>50</v>
      </c>
      <c r="I32" s="313">
        <v>2016</v>
      </c>
      <c r="J32" s="313">
        <v>2015</v>
      </c>
      <c r="K32" s="314" t="s">
        <v>50</v>
      </c>
      <c r="L32" s="315"/>
      <c r="M32" s="313">
        <v>2016</v>
      </c>
      <c r="N32" s="313">
        <v>2015</v>
      </c>
      <c r="O32" s="314" t="s">
        <v>50</v>
      </c>
      <c r="P32" s="313">
        <v>2016</v>
      </c>
      <c r="Q32" s="313">
        <v>2015</v>
      </c>
      <c r="R32" s="314" t="s">
        <v>50</v>
      </c>
      <c r="S32" s="313">
        <v>2016</v>
      </c>
      <c r="T32" s="313">
        <v>2015</v>
      </c>
      <c r="U32" s="314" t="s">
        <v>50</v>
      </c>
      <c r="V32" s="313">
        <v>2016</v>
      </c>
      <c r="W32" s="313">
        <v>2015</v>
      </c>
      <c r="X32" s="314" t="s">
        <v>50</v>
      </c>
      <c r="Y32" s="313">
        <v>2016</v>
      </c>
      <c r="Z32" s="318">
        <v>2015</v>
      </c>
    </row>
    <row r="33" spans="1:26" ht="15">
      <c r="A33" s="373" t="s">
        <v>52</v>
      </c>
      <c r="B33" s="374"/>
      <c r="C33" s="321">
        <f>C7+C11+C14+C18+C21</f>
        <v>37321</v>
      </c>
      <c r="D33" s="321">
        <f>D7+D11+D14+D18+D21</f>
        <v>32483</v>
      </c>
      <c r="E33" s="322">
        <f>(C33-D33)/D33</f>
        <v>0.14893944524828373</v>
      </c>
      <c r="F33" s="321">
        <f>F7+F11+F14+F18+F21</f>
        <v>19920</v>
      </c>
      <c r="G33" s="321">
        <f>G7+G11+G14+G18+G21</f>
        <v>17260</v>
      </c>
      <c r="H33" s="322">
        <f>(F33-G33)/G33</f>
        <v>0.15411355735805329</v>
      </c>
      <c r="I33" s="321">
        <f>I7+I11+I14+I18+I21</f>
        <v>17401</v>
      </c>
      <c r="J33" s="321">
        <f>J7+J11+J14+J18+J21</f>
        <v>15223</v>
      </c>
      <c r="K33" s="322">
        <f>(I33-J33)/J33</f>
        <v>0.14307298167246929</v>
      </c>
      <c r="L33" s="375"/>
      <c r="M33" s="324">
        <f t="shared" ref="M33:N35" si="0">P33/S33</f>
        <v>0.5012044523203012</v>
      </c>
      <c r="N33" s="324">
        <f t="shared" si="0"/>
        <v>0.47801659559755677</v>
      </c>
      <c r="O33" s="325">
        <f>ROUND(+M33-N33,3)*100</f>
        <v>2.2999999999999998</v>
      </c>
      <c r="P33" s="321">
        <f>P7+P11+P14+P18+P21</f>
        <v>36203</v>
      </c>
      <c r="Q33" s="321">
        <f>Q7+Q11+Q14+Q18+Q21</f>
        <v>33182</v>
      </c>
      <c r="R33" s="322">
        <f>(P33-Q33)/Q33</f>
        <v>9.1043336748839729E-2</v>
      </c>
      <c r="S33" s="321">
        <f>S7+S11+S14+S18+S21</f>
        <v>72232</v>
      </c>
      <c r="T33" s="321">
        <f>T7+T11+T14+T18+T21</f>
        <v>69416</v>
      </c>
      <c r="U33" s="322">
        <f>(S33-T33)/T33</f>
        <v>4.0567016249855939E-2</v>
      </c>
      <c r="V33" s="321">
        <f>V7+V11+V14+V18+V21</f>
        <v>72925</v>
      </c>
      <c r="W33" s="321">
        <f>W7+W11+W14+W18+W21</f>
        <v>66196</v>
      </c>
      <c r="X33" s="322">
        <f>(V33-W33)/W33</f>
        <v>0.1016526678349145</v>
      </c>
      <c r="Y33" s="376">
        <f t="shared" ref="Y33:Z35" si="1">V33/C33</f>
        <v>1.9539937300715415</v>
      </c>
      <c r="Z33" s="377">
        <f t="shared" si="1"/>
        <v>2.0378659606563434</v>
      </c>
    </row>
    <row r="34" spans="1:26" ht="15">
      <c r="A34" s="378" t="s">
        <v>53</v>
      </c>
      <c r="B34" s="379"/>
      <c r="C34" s="380">
        <f>C8+C12+C19+C15+C22</f>
        <v>64903</v>
      </c>
      <c r="D34" s="380">
        <f>D8+D12+D19+D15+D22</f>
        <v>56027</v>
      </c>
      <c r="E34" s="381">
        <f>(C34-D34)/D34</f>
        <v>0.15842361718457174</v>
      </c>
      <c r="F34" s="380">
        <f>F8+F12+F19+F15+F22</f>
        <v>44615</v>
      </c>
      <c r="G34" s="380">
        <f>G8+G12+G19+G15+G22</f>
        <v>37585</v>
      </c>
      <c r="H34" s="381">
        <f>(F34-G34)/G34</f>
        <v>0.18704270320606625</v>
      </c>
      <c r="I34" s="380">
        <f>I8+I12+I19+I15+I22</f>
        <v>20288</v>
      </c>
      <c r="J34" s="380">
        <f>J8+J12+J19+J15+J22</f>
        <v>18442</v>
      </c>
      <c r="K34" s="381">
        <f>(I34-J34)/J34</f>
        <v>0.10009760329682248</v>
      </c>
      <c r="L34" s="375"/>
      <c r="M34" s="382">
        <f t="shared" si="0"/>
        <v>0.70530361527316265</v>
      </c>
      <c r="N34" s="383">
        <f t="shared" si="0"/>
        <v>0.66923263262724408</v>
      </c>
      <c r="O34" s="384">
        <f>ROUND(+M34-N34,3)*100</f>
        <v>3.5999999999999996</v>
      </c>
      <c r="P34" s="380">
        <f>P8+P12+P19+P15+P22</f>
        <v>81294</v>
      </c>
      <c r="Q34" s="380">
        <f>Q8+Q12+Q19+Q15+Q22</f>
        <v>74592</v>
      </c>
      <c r="R34" s="381">
        <f>(P34-Q34)/Q34</f>
        <v>8.9848777348777345E-2</v>
      </c>
      <c r="S34" s="380">
        <f>S8+S12+S19+S15+S22</f>
        <v>115261</v>
      </c>
      <c r="T34" s="380">
        <f>T8+T12+T19+T15+T22</f>
        <v>111459</v>
      </c>
      <c r="U34" s="381">
        <f>(S34-T34)/T34</f>
        <v>3.4111197839564324E-2</v>
      </c>
      <c r="V34" s="380">
        <f>V8+V12+V19+V15+V22</f>
        <v>154886</v>
      </c>
      <c r="W34" s="380">
        <f>W8+W12+W19+W15+W22</f>
        <v>142351</v>
      </c>
      <c r="X34" s="381">
        <f>(V34-W34)/W34</f>
        <v>8.8056985901047408E-2</v>
      </c>
      <c r="Y34" s="385">
        <f t="shared" si="1"/>
        <v>2.3864228155863367</v>
      </c>
      <c r="Z34" s="386">
        <f t="shared" si="1"/>
        <v>2.5407571349527904</v>
      </c>
    </row>
    <row r="35" spans="1:26" ht="15.75" thickBot="1">
      <c r="A35" s="387" t="s">
        <v>54</v>
      </c>
      <c r="B35" s="388"/>
      <c r="C35" s="389">
        <f>C9+C16</f>
        <v>125627</v>
      </c>
      <c r="D35" s="390">
        <f>D9+D16</f>
        <v>118002</v>
      </c>
      <c r="E35" s="391">
        <f>(C35-D35)/D35</f>
        <v>6.4617548855104151E-2</v>
      </c>
      <c r="F35" s="392">
        <f>F9+F16</f>
        <v>109778</v>
      </c>
      <c r="G35" s="390">
        <f>G9+G16</f>
        <v>102308</v>
      </c>
      <c r="H35" s="391">
        <f>(F35-G35)/G35</f>
        <v>7.3014818000547363E-2</v>
      </c>
      <c r="I35" s="392">
        <f>I9+I16</f>
        <v>15849</v>
      </c>
      <c r="J35" s="390">
        <f>J9+J16</f>
        <v>15694</v>
      </c>
      <c r="K35" s="393">
        <f>(I35-J35)/J35</f>
        <v>9.8763858799541231E-3</v>
      </c>
      <c r="L35" s="394"/>
      <c r="M35" s="395">
        <f t="shared" si="0"/>
        <v>0.7948775017548666</v>
      </c>
      <c r="N35" s="396">
        <f t="shared" si="0"/>
        <v>0.76561047954883965</v>
      </c>
      <c r="O35" s="397">
        <f>ROUND(+M35-N35,3)*100</f>
        <v>2.9000000000000004</v>
      </c>
      <c r="P35" s="392">
        <f>P9+P16</f>
        <v>185712</v>
      </c>
      <c r="Q35" s="390">
        <f>Q9+Q16</f>
        <v>180423</v>
      </c>
      <c r="R35" s="391">
        <f>(P35-Q35)/Q35</f>
        <v>2.9314444389019138E-2</v>
      </c>
      <c r="S35" s="392">
        <f>S9+S16</f>
        <v>233636</v>
      </c>
      <c r="T35" s="390">
        <f>T9+T16</f>
        <v>235659</v>
      </c>
      <c r="U35" s="391">
        <f>(S35-T35)/T35</f>
        <v>-8.5844376832626811E-3</v>
      </c>
      <c r="V35" s="392">
        <f>V9+V16</f>
        <v>342197</v>
      </c>
      <c r="W35" s="390">
        <f>W9+W16</f>
        <v>328954</v>
      </c>
      <c r="X35" s="393">
        <f>(V35-W35)/W35</f>
        <v>4.0257908400566644E-2</v>
      </c>
      <c r="Y35" s="398">
        <f t="shared" si="1"/>
        <v>2.7239128531287062</v>
      </c>
      <c r="Z35" s="399">
        <f t="shared" si="1"/>
        <v>2.7876985135845156</v>
      </c>
    </row>
    <row r="36" spans="1:26" ht="4.5" customHeight="1" thickBot="1">
      <c r="A36" s="339"/>
      <c r="B36" s="340"/>
      <c r="C36" s="341"/>
      <c r="D36" s="341"/>
      <c r="E36" s="400"/>
      <c r="F36" s="341"/>
      <c r="G36" s="341"/>
      <c r="H36" s="400"/>
      <c r="I36" s="341"/>
      <c r="J36" s="341"/>
      <c r="K36" s="401"/>
      <c r="L36" s="342"/>
      <c r="M36" s="344"/>
      <c r="N36" s="344"/>
      <c r="O36" s="402"/>
      <c r="P36" s="341"/>
      <c r="Q36" s="341"/>
      <c r="R36" s="400"/>
      <c r="S36" s="341"/>
      <c r="T36" s="341"/>
      <c r="U36" s="400"/>
      <c r="V36" s="341"/>
      <c r="W36" s="341"/>
      <c r="X36" s="400"/>
      <c r="Y36" s="403"/>
      <c r="Z36" s="403"/>
    </row>
    <row r="37" spans="1:26" ht="16.5" thickBot="1">
      <c r="A37" s="348" t="s">
        <v>61</v>
      </c>
      <c r="B37" s="349"/>
      <c r="C37" s="350">
        <f>SUM(C33:C35)</f>
        <v>227851</v>
      </c>
      <c r="D37" s="350">
        <f>SUM(D33:D35)</f>
        <v>206512</v>
      </c>
      <c r="E37" s="351">
        <f>(C37-D37)/D37</f>
        <v>0.10333055706205935</v>
      </c>
      <c r="F37" s="350">
        <f>SUM(F33:F35)</f>
        <v>174313</v>
      </c>
      <c r="G37" s="350">
        <f>SUM(G33:G35)</f>
        <v>157153</v>
      </c>
      <c r="H37" s="351">
        <f>(F37-G37)/G37</f>
        <v>0.10919295209127411</v>
      </c>
      <c r="I37" s="350">
        <f>SUM(I33:I35)</f>
        <v>53538</v>
      </c>
      <c r="J37" s="350">
        <f>SUM(J33:J35)</f>
        <v>49359</v>
      </c>
      <c r="K37" s="351">
        <f>(I37-J37)/J37</f>
        <v>8.4665410563423082E-2</v>
      </c>
      <c r="L37" s="404"/>
      <c r="M37" s="353">
        <f>P37/S37</f>
        <v>0.71999078667106753</v>
      </c>
      <c r="N37" s="353">
        <f>Q37/T37</f>
        <v>0.69189309876264604</v>
      </c>
      <c r="O37" s="354">
        <f>ROUND(+M37-N37,3)*100</f>
        <v>2.8000000000000003</v>
      </c>
      <c r="P37" s="350">
        <f>SUM(P33:P35)</f>
        <v>303209</v>
      </c>
      <c r="Q37" s="350">
        <f>SUM(Q33:Q35)</f>
        <v>288197</v>
      </c>
      <c r="R37" s="351">
        <f>(P37-Q37)/Q37</f>
        <v>5.2089369424386793E-2</v>
      </c>
      <c r="S37" s="350">
        <f>SUM(S33:S35)</f>
        <v>421129</v>
      </c>
      <c r="T37" s="350">
        <f>SUM(T33:T35)</f>
        <v>416534</v>
      </c>
      <c r="U37" s="351">
        <f>(S37-T37)/T37</f>
        <v>1.1031512433558845E-2</v>
      </c>
      <c r="V37" s="350">
        <f>SUM(V33:V35)</f>
        <v>570008</v>
      </c>
      <c r="W37" s="350">
        <f>SUM(W33:W35)</f>
        <v>537501</v>
      </c>
      <c r="X37" s="351">
        <f>(V37-W37)/W37</f>
        <v>6.0478027017624156E-2</v>
      </c>
      <c r="Y37" s="405">
        <f>V37/C37</f>
        <v>2.5016699509767348</v>
      </c>
      <c r="Z37" s="406">
        <f>W37/D37</f>
        <v>2.6027591616952042</v>
      </c>
    </row>
    <row r="38" spans="1:26" ht="11.25" customHeight="1">
      <c r="A38" s="407"/>
      <c r="B38" s="407"/>
      <c r="C38" s="407"/>
      <c r="D38" s="407"/>
      <c r="E38" s="408"/>
      <c r="F38" s="407"/>
      <c r="G38" s="407"/>
      <c r="H38" s="408"/>
      <c r="I38" s="407"/>
      <c r="J38" s="407"/>
      <c r="K38" s="408"/>
      <c r="L38" s="407"/>
      <c r="M38" s="409"/>
      <c r="N38" s="409"/>
      <c r="O38" s="408"/>
      <c r="P38" s="407"/>
      <c r="Q38" s="407"/>
      <c r="R38" s="407"/>
      <c r="S38" s="407"/>
      <c r="T38" s="407"/>
      <c r="U38" s="407"/>
      <c r="V38" s="407"/>
      <c r="W38" s="407"/>
      <c r="X38" s="407"/>
      <c r="Y38" s="407"/>
      <c r="Z38" s="407"/>
    </row>
    <row r="39" spans="1:26">
      <c r="C39" s="410"/>
      <c r="D39" s="410"/>
      <c r="E39" s="410"/>
      <c r="F39" s="410"/>
      <c r="G39" s="410"/>
      <c r="H39" s="410"/>
      <c r="I39" s="410"/>
    </row>
    <row r="40" spans="1:26" ht="24" thickBot="1">
      <c r="A40" s="370" t="s">
        <v>64</v>
      </c>
      <c r="B40" s="370"/>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row>
    <row r="41" spans="1:26" ht="15">
      <c r="A41" s="302"/>
      <c r="B41" s="303"/>
      <c r="C41" s="304" t="s">
        <v>38</v>
      </c>
      <c r="D41" s="304"/>
      <c r="E41" s="305" t="s">
        <v>39</v>
      </c>
      <c r="F41" s="304" t="s">
        <v>40</v>
      </c>
      <c r="G41" s="304"/>
      <c r="H41" s="305" t="s">
        <v>39</v>
      </c>
      <c r="I41" s="304" t="s">
        <v>41</v>
      </c>
      <c r="J41" s="304"/>
      <c r="K41" s="306" t="s">
        <v>39</v>
      </c>
      <c r="L41" s="307"/>
      <c r="M41" s="308" t="s">
        <v>42</v>
      </c>
      <c r="N41" s="308"/>
      <c r="O41" s="305" t="s">
        <v>43</v>
      </c>
      <c r="P41" s="304" t="s">
        <v>44</v>
      </c>
      <c r="Q41" s="304"/>
      <c r="R41" s="305" t="s">
        <v>39</v>
      </c>
      <c r="S41" s="304" t="s">
        <v>45</v>
      </c>
      <c r="T41" s="304"/>
      <c r="U41" s="305" t="s">
        <v>39</v>
      </c>
      <c r="V41" s="304" t="s">
        <v>46</v>
      </c>
      <c r="W41" s="304"/>
      <c r="X41" s="305" t="s">
        <v>39</v>
      </c>
      <c r="Y41" s="309" t="s">
        <v>47</v>
      </c>
      <c r="Z41" s="310"/>
    </row>
    <row r="42" spans="1:26" ht="15.75" thickBot="1">
      <c r="A42" s="411" t="s">
        <v>48</v>
      </c>
      <c r="B42" s="412"/>
      <c r="C42" s="313">
        <v>2016</v>
      </c>
      <c r="D42" s="313">
        <v>2015</v>
      </c>
      <c r="E42" s="314" t="s">
        <v>50</v>
      </c>
      <c r="F42" s="313">
        <v>2016</v>
      </c>
      <c r="G42" s="313">
        <v>2015</v>
      </c>
      <c r="H42" s="314" t="s">
        <v>50</v>
      </c>
      <c r="I42" s="313">
        <v>2016</v>
      </c>
      <c r="J42" s="313">
        <v>2015</v>
      </c>
      <c r="K42" s="314" t="s">
        <v>50</v>
      </c>
      <c r="L42" s="315"/>
      <c r="M42" s="313">
        <v>2016</v>
      </c>
      <c r="N42" s="313">
        <v>2015</v>
      </c>
      <c r="O42" s="314" t="s">
        <v>50</v>
      </c>
      <c r="P42" s="313">
        <v>2016</v>
      </c>
      <c r="Q42" s="313">
        <v>2015</v>
      </c>
      <c r="R42" s="314" t="s">
        <v>50</v>
      </c>
      <c r="S42" s="313">
        <v>2016</v>
      </c>
      <c r="T42" s="313">
        <v>2015</v>
      </c>
      <c r="U42" s="314" t="s">
        <v>50</v>
      </c>
      <c r="V42" s="313">
        <v>2016</v>
      </c>
      <c r="W42" s="313">
        <v>2015</v>
      </c>
      <c r="X42" s="314" t="s">
        <v>50</v>
      </c>
      <c r="Y42" s="313">
        <v>2016</v>
      </c>
      <c r="Z42" s="318">
        <v>2015</v>
      </c>
    </row>
    <row r="43" spans="1:26" s="418" customFormat="1" ht="15">
      <c r="A43" s="413" t="s">
        <v>51</v>
      </c>
      <c r="B43" s="414"/>
      <c r="C43" s="341">
        <f>C10</f>
        <v>144860</v>
      </c>
      <c r="D43" s="415">
        <f>D10</f>
        <v>128055</v>
      </c>
      <c r="E43" s="400">
        <f>(C43-D43)/D43</f>
        <v>0.1312326734606224</v>
      </c>
      <c r="F43" s="341">
        <f>F10</f>
        <v>125933</v>
      </c>
      <c r="G43" s="415">
        <f>G10</f>
        <v>110566</v>
      </c>
      <c r="H43" s="400">
        <f>(F43-G43)/G43</f>
        <v>0.13898485972179514</v>
      </c>
      <c r="I43" s="341">
        <f>I10</f>
        <v>18927</v>
      </c>
      <c r="J43" s="415">
        <f>J10</f>
        <v>17489</v>
      </c>
      <c r="K43" s="400">
        <f>(I43-J43)/J43</f>
        <v>8.2223111670192695E-2</v>
      </c>
      <c r="L43" s="375"/>
      <c r="M43" s="344">
        <f t="shared" ref="M43:N47" si="2">P43/S43</f>
        <v>0.8086385657484747</v>
      </c>
      <c r="N43" s="416">
        <f t="shared" si="2"/>
        <v>0.77555391812464658</v>
      </c>
      <c r="O43" s="402">
        <f>ROUND(+M43-N43,3)*100</f>
        <v>3.3000000000000003</v>
      </c>
      <c r="P43" s="341">
        <f>P10</f>
        <v>191784</v>
      </c>
      <c r="Q43" s="415">
        <f>Q10</f>
        <v>181036</v>
      </c>
      <c r="R43" s="400">
        <f>(P43-Q43)/Q43</f>
        <v>5.9369407189730217E-2</v>
      </c>
      <c r="S43" s="341">
        <f>S10</f>
        <v>237169</v>
      </c>
      <c r="T43" s="415">
        <f>T10</f>
        <v>233428</v>
      </c>
      <c r="U43" s="400">
        <f>(S43-T43)/T43</f>
        <v>1.602635502167692E-2</v>
      </c>
      <c r="V43" s="341">
        <f>V10</f>
        <v>344089</v>
      </c>
      <c r="W43" s="415">
        <f>W10</f>
        <v>319252</v>
      </c>
      <c r="X43" s="400">
        <f>(V43-W43)/W43</f>
        <v>7.7797476601556143E-2</v>
      </c>
      <c r="Y43" s="403">
        <f t="shared" ref="Y43:Z47" si="3">V43/C43</f>
        <v>2.3753209995858069</v>
      </c>
      <c r="Z43" s="417">
        <f t="shared" si="3"/>
        <v>2.4930850025379718</v>
      </c>
    </row>
    <row r="44" spans="1:26" s="418" customFormat="1" ht="15">
      <c r="A44" s="419" t="s">
        <v>56</v>
      </c>
      <c r="B44" s="420"/>
      <c r="C44" s="421">
        <f>C13</f>
        <v>24640</v>
      </c>
      <c r="D44" s="422">
        <f>D13</f>
        <v>23868</v>
      </c>
      <c r="E44" s="423">
        <f>(C44-D44)/D44</f>
        <v>3.2344561756326461E-2</v>
      </c>
      <c r="F44" s="421">
        <f>F13</f>
        <v>8124</v>
      </c>
      <c r="G44" s="422">
        <f>G13</f>
        <v>8359</v>
      </c>
      <c r="H44" s="423">
        <f>(F44-G44)/G44</f>
        <v>-2.8113410695059217E-2</v>
      </c>
      <c r="I44" s="421">
        <f>I13</f>
        <v>16516</v>
      </c>
      <c r="J44" s="422">
        <f>J13</f>
        <v>15509</v>
      </c>
      <c r="K44" s="423">
        <f>(I44-J44)/J44</f>
        <v>6.4930040621574564E-2</v>
      </c>
      <c r="L44" s="375"/>
      <c r="M44" s="424">
        <f t="shared" si="2"/>
        <v>0.48005256049932477</v>
      </c>
      <c r="N44" s="425">
        <f t="shared" si="2"/>
        <v>0.47901239196865453</v>
      </c>
      <c r="O44" s="426">
        <f>ROUND(+M44-N44,3)*100</f>
        <v>0.1</v>
      </c>
      <c r="P44" s="421">
        <f>P13</f>
        <v>26304</v>
      </c>
      <c r="Q44" s="422">
        <f>Q13</f>
        <v>25551</v>
      </c>
      <c r="R44" s="423">
        <f>(P44-Q44)/Q44</f>
        <v>2.9470470823059761E-2</v>
      </c>
      <c r="S44" s="421">
        <f>S13</f>
        <v>54794</v>
      </c>
      <c r="T44" s="422">
        <f>T13</f>
        <v>53341</v>
      </c>
      <c r="U44" s="423">
        <f>(S44-T44)/T44</f>
        <v>2.7239834273823139E-2</v>
      </c>
      <c r="V44" s="421">
        <f>V13</f>
        <v>55469</v>
      </c>
      <c r="W44" s="422">
        <f>W13</f>
        <v>54834</v>
      </c>
      <c r="X44" s="423">
        <f>(V44-W44)/W44</f>
        <v>1.1580406317248422E-2</v>
      </c>
      <c r="Y44" s="427">
        <f t="shared" si="3"/>
        <v>2.2511769480519481</v>
      </c>
      <c r="Z44" s="428">
        <f t="shared" si="3"/>
        <v>2.2973856209150325</v>
      </c>
    </row>
    <row r="45" spans="1:26" s="418" customFormat="1" ht="15">
      <c r="A45" s="419" t="s">
        <v>57</v>
      </c>
      <c r="B45" s="420"/>
      <c r="C45" s="421">
        <f>C17</f>
        <v>36209</v>
      </c>
      <c r="D45" s="422">
        <f>D17</f>
        <v>34020</v>
      </c>
      <c r="E45" s="423">
        <f>(C45-D45)/D45</f>
        <v>6.4344503233392122E-2</v>
      </c>
      <c r="F45" s="421">
        <f>F17</f>
        <v>27710</v>
      </c>
      <c r="G45" s="422">
        <f>G17</f>
        <v>26231</v>
      </c>
      <c r="H45" s="423">
        <f>(F45-G45)/G45</f>
        <v>5.6383668178872325E-2</v>
      </c>
      <c r="I45" s="421">
        <f>I17</f>
        <v>8499</v>
      </c>
      <c r="J45" s="422">
        <f>J17</f>
        <v>7789</v>
      </c>
      <c r="K45" s="423">
        <f>(I45-J45)/J45</f>
        <v>9.1154191808961352E-2</v>
      </c>
      <c r="L45" s="375"/>
      <c r="M45" s="424">
        <f t="shared" si="2"/>
        <v>0.67212067302271394</v>
      </c>
      <c r="N45" s="425">
        <f t="shared" si="2"/>
        <v>0.65492724867724872</v>
      </c>
      <c r="O45" s="426">
        <f>ROUND(+M45-N45,3)*100</f>
        <v>1.7000000000000002</v>
      </c>
      <c r="P45" s="421">
        <f>P17</f>
        <v>53648</v>
      </c>
      <c r="Q45" s="422">
        <f>Q17</f>
        <v>51493</v>
      </c>
      <c r="R45" s="423">
        <f>(P45-Q45)/Q45</f>
        <v>4.1850348591070632E-2</v>
      </c>
      <c r="S45" s="421">
        <f>S17</f>
        <v>79819</v>
      </c>
      <c r="T45" s="422">
        <f>T17</f>
        <v>78624</v>
      </c>
      <c r="U45" s="423">
        <f>(S45-T45)/T45</f>
        <v>1.5198921448921449E-2</v>
      </c>
      <c r="V45" s="421">
        <f>V17</f>
        <v>111896</v>
      </c>
      <c r="W45" s="422">
        <f>W17</f>
        <v>107000</v>
      </c>
      <c r="X45" s="423">
        <f>(V45-W45)/W45</f>
        <v>4.5757009345794394E-2</v>
      </c>
      <c r="Y45" s="427">
        <f t="shared" si="3"/>
        <v>3.0902814217459746</v>
      </c>
      <c r="Z45" s="428">
        <f t="shared" si="3"/>
        <v>3.1452087007642562</v>
      </c>
    </row>
    <row r="46" spans="1:26" s="418" customFormat="1" ht="15">
      <c r="A46" s="419" t="s">
        <v>58</v>
      </c>
      <c r="B46" s="420"/>
      <c r="C46" s="421">
        <f>C20</f>
        <v>12116</v>
      </c>
      <c r="D46" s="422">
        <f>D20</f>
        <v>11662</v>
      </c>
      <c r="E46" s="423">
        <f>(C46-D46)/D46</f>
        <v>3.8929857657348653E-2</v>
      </c>
      <c r="F46" s="421">
        <f>F20</f>
        <v>5884</v>
      </c>
      <c r="G46" s="422">
        <f>G20</f>
        <v>6134</v>
      </c>
      <c r="H46" s="423">
        <f>(F46-G46)/G46</f>
        <v>-4.0756439517443753E-2</v>
      </c>
      <c r="I46" s="421">
        <f>I20</f>
        <v>6232</v>
      </c>
      <c r="J46" s="422">
        <f>J20</f>
        <v>5528</v>
      </c>
      <c r="K46" s="423">
        <f>(I46-J46)/J46</f>
        <v>0.12735166425470332</v>
      </c>
      <c r="L46" s="375"/>
      <c r="M46" s="424">
        <f t="shared" si="2"/>
        <v>0.56232110330470986</v>
      </c>
      <c r="N46" s="425">
        <f t="shared" si="2"/>
        <v>0.55307281804097086</v>
      </c>
      <c r="O46" s="426">
        <f>ROUND(+M46-N46,3)*100</f>
        <v>0.89999999999999991</v>
      </c>
      <c r="P46" s="421">
        <f>P20</f>
        <v>15127</v>
      </c>
      <c r="Q46" s="422">
        <f>Q20</f>
        <v>16064</v>
      </c>
      <c r="R46" s="423">
        <f>(P46-Q46)/Q46</f>
        <v>-5.8329183266932268E-2</v>
      </c>
      <c r="S46" s="421">
        <f>S20</f>
        <v>26901</v>
      </c>
      <c r="T46" s="422">
        <f>T20</f>
        <v>29045</v>
      </c>
      <c r="U46" s="423">
        <f>(S46-T46)/T46</f>
        <v>-7.3816491650886551E-2</v>
      </c>
      <c r="V46" s="421">
        <f>V20</f>
        <v>27315</v>
      </c>
      <c r="W46" s="422">
        <f>W20</f>
        <v>28500</v>
      </c>
      <c r="X46" s="423">
        <f>(V46-W46)/W46</f>
        <v>-4.1578947368421056E-2</v>
      </c>
      <c r="Y46" s="427">
        <f t="shared" si="3"/>
        <v>2.254456916474084</v>
      </c>
      <c r="Z46" s="428">
        <f t="shared" si="3"/>
        <v>2.4438346767278341</v>
      </c>
    </row>
    <row r="47" spans="1:26" s="418" customFormat="1" ht="15.75" thickBot="1">
      <c r="A47" s="429" t="s">
        <v>60</v>
      </c>
      <c r="B47" s="430"/>
      <c r="C47" s="431">
        <f>C23</f>
        <v>10026</v>
      </c>
      <c r="D47" s="432">
        <f>D23</f>
        <v>8907</v>
      </c>
      <c r="E47" s="433">
        <f>(C47-D47)/D47</f>
        <v>0.12563152576625125</v>
      </c>
      <c r="F47" s="431">
        <f>F23</f>
        <v>6662</v>
      </c>
      <c r="G47" s="432">
        <f>G23</f>
        <v>5863</v>
      </c>
      <c r="H47" s="433">
        <f>(F47-G47)/G47</f>
        <v>0.13627835579055092</v>
      </c>
      <c r="I47" s="431">
        <f>I23</f>
        <v>3364</v>
      </c>
      <c r="J47" s="432">
        <f>J23</f>
        <v>3044</v>
      </c>
      <c r="K47" s="433">
        <f>(I47-J47)/J47</f>
        <v>0.10512483574244415</v>
      </c>
      <c r="L47" s="394"/>
      <c r="M47" s="434">
        <f t="shared" si="2"/>
        <v>0.72823665686536576</v>
      </c>
      <c r="N47" s="435">
        <f t="shared" si="2"/>
        <v>0.63599746560463433</v>
      </c>
      <c r="O47" s="436">
        <f>ROUND(+M47-N47,3)*100</f>
        <v>9.1999999999999993</v>
      </c>
      <c r="P47" s="431">
        <f>P23</f>
        <v>16346</v>
      </c>
      <c r="Q47" s="432">
        <f>Q23</f>
        <v>14053</v>
      </c>
      <c r="R47" s="433">
        <f>(P47-Q47)/Q47</f>
        <v>0.16316800683128158</v>
      </c>
      <c r="S47" s="431">
        <f>S23</f>
        <v>22446</v>
      </c>
      <c r="T47" s="432">
        <f>T23</f>
        <v>22096</v>
      </c>
      <c r="U47" s="433">
        <f>(S47-T47)/T47</f>
        <v>1.5839971035481536E-2</v>
      </c>
      <c r="V47" s="431">
        <f>V23</f>
        <v>31239</v>
      </c>
      <c r="W47" s="432">
        <f>W23</f>
        <v>27915</v>
      </c>
      <c r="X47" s="433">
        <f>(V47-W47)/W47</f>
        <v>0.11907576571735626</v>
      </c>
      <c r="Y47" s="437">
        <f t="shared" si="3"/>
        <v>3.1157989228007184</v>
      </c>
      <c r="Z47" s="438">
        <f t="shared" si="3"/>
        <v>3.1340518693162682</v>
      </c>
    </row>
    <row r="48" spans="1:26" ht="4.5" customHeight="1" thickBot="1">
      <c r="A48" s="339"/>
      <c r="B48" s="340"/>
      <c r="C48" s="341"/>
      <c r="D48" s="341"/>
      <c r="E48" s="400"/>
      <c r="F48" s="341"/>
      <c r="G48" s="341"/>
      <c r="H48" s="400"/>
      <c r="I48" s="341"/>
      <c r="J48" s="341"/>
      <c r="K48" s="401"/>
      <c r="L48" s="342"/>
      <c r="M48" s="344"/>
      <c r="N48" s="344"/>
      <c r="O48" s="402"/>
      <c r="P48" s="341"/>
      <c r="Q48" s="341"/>
      <c r="R48" s="400"/>
      <c r="S48" s="341"/>
      <c r="T48" s="341"/>
      <c r="U48" s="400"/>
      <c r="V48" s="341"/>
      <c r="W48" s="341"/>
      <c r="X48" s="400"/>
      <c r="Y48" s="403"/>
      <c r="Z48" s="403"/>
    </row>
    <row r="49" spans="1:26" ht="16.5" thickBot="1">
      <c r="A49" s="348" t="s">
        <v>61</v>
      </c>
      <c r="B49" s="349"/>
      <c r="C49" s="350">
        <f>SUM(C43:C47)</f>
        <v>227851</v>
      </c>
      <c r="D49" s="350">
        <f>SUM(D43:D47)</f>
        <v>206512</v>
      </c>
      <c r="E49" s="351">
        <f>(C49-D49)/D49</f>
        <v>0.10333055706205935</v>
      </c>
      <c r="F49" s="350">
        <f>SUM(F43:F47)</f>
        <v>174313</v>
      </c>
      <c r="G49" s="350">
        <f>SUM(G43:G47)</f>
        <v>157153</v>
      </c>
      <c r="H49" s="351">
        <f>(F49-G49)/G49</f>
        <v>0.10919295209127411</v>
      </c>
      <c r="I49" s="350">
        <f>SUM(I43:I47)</f>
        <v>53538</v>
      </c>
      <c r="J49" s="350">
        <f>SUM(J43:J47)</f>
        <v>49359</v>
      </c>
      <c r="K49" s="351">
        <f>(I49-J49)/J49</f>
        <v>8.4665410563423082E-2</v>
      </c>
      <c r="L49" s="404"/>
      <c r="M49" s="353">
        <f>P49/S49</f>
        <v>0.71999078667106753</v>
      </c>
      <c r="N49" s="353">
        <f>Q49/T49</f>
        <v>0.69189309876264604</v>
      </c>
      <c r="O49" s="354">
        <f>ROUND(+M49-N49,3)*100</f>
        <v>2.8000000000000003</v>
      </c>
      <c r="P49" s="350">
        <f>SUM(P43:P47)</f>
        <v>303209</v>
      </c>
      <c r="Q49" s="350">
        <f>SUM(Q43:Q47)</f>
        <v>288197</v>
      </c>
      <c r="R49" s="351">
        <f>(P49-Q49)/Q49</f>
        <v>5.2089369424386793E-2</v>
      </c>
      <c r="S49" s="350">
        <f>SUM(S43:S47)</f>
        <v>421129</v>
      </c>
      <c r="T49" s="350">
        <f>SUM(T43:T47)</f>
        <v>416534</v>
      </c>
      <c r="U49" s="351">
        <f>(S49-T49)/T49</f>
        <v>1.1031512433558845E-2</v>
      </c>
      <c r="V49" s="350">
        <f>SUM(V43:V47)</f>
        <v>570008</v>
      </c>
      <c r="W49" s="350">
        <f>SUM(W43:W47)</f>
        <v>537501</v>
      </c>
      <c r="X49" s="351">
        <f>(V49-W49)/W49</f>
        <v>6.0478027017624156E-2</v>
      </c>
      <c r="Y49" s="405">
        <f>V49/C49</f>
        <v>2.5016699509767348</v>
      </c>
      <c r="Z49" s="406">
        <f>W49/D49</f>
        <v>2.6027591616952042</v>
      </c>
    </row>
    <row r="50" spans="1:26" ht="11.25" customHeight="1">
      <c r="A50" s="407"/>
      <c r="B50" s="407"/>
      <c r="C50" s="407"/>
      <c r="D50" s="407"/>
      <c r="E50" s="408"/>
      <c r="F50" s="407"/>
      <c r="G50" s="407"/>
      <c r="H50" s="408"/>
      <c r="I50" s="407"/>
      <c r="J50" s="407"/>
      <c r="K50" s="408"/>
      <c r="L50" s="407"/>
      <c r="M50" s="409"/>
      <c r="N50" s="409"/>
      <c r="O50" s="408"/>
      <c r="P50" s="407"/>
      <c r="Q50" s="407"/>
      <c r="R50" s="407"/>
      <c r="S50" s="407"/>
      <c r="T50" s="407"/>
      <c r="U50" s="407"/>
      <c r="V50" s="407"/>
      <c r="W50" s="407"/>
      <c r="X50" s="407"/>
      <c r="Y50" s="407"/>
      <c r="Z50" s="407"/>
    </row>
    <row r="51" spans="1:26">
      <c r="A51" s="439" t="s">
        <v>65</v>
      </c>
      <c r="C51" s="410"/>
      <c r="D51" s="410"/>
    </row>
    <row r="52" spans="1:26">
      <c r="A52" s="439" t="s">
        <v>66</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41" customWidth="1"/>
    <col min="2" max="2" width="30.5703125" style="441" bestFit="1" customWidth="1"/>
    <col min="3" max="4" width="11.42578125" style="441" bestFit="1" customWidth="1"/>
    <col min="5" max="5" width="13.85546875" style="441" customWidth="1"/>
    <col min="6" max="7" width="11.42578125" style="441" bestFit="1" customWidth="1"/>
    <col min="8" max="8" width="11.28515625" style="441" customWidth="1"/>
    <col min="9" max="10" width="9.5703125" style="441" bestFit="1" customWidth="1"/>
    <col min="11" max="11" width="11.28515625" style="441" customWidth="1"/>
    <col min="12" max="12" width="1.140625" style="441" customWidth="1"/>
    <col min="13" max="14" width="11.42578125" style="441" bestFit="1" customWidth="1"/>
    <col min="15" max="15" width="10.28515625" style="441" bestFit="1" customWidth="1"/>
    <col min="16" max="17" width="11.42578125" style="441" customWidth="1"/>
    <col min="18" max="18" width="11.28515625" style="441" customWidth="1"/>
    <col min="19" max="19" width="12.5703125" style="441" customWidth="1"/>
    <col min="20" max="20" width="12" style="441" customWidth="1"/>
    <col min="21" max="21" width="11.28515625" style="441" customWidth="1"/>
    <col min="22" max="22" width="11.7109375" style="441" customWidth="1"/>
    <col min="23" max="24" width="11.28515625" style="441" customWidth="1"/>
    <col min="25" max="26" width="12.28515625" style="441" customWidth="1"/>
    <col min="27" max="16384" width="9.140625" style="441"/>
  </cols>
  <sheetData>
    <row r="1" spans="1:26" ht="26.25">
      <c r="A1" s="440" t="s">
        <v>36</v>
      </c>
      <c r="B1" s="440"/>
      <c r="C1" s="440"/>
      <c r="D1" s="440"/>
      <c r="E1" s="440"/>
      <c r="F1" s="440"/>
      <c r="G1" s="440"/>
      <c r="H1" s="440"/>
      <c r="I1" s="440"/>
      <c r="J1" s="440"/>
      <c r="K1" s="440"/>
      <c r="L1" s="440"/>
      <c r="M1" s="440"/>
      <c r="N1" s="440"/>
      <c r="O1" s="440"/>
      <c r="P1" s="440"/>
      <c r="Q1" s="440"/>
      <c r="R1" s="440"/>
      <c r="S1" s="440"/>
      <c r="T1" s="440"/>
      <c r="U1" s="440"/>
      <c r="V1" s="440"/>
      <c r="W1" s="440"/>
      <c r="X1" s="440"/>
      <c r="Y1" s="440"/>
      <c r="Z1" s="440"/>
    </row>
    <row r="2" spans="1:26" s="442" customFormat="1" ht="26.25" customHeight="1">
      <c r="A2" s="440" t="s">
        <v>67</v>
      </c>
      <c r="B2" s="440"/>
      <c r="C2" s="440"/>
      <c r="D2" s="440"/>
      <c r="E2" s="440"/>
      <c r="F2" s="440"/>
      <c r="G2" s="440"/>
      <c r="H2" s="440"/>
      <c r="I2" s="440"/>
      <c r="J2" s="440"/>
      <c r="K2" s="440"/>
      <c r="L2" s="440"/>
      <c r="M2" s="440"/>
      <c r="N2" s="440"/>
      <c r="O2" s="440"/>
      <c r="P2" s="440"/>
      <c r="Q2" s="440"/>
      <c r="R2" s="440"/>
      <c r="S2" s="440"/>
      <c r="T2" s="440"/>
      <c r="U2" s="440"/>
      <c r="V2" s="440"/>
      <c r="W2" s="440"/>
      <c r="X2" s="440"/>
      <c r="Y2" s="440"/>
      <c r="Z2" s="440"/>
    </row>
    <row r="3" spans="1:26" s="442" customFormat="1" ht="20.25" customHeight="1">
      <c r="A3" s="443"/>
      <c r="B3" s="443"/>
      <c r="C3" s="443"/>
      <c r="D3" s="443"/>
      <c r="E3" s="443"/>
      <c r="F3" s="443"/>
      <c r="G3" s="443"/>
      <c r="H3" s="443"/>
      <c r="I3" s="443"/>
      <c r="J3" s="443"/>
      <c r="K3" s="443"/>
      <c r="L3" s="443"/>
      <c r="M3" s="443"/>
      <c r="N3" s="443"/>
      <c r="O3" s="444"/>
      <c r="P3" s="443"/>
      <c r="Q3" s="443"/>
      <c r="R3" s="443"/>
      <c r="S3" s="443"/>
      <c r="T3" s="443"/>
      <c r="U3" s="443"/>
      <c r="V3" s="443"/>
      <c r="W3" s="443"/>
      <c r="X3" s="443"/>
      <c r="Y3" s="445"/>
      <c r="Z3" s="445"/>
    </row>
    <row r="4" spans="1:26" ht="24" thickBot="1">
      <c r="A4" s="446" t="s">
        <v>68</v>
      </c>
      <c r="B4" s="446"/>
      <c r="C4" s="446"/>
      <c r="D4" s="446"/>
      <c r="E4" s="446"/>
      <c r="F4" s="446"/>
      <c r="G4" s="446"/>
      <c r="H4" s="446"/>
      <c r="I4" s="446"/>
      <c r="J4" s="446"/>
      <c r="K4" s="446"/>
      <c r="L4" s="446"/>
      <c r="M4" s="446"/>
      <c r="N4" s="446"/>
      <c r="O4" s="446"/>
      <c r="P4" s="446"/>
      <c r="Q4" s="446"/>
      <c r="R4" s="446"/>
      <c r="S4" s="446"/>
      <c r="T4" s="446"/>
      <c r="U4" s="446"/>
      <c r="V4" s="446"/>
      <c r="W4" s="446"/>
      <c r="X4" s="446"/>
      <c r="Y4" s="446"/>
      <c r="Z4" s="446"/>
    </row>
    <row r="5" spans="1:26" ht="15">
      <c r="A5" s="447"/>
      <c r="B5" s="448"/>
      <c r="C5" s="449" t="s">
        <v>38</v>
      </c>
      <c r="D5" s="449"/>
      <c r="E5" s="450" t="s">
        <v>39</v>
      </c>
      <c r="F5" s="449" t="s">
        <v>40</v>
      </c>
      <c r="G5" s="449"/>
      <c r="H5" s="450" t="s">
        <v>39</v>
      </c>
      <c r="I5" s="449" t="s">
        <v>41</v>
      </c>
      <c r="J5" s="449"/>
      <c r="K5" s="451" t="s">
        <v>39</v>
      </c>
      <c r="L5" s="452"/>
      <c r="M5" s="453" t="s">
        <v>42</v>
      </c>
      <c r="N5" s="453"/>
      <c r="O5" s="450" t="s">
        <v>43</v>
      </c>
      <c r="P5" s="449" t="s">
        <v>44</v>
      </c>
      <c r="Q5" s="449"/>
      <c r="R5" s="450" t="s">
        <v>39</v>
      </c>
      <c r="S5" s="449" t="s">
        <v>45</v>
      </c>
      <c r="T5" s="449"/>
      <c r="U5" s="450" t="s">
        <v>39</v>
      </c>
      <c r="V5" s="449" t="s">
        <v>46</v>
      </c>
      <c r="W5" s="449"/>
      <c r="X5" s="450" t="s">
        <v>39</v>
      </c>
      <c r="Y5" s="454" t="s">
        <v>47</v>
      </c>
      <c r="Z5" s="455"/>
    </row>
    <row r="6" spans="1:26" ht="30.75" thickBot="1">
      <c r="A6" s="456" t="s">
        <v>48</v>
      </c>
      <c r="B6" s="457" t="s">
        <v>49</v>
      </c>
      <c r="C6" s="458">
        <v>2016</v>
      </c>
      <c r="D6" s="458">
        <v>2015</v>
      </c>
      <c r="E6" s="459" t="s">
        <v>50</v>
      </c>
      <c r="F6" s="458">
        <v>2016</v>
      </c>
      <c r="G6" s="458">
        <v>2015</v>
      </c>
      <c r="H6" s="459" t="s">
        <v>50</v>
      </c>
      <c r="I6" s="458">
        <v>2016</v>
      </c>
      <c r="J6" s="458">
        <v>2015</v>
      </c>
      <c r="K6" s="459" t="s">
        <v>50</v>
      </c>
      <c r="L6" s="460"/>
      <c r="M6" s="461">
        <v>2016</v>
      </c>
      <c r="N6" s="458">
        <v>2015</v>
      </c>
      <c r="O6" s="459" t="s">
        <v>50</v>
      </c>
      <c r="P6" s="458">
        <v>2016</v>
      </c>
      <c r="Q6" s="458">
        <v>2015</v>
      </c>
      <c r="R6" s="459" t="s">
        <v>50</v>
      </c>
      <c r="S6" s="458">
        <v>2016</v>
      </c>
      <c r="T6" s="458">
        <v>2015</v>
      </c>
      <c r="U6" s="459" t="s">
        <v>50</v>
      </c>
      <c r="V6" s="458">
        <v>2016</v>
      </c>
      <c r="W6" s="458">
        <v>2015</v>
      </c>
      <c r="X6" s="459" t="s">
        <v>50</v>
      </c>
      <c r="Y6" s="462">
        <v>2016</v>
      </c>
      <c r="Z6" s="463">
        <v>2015</v>
      </c>
    </row>
    <row r="7" spans="1:26" ht="15">
      <c r="A7" s="464" t="s">
        <v>51</v>
      </c>
      <c r="B7" s="465" t="s">
        <v>52</v>
      </c>
      <c r="C7" s="466">
        <v>92333</v>
      </c>
      <c r="D7" s="466">
        <v>77045</v>
      </c>
      <c r="E7" s="467">
        <v>0.19842948925952367</v>
      </c>
      <c r="F7" s="466">
        <v>71259</v>
      </c>
      <c r="G7" s="466">
        <v>58285</v>
      </c>
      <c r="H7" s="467">
        <v>0.22259586514540619</v>
      </c>
      <c r="I7" s="466">
        <v>21074</v>
      </c>
      <c r="J7" s="466">
        <v>18760</v>
      </c>
      <c r="K7" s="467">
        <v>0.12334754797441365</v>
      </c>
      <c r="L7" s="468"/>
      <c r="M7" s="469">
        <v>0.60556015615757719</v>
      </c>
      <c r="N7" s="469">
        <v>0.55413026041060742</v>
      </c>
      <c r="O7" s="470">
        <v>5.0999999999999996</v>
      </c>
      <c r="P7" s="466">
        <v>102376</v>
      </c>
      <c r="Q7" s="466">
        <v>90500</v>
      </c>
      <c r="R7" s="467">
        <v>0.13122651933701657</v>
      </c>
      <c r="S7" s="466">
        <v>169060</v>
      </c>
      <c r="T7" s="466">
        <v>163319</v>
      </c>
      <c r="U7" s="467">
        <v>3.5152064364832016E-2</v>
      </c>
      <c r="V7" s="466">
        <v>197226</v>
      </c>
      <c r="W7" s="466">
        <v>172134</v>
      </c>
      <c r="X7" s="467">
        <v>0.14577015580884659</v>
      </c>
      <c r="Y7" s="471">
        <v>2.136029371947191</v>
      </c>
      <c r="Z7" s="472">
        <v>2.2342007917450841</v>
      </c>
    </row>
    <row r="8" spans="1:26" ht="15">
      <c r="A8" s="473"/>
      <c r="B8" s="465" t="s">
        <v>53</v>
      </c>
      <c r="C8" s="466">
        <v>149576</v>
      </c>
      <c r="D8" s="466">
        <v>121750</v>
      </c>
      <c r="E8" s="467">
        <v>0.22855030800821355</v>
      </c>
      <c r="F8" s="466">
        <v>117476</v>
      </c>
      <c r="G8" s="466">
        <v>95488</v>
      </c>
      <c r="H8" s="467">
        <v>0.23026977211796246</v>
      </c>
      <c r="I8" s="466">
        <v>32100</v>
      </c>
      <c r="J8" s="466">
        <v>26262</v>
      </c>
      <c r="K8" s="467">
        <v>0.22229837788439571</v>
      </c>
      <c r="L8" s="468"/>
      <c r="M8" s="469">
        <v>0.81529697431159442</v>
      </c>
      <c r="N8" s="469">
        <v>0.72835541947092686</v>
      </c>
      <c r="O8" s="470">
        <v>8.6999999999999993</v>
      </c>
      <c r="P8" s="466">
        <v>175606</v>
      </c>
      <c r="Q8" s="466">
        <v>146532</v>
      </c>
      <c r="R8" s="467">
        <v>0.19841399830753692</v>
      </c>
      <c r="S8" s="466">
        <v>215389</v>
      </c>
      <c r="T8" s="466">
        <v>201182</v>
      </c>
      <c r="U8" s="467">
        <v>7.0617649690330145E-2</v>
      </c>
      <c r="V8" s="466">
        <v>321299</v>
      </c>
      <c r="W8" s="466">
        <v>268854</v>
      </c>
      <c r="X8" s="467">
        <v>0.19506869899648135</v>
      </c>
      <c r="Y8" s="471">
        <v>2.1480651976252876</v>
      </c>
      <c r="Z8" s="472">
        <v>2.2082464065708418</v>
      </c>
    </row>
    <row r="9" spans="1:26" ht="15.75" thickBot="1">
      <c r="A9" s="474"/>
      <c r="B9" s="465" t="s">
        <v>54</v>
      </c>
      <c r="C9" s="466">
        <v>649144</v>
      </c>
      <c r="D9" s="466">
        <v>632282</v>
      </c>
      <c r="E9" s="467">
        <v>2.6668480203453523E-2</v>
      </c>
      <c r="F9" s="466">
        <v>539611</v>
      </c>
      <c r="G9" s="466">
        <v>515828</v>
      </c>
      <c r="H9" s="467">
        <v>4.6106454089347611E-2</v>
      </c>
      <c r="I9" s="466">
        <v>109533</v>
      </c>
      <c r="J9" s="466">
        <v>116454</v>
      </c>
      <c r="K9" s="467">
        <v>-5.9431191715183677E-2</v>
      </c>
      <c r="L9" s="468"/>
      <c r="M9" s="469">
        <v>0.78978702717755678</v>
      </c>
      <c r="N9" s="469">
        <v>0.79105778001961979</v>
      </c>
      <c r="O9" s="470">
        <v>-0.1</v>
      </c>
      <c r="P9" s="466">
        <v>981278</v>
      </c>
      <c r="Q9" s="466">
        <v>966054</v>
      </c>
      <c r="R9" s="467">
        <v>1.5758953433244932E-2</v>
      </c>
      <c r="S9" s="466">
        <v>1242459</v>
      </c>
      <c r="T9" s="466">
        <v>1221218</v>
      </c>
      <c r="U9" s="467">
        <v>1.739329096033632E-2</v>
      </c>
      <c r="V9" s="466">
        <v>1774534</v>
      </c>
      <c r="W9" s="466">
        <v>1741036</v>
      </c>
      <c r="X9" s="467">
        <v>1.9240268437872621E-2</v>
      </c>
      <c r="Y9" s="471">
        <v>2.7336523175135254</v>
      </c>
      <c r="Z9" s="472">
        <v>2.7535751452674599</v>
      </c>
    </row>
    <row r="10" spans="1:26" ht="15.75" thickBot="1">
      <c r="A10" s="475" t="s">
        <v>55</v>
      </c>
      <c r="B10" s="476"/>
      <c r="C10" s="477">
        <v>891053</v>
      </c>
      <c r="D10" s="477">
        <v>831077</v>
      </c>
      <c r="E10" s="478">
        <v>7.2166598281507011E-2</v>
      </c>
      <c r="F10" s="477">
        <v>728346</v>
      </c>
      <c r="G10" s="477">
        <v>669601</v>
      </c>
      <c r="H10" s="478">
        <v>8.7731350460946142E-2</v>
      </c>
      <c r="I10" s="477">
        <v>162707</v>
      </c>
      <c r="J10" s="477">
        <v>161476</v>
      </c>
      <c r="K10" s="478">
        <v>7.6234239143897547E-3</v>
      </c>
      <c r="L10" s="468"/>
      <c r="M10" s="479">
        <v>0.77402041172580138</v>
      </c>
      <c r="N10" s="479">
        <v>0.7587006272864234</v>
      </c>
      <c r="O10" s="480">
        <v>1.5</v>
      </c>
      <c r="P10" s="477">
        <v>1259260</v>
      </c>
      <c r="Q10" s="477">
        <v>1203086</v>
      </c>
      <c r="R10" s="478">
        <v>4.6691591457302305E-2</v>
      </c>
      <c r="S10" s="477">
        <v>1626908</v>
      </c>
      <c r="T10" s="477">
        <v>1585719</v>
      </c>
      <c r="U10" s="478">
        <v>2.5974967822167735E-2</v>
      </c>
      <c r="V10" s="477">
        <v>2293059</v>
      </c>
      <c r="W10" s="477">
        <v>2182024</v>
      </c>
      <c r="X10" s="478">
        <v>5.0886241397894799E-2</v>
      </c>
      <c r="Y10" s="481">
        <v>2.5734260476088404</v>
      </c>
      <c r="Z10" s="482">
        <v>2.6255377058924743</v>
      </c>
    </row>
    <row r="11" spans="1:26" ht="15">
      <c r="A11" s="464" t="s">
        <v>56</v>
      </c>
      <c r="B11" s="465" t="s">
        <v>52</v>
      </c>
      <c r="C11" s="466">
        <v>92950</v>
      </c>
      <c r="D11" s="466">
        <v>91394</v>
      </c>
      <c r="E11" s="467">
        <v>1.7025187649079808E-2</v>
      </c>
      <c r="F11" s="466">
        <v>17596</v>
      </c>
      <c r="G11" s="466">
        <v>19653</v>
      </c>
      <c r="H11" s="467">
        <v>-0.10466595430723045</v>
      </c>
      <c r="I11" s="466">
        <v>75354</v>
      </c>
      <c r="J11" s="466">
        <v>71741</v>
      </c>
      <c r="K11" s="467">
        <v>5.0361717846140977E-2</v>
      </c>
      <c r="L11" s="468"/>
      <c r="M11" s="469">
        <v>0.39733145230194528</v>
      </c>
      <c r="N11" s="469">
        <v>0.39911496045727041</v>
      </c>
      <c r="O11" s="470">
        <v>-0.2</v>
      </c>
      <c r="P11" s="466">
        <v>79986</v>
      </c>
      <c r="Q11" s="466">
        <v>80090</v>
      </c>
      <c r="R11" s="467">
        <v>-1.2985391434636034E-3</v>
      </c>
      <c r="S11" s="466">
        <v>201308</v>
      </c>
      <c r="T11" s="466">
        <v>200669</v>
      </c>
      <c r="U11" s="467">
        <v>3.18434835475335E-3</v>
      </c>
      <c r="V11" s="466">
        <v>184867</v>
      </c>
      <c r="W11" s="466">
        <v>184871</v>
      </c>
      <c r="X11" s="467">
        <v>-2.1636708840218314E-5</v>
      </c>
      <c r="Y11" s="471">
        <v>1.9888864981172674</v>
      </c>
      <c r="Z11" s="472">
        <v>2.0227914305096615</v>
      </c>
    </row>
    <row r="12" spans="1:26" ht="15.75" thickBot="1">
      <c r="A12" s="474"/>
      <c r="B12" s="465" t="s">
        <v>53</v>
      </c>
      <c r="C12" s="466">
        <v>102185</v>
      </c>
      <c r="D12" s="466">
        <v>96174</v>
      </c>
      <c r="E12" s="467">
        <v>6.2501299727577106E-2</v>
      </c>
      <c r="F12" s="466">
        <v>28532</v>
      </c>
      <c r="G12" s="466">
        <v>28525</v>
      </c>
      <c r="H12" s="467">
        <v>2.4539877300613498E-4</v>
      </c>
      <c r="I12" s="466">
        <v>73653</v>
      </c>
      <c r="J12" s="466">
        <v>67649</v>
      </c>
      <c r="K12" s="467">
        <v>8.8752235805407323E-2</v>
      </c>
      <c r="L12" s="468"/>
      <c r="M12" s="469">
        <v>0.62448898590990276</v>
      </c>
      <c r="N12" s="469">
        <v>0.60712044898546558</v>
      </c>
      <c r="O12" s="470">
        <v>1.7000000000000002</v>
      </c>
      <c r="P12" s="466">
        <v>110138</v>
      </c>
      <c r="Q12" s="466">
        <v>105472</v>
      </c>
      <c r="R12" s="467">
        <v>4.4239229368932036E-2</v>
      </c>
      <c r="S12" s="466">
        <v>176365</v>
      </c>
      <c r="T12" s="466">
        <v>173725</v>
      </c>
      <c r="U12" s="467">
        <v>1.5196431141171392E-2</v>
      </c>
      <c r="V12" s="466">
        <v>240506</v>
      </c>
      <c r="W12" s="466">
        <v>232745</v>
      </c>
      <c r="X12" s="467">
        <v>3.3345506885217729E-2</v>
      </c>
      <c r="Y12" s="471">
        <v>2.3536331164065176</v>
      </c>
      <c r="Z12" s="472">
        <v>2.4200407594568181</v>
      </c>
    </row>
    <row r="13" spans="1:26" ht="15.75" thickBot="1">
      <c r="A13" s="475" t="s">
        <v>55</v>
      </c>
      <c r="B13" s="476"/>
      <c r="C13" s="477">
        <v>195135</v>
      </c>
      <c r="D13" s="477">
        <v>187568</v>
      </c>
      <c r="E13" s="478">
        <v>4.0342702379936875E-2</v>
      </c>
      <c r="F13" s="477">
        <v>46128</v>
      </c>
      <c r="G13" s="477">
        <v>48178</v>
      </c>
      <c r="H13" s="478">
        <v>-4.2550541741043627E-2</v>
      </c>
      <c r="I13" s="477">
        <v>149007</v>
      </c>
      <c r="J13" s="477">
        <v>139390</v>
      </c>
      <c r="K13" s="478">
        <v>6.8993471554630897E-2</v>
      </c>
      <c r="L13" s="468"/>
      <c r="M13" s="479">
        <v>0.50340903374082868</v>
      </c>
      <c r="N13" s="479">
        <v>0.49563294283562237</v>
      </c>
      <c r="O13" s="480">
        <v>0.8</v>
      </c>
      <c r="P13" s="477">
        <v>190124</v>
      </c>
      <c r="Q13" s="477">
        <v>185562</v>
      </c>
      <c r="R13" s="478">
        <v>2.4584774900033413E-2</v>
      </c>
      <c r="S13" s="477">
        <v>377673</v>
      </c>
      <c r="T13" s="477">
        <v>374394</v>
      </c>
      <c r="U13" s="478">
        <v>8.7581531755316598E-3</v>
      </c>
      <c r="V13" s="477">
        <v>425373</v>
      </c>
      <c r="W13" s="477">
        <v>417616</v>
      </c>
      <c r="X13" s="478">
        <v>1.8574479904984485E-2</v>
      </c>
      <c r="Y13" s="481">
        <v>2.179890844799754</v>
      </c>
      <c r="Z13" s="482">
        <v>2.226477864027979</v>
      </c>
    </row>
    <row r="14" spans="1:26" ht="15">
      <c r="A14" s="464" t="s">
        <v>57</v>
      </c>
      <c r="B14" s="465" t="s">
        <v>52</v>
      </c>
      <c r="C14" s="466">
        <v>15946</v>
      </c>
      <c r="D14" s="466">
        <v>13912</v>
      </c>
      <c r="E14" s="467">
        <v>0.14620471535365154</v>
      </c>
      <c r="F14" s="466">
        <v>3048</v>
      </c>
      <c r="G14" s="466">
        <v>2373</v>
      </c>
      <c r="H14" s="467">
        <v>0.28445006321112515</v>
      </c>
      <c r="I14" s="466">
        <v>12898</v>
      </c>
      <c r="J14" s="466">
        <v>11539</v>
      </c>
      <c r="K14" s="467">
        <v>0.1177745038564867</v>
      </c>
      <c r="L14" s="468"/>
      <c r="M14" s="469">
        <v>0.35720250521920666</v>
      </c>
      <c r="N14" s="469">
        <v>0.3636620336962319</v>
      </c>
      <c r="O14" s="470">
        <v>-0.6</v>
      </c>
      <c r="P14" s="466">
        <v>13688</v>
      </c>
      <c r="Q14" s="466">
        <v>11591</v>
      </c>
      <c r="R14" s="467">
        <v>0.18091622810801483</v>
      </c>
      <c r="S14" s="466">
        <v>38320</v>
      </c>
      <c r="T14" s="466">
        <v>31873</v>
      </c>
      <c r="U14" s="467">
        <v>0.20227151507545571</v>
      </c>
      <c r="V14" s="466">
        <v>32674</v>
      </c>
      <c r="W14" s="466">
        <v>28171</v>
      </c>
      <c r="X14" s="467">
        <v>0.15984523091122077</v>
      </c>
      <c r="Y14" s="471">
        <v>2.0490405117270787</v>
      </c>
      <c r="Z14" s="472">
        <v>2.0249424956871764</v>
      </c>
    </row>
    <row r="15" spans="1:26" ht="15">
      <c r="A15" s="473"/>
      <c r="B15" s="465" t="s">
        <v>53</v>
      </c>
      <c r="C15" s="466">
        <v>63328</v>
      </c>
      <c r="D15" s="466">
        <v>61410</v>
      </c>
      <c r="E15" s="467">
        <v>3.1232698257612768E-2</v>
      </c>
      <c r="F15" s="466">
        <v>38724</v>
      </c>
      <c r="G15" s="466">
        <v>36795</v>
      </c>
      <c r="H15" s="467">
        <v>5.2425601304525074E-2</v>
      </c>
      <c r="I15" s="466">
        <v>24604</v>
      </c>
      <c r="J15" s="466">
        <v>24615</v>
      </c>
      <c r="K15" s="467">
        <v>-4.4688198253097704E-4</v>
      </c>
      <c r="L15" s="468"/>
      <c r="M15" s="469">
        <v>0.6217996004303058</v>
      </c>
      <c r="N15" s="469">
        <v>0.62166749493482165</v>
      </c>
      <c r="O15" s="470">
        <v>0</v>
      </c>
      <c r="P15" s="466">
        <v>80921</v>
      </c>
      <c r="Q15" s="466">
        <v>81311</v>
      </c>
      <c r="R15" s="467">
        <v>-4.7963990112038961E-3</v>
      </c>
      <c r="S15" s="466">
        <v>130140</v>
      </c>
      <c r="T15" s="466">
        <v>130795</v>
      </c>
      <c r="U15" s="467">
        <v>-5.0078366910050074E-3</v>
      </c>
      <c r="V15" s="466">
        <v>159164</v>
      </c>
      <c r="W15" s="466">
        <v>160049</v>
      </c>
      <c r="X15" s="467">
        <v>-5.5295565732994267E-3</v>
      </c>
      <c r="Y15" s="471">
        <v>2.5133274381000503</v>
      </c>
      <c r="Z15" s="472">
        <v>2.6062367692558217</v>
      </c>
    </row>
    <row r="16" spans="1:26" ht="15.75" thickBot="1">
      <c r="A16" s="474"/>
      <c r="B16" s="465" t="s">
        <v>54</v>
      </c>
      <c r="C16" s="466">
        <v>191355</v>
      </c>
      <c r="D16" s="466">
        <v>203851</v>
      </c>
      <c r="E16" s="467">
        <v>-6.1299674762449047E-2</v>
      </c>
      <c r="F16" s="466">
        <v>115040</v>
      </c>
      <c r="G16" s="466">
        <v>112495</v>
      </c>
      <c r="H16" s="467">
        <v>2.2623227699008847E-2</v>
      </c>
      <c r="I16" s="466">
        <v>76315</v>
      </c>
      <c r="J16" s="466">
        <v>91356</v>
      </c>
      <c r="K16" s="467">
        <v>-0.16464162178729366</v>
      </c>
      <c r="L16" s="468"/>
      <c r="M16" s="469">
        <v>0.6493237242250115</v>
      </c>
      <c r="N16" s="469">
        <v>0.66296661626269748</v>
      </c>
      <c r="O16" s="470">
        <v>-1.4000000000000001</v>
      </c>
      <c r="P16" s="466">
        <v>242725</v>
      </c>
      <c r="Q16" s="466">
        <v>254731</v>
      </c>
      <c r="R16" s="467">
        <v>-4.7132072657038206E-2</v>
      </c>
      <c r="S16" s="466">
        <v>373812</v>
      </c>
      <c r="T16" s="466">
        <v>384229</v>
      </c>
      <c r="U16" s="467">
        <v>-2.7111436148755039E-2</v>
      </c>
      <c r="V16" s="466">
        <v>576553</v>
      </c>
      <c r="W16" s="466">
        <v>606524</v>
      </c>
      <c r="X16" s="467">
        <v>-4.9414367774399691E-2</v>
      </c>
      <c r="Y16" s="471">
        <v>3.013002011967286</v>
      </c>
      <c r="Z16" s="472">
        <v>2.9753300204561173</v>
      </c>
    </row>
    <row r="17" spans="1:26" ht="15.75" thickBot="1">
      <c r="A17" s="475" t="s">
        <v>55</v>
      </c>
      <c r="B17" s="476"/>
      <c r="C17" s="477">
        <v>270629</v>
      </c>
      <c r="D17" s="477">
        <v>279173</v>
      </c>
      <c r="E17" s="478">
        <v>-3.0604678819226787E-2</v>
      </c>
      <c r="F17" s="477">
        <v>156812</v>
      </c>
      <c r="G17" s="477">
        <v>151663</v>
      </c>
      <c r="H17" s="478">
        <v>3.3950271325240831E-2</v>
      </c>
      <c r="I17" s="477">
        <v>113817</v>
      </c>
      <c r="J17" s="477">
        <v>127510</v>
      </c>
      <c r="K17" s="478">
        <v>-0.10738765587012783</v>
      </c>
      <c r="L17" s="468"/>
      <c r="M17" s="479">
        <v>0.62207526849994099</v>
      </c>
      <c r="N17" s="479">
        <v>0.63564620028999974</v>
      </c>
      <c r="O17" s="480">
        <v>-1.4000000000000001</v>
      </c>
      <c r="P17" s="477">
        <v>337334</v>
      </c>
      <c r="Q17" s="477">
        <v>347633</v>
      </c>
      <c r="R17" s="478">
        <v>-2.9626071172759779E-2</v>
      </c>
      <c r="S17" s="477">
        <v>542272</v>
      </c>
      <c r="T17" s="477">
        <v>546897</v>
      </c>
      <c r="U17" s="478">
        <v>-8.4568026520533118E-3</v>
      </c>
      <c r="V17" s="477">
        <v>768391</v>
      </c>
      <c r="W17" s="477">
        <v>794744</v>
      </c>
      <c r="X17" s="478">
        <v>-3.315910532196531E-2</v>
      </c>
      <c r="Y17" s="481">
        <v>2.8392781261431703</v>
      </c>
      <c r="Z17" s="482">
        <v>2.846779595447984</v>
      </c>
    </row>
    <row r="18" spans="1:26" ht="15">
      <c r="A18" s="464" t="s">
        <v>58</v>
      </c>
      <c r="B18" s="465" t="s">
        <v>52</v>
      </c>
      <c r="C18" s="466">
        <v>26931</v>
      </c>
      <c r="D18" s="466">
        <v>21831</v>
      </c>
      <c r="E18" s="467">
        <v>0.23361275250790162</v>
      </c>
      <c r="F18" s="466">
        <v>6301</v>
      </c>
      <c r="G18" s="466">
        <v>4923</v>
      </c>
      <c r="H18" s="467">
        <v>0.27991062360349378</v>
      </c>
      <c r="I18" s="466">
        <v>20630</v>
      </c>
      <c r="J18" s="466">
        <v>16908</v>
      </c>
      <c r="K18" s="467">
        <v>0.2201324816654838</v>
      </c>
      <c r="L18" s="468"/>
      <c r="M18" s="469">
        <v>0.42016272565471652</v>
      </c>
      <c r="N18" s="469">
        <v>0.33573906525112007</v>
      </c>
      <c r="O18" s="470">
        <v>8.4</v>
      </c>
      <c r="P18" s="466">
        <v>23135</v>
      </c>
      <c r="Q18" s="466">
        <v>19259</v>
      </c>
      <c r="R18" s="467">
        <v>0.201256555376707</v>
      </c>
      <c r="S18" s="466">
        <v>55062</v>
      </c>
      <c r="T18" s="466">
        <v>57363</v>
      </c>
      <c r="U18" s="467">
        <v>-4.011296480309607E-2</v>
      </c>
      <c r="V18" s="466">
        <v>47408</v>
      </c>
      <c r="W18" s="466">
        <v>39494</v>
      </c>
      <c r="X18" s="467">
        <v>0.20038486858763357</v>
      </c>
      <c r="Y18" s="471">
        <v>1.7603505254168059</v>
      </c>
      <c r="Z18" s="472">
        <v>1.8090788328523659</v>
      </c>
    </row>
    <row r="19" spans="1:26" ht="15.75" thickBot="1">
      <c r="A19" s="474"/>
      <c r="B19" s="465" t="s">
        <v>59</v>
      </c>
      <c r="C19" s="466">
        <v>60625</v>
      </c>
      <c r="D19" s="466">
        <v>64834</v>
      </c>
      <c r="E19" s="467">
        <v>-6.4919640929142111E-2</v>
      </c>
      <c r="F19" s="466">
        <v>25557</v>
      </c>
      <c r="G19" s="466">
        <v>26473</v>
      </c>
      <c r="H19" s="467">
        <v>-3.4601291882295167E-2</v>
      </c>
      <c r="I19" s="466">
        <v>35068</v>
      </c>
      <c r="J19" s="466">
        <v>38361</v>
      </c>
      <c r="K19" s="467">
        <v>-8.5842392012721258E-2</v>
      </c>
      <c r="L19" s="468"/>
      <c r="M19" s="469">
        <v>0.58898119122257053</v>
      </c>
      <c r="N19" s="469">
        <v>0.52449117131688905</v>
      </c>
      <c r="O19" s="470">
        <v>6.4</v>
      </c>
      <c r="P19" s="466">
        <v>75154</v>
      </c>
      <c r="Q19" s="466">
        <v>77824</v>
      </c>
      <c r="R19" s="467">
        <v>-3.430818256578947E-2</v>
      </c>
      <c r="S19" s="466">
        <v>127600</v>
      </c>
      <c r="T19" s="466">
        <v>148380</v>
      </c>
      <c r="U19" s="467">
        <v>-0.14004582827874376</v>
      </c>
      <c r="V19" s="466">
        <v>140240</v>
      </c>
      <c r="W19" s="466">
        <v>149318</v>
      </c>
      <c r="X19" s="467">
        <v>-6.0796421061091094E-2</v>
      </c>
      <c r="Y19" s="471">
        <v>2.313237113402062</v>
      </c>
      <c r="Z19" s="472">
        <v>2.303081716383379</v>
      </c>
    </row>
    <row r="20" spans="1:26" ht="15.75" thickBot="1">
      <c r="A20" s="475" t="s">
        <v>55</v>
      </c>
      <c r="B20" s="476"/>
      <c r="C20" s="477">
        <v>87556</v>
      </c>
      <c r="D20" s="477">
        <v>86665</v>
      </c>
      <c r="E20" s="478">
        <v>1.0280966941671955E-2</v>
      </c>
      <c r="F20" s="477">
        <v>31858</v>
      </c>
      <c r="G20" s="477">
        <v>31396</v>
      </c>
      <c r="H20" s="478">
        <v>1.4715250350363104E-2</v>
      </c>
      <c r="I20" s="477">
        <v>55698</v>
      </c>
      <c r="J20" s="477">
        <v>55269</v>
      </c>
      <c r="K20" s="478">
        <v>7.7620365847039024E-3</v>
      </c>
      <c r="L20" s="468"/>
      <c r="M20" s="479">
        <v>0.53809221403466512</v>
      </c>
      <c r="N20" s="479">
        <v>0.47186538545661333</v>
      </c>
      <c r="O20" s="480">
        <v>6.6000000000000005</v>
      </c>
      <c r="P20" s="477">
        <v>98289</v>
      </c>
      <c r="Q20" s="477">
        <v>97083</v>
      </c>
      <c r="R20" s="478">
        <v>1.2422360248447204E-2</v>
      </c>
      <c r="S20" s="477">
        <v>182662</v>
      </c>
      <c r="T20" s="477">
        <v>205743</v>
      </c>
      <c r="U20" s="478">
        <v>-0.11218364658821928</v>
      </c>
      <c r="V20" s="477">
        <v>187648</v>
      </c>
      <c r="W20" s="477">
        <v>188812</v>
      </c>
      <c r="X20" s="478">
        <v>-6.1648624028133809E-3</v>
      </c>
      <c r="Y20" s="481">
        <v>2.1431769381881312</v>
      </c>
      <c r="Z20" s="482">
        <v>2.1786418969595571</v>
      </c>
    </row>
    <row r="21" spans="1:26" ht="15">
      <c r="A21" s="464" t="s">
        <v>60</v>
      </c>
      <c r="B21" s="465" t="s">
        <v>52</v>
      </c>
      <c r="C21" s="466">
        <v>16394</v>
      </c>
      <c r="D21" s="466">
        <v>15702</v>
      </c>
      <c r="E21" s="467">
        <v>4.407081900394854E-2</v>
      </c>
      <c r="F21" s="466">
        <v>8381</v>
      </c>
      <c r="G21" s="466">
        <v>7428</v>
      </c>
      <c r="H21" s="467">
        <v>0.12829833064081853</v>
      </c>
      <c r="I21" s="466">
        <v>8013</v>
      </c>
      <c r="J21" s="466">
        <v>8274</v>
      </c>
      <c r="K21" s="467">
        <v>-3.1544597534445253E-2</v>
      </c>
      <c r="L21" s="468"/>
      <c r="M21" s="469">
        <v>0.55838844413505051</v>
      </c>
      <c r="N21" s="469">
        <v>0.50957221166294797</v>
      </c>
      <c r="O21" s="470">
        <v>4.9000000000000004</v>
      </c>
      <c r="P21" s="466">
        <v>19251</v>
      </c>
      <c r="Q21" s="466">
        <v>18499</v>
      </c>
      <c r="R21" s="467">
        <v>4.0650845991675226E-2</v>
      </c>
      <c r="S21" s="466">
        <v>34476</v>
      </c>
      <c r="T21" s="466">
        <v>36303</v>
      </c>
      <c r="U21" s="467">
        <v>-5.0326419304189733E-2</v>
      </c>
      <c r="V21" s="466">
        <v>35544</v>
      </c>
      <c r="W21" s="466">
        <v>34196</v>
      </c>
      <c r="X21" s="467">
        <v>3.9419815183062347E-2</v>
      </c>
      <c r="Y21" s="471">
        <v>2.1681102842503357</v>
      </c>
      <c r="Z21" s="472">
        <v>2.1778117437269136</v>
      </c>
    </row>
    <row r="22" spans="1:26" ht="15.75" thickBot="1">
      <c r="A22" s="474"/>
      <c r="B22" s="465" t="s">
        <v>53</v>
      </c>
      <c r="C22" s="466">
        <v>54484</v>
      </c>
      <c r="D22" s="466">
        <v>50206</v>
      </c>
      <c r="E22" s="467">
        <v>8.520893917061706E-2</v>
      </c>
      <c r="F22" s="466">
        <v>31468</v>
      </c>
      <c r="G22" s="466">
        <v>29667</v>
      </c>
      <c r="H22" s="467">
        <v>6.0707183065358813E-2</v>
      </c>
      <c r="I22" s="466">
        <v>23016</v>
      </c>
      <c r="J22" s="466">
        <v>20539</v>
      </c>
      <c r="K22" s="467">
        <v>0.1205998344612688</v>
      </c>
      <c r="L22" s="468"/>
      <c r="M22" s="469">
        <v>0.69738925725512113</v>
      </c>
      <c r="N22" s="469">
        <v>0.63893052602223999</v>
      </c>
      <c r="O22" s="470">
        <v>5.8000000000000007</v>
      </c>
      <c r="P22" s="466">
        <v>82354</v>
      </c>
      <c r="Q22" s="466">
        <v>73316</v>
      </c>
      <c r="R22" s="467">
        <v>0.12327459217633259</v>
      </c>
      <c r="S22" s="466">
        <v>118089</v>
      </c>
      <c r="T22" s="466">
        <v>114748</v>
      </c>
      <c r="U22" s="467">
        <v>2.9115975877575209E-2</v>
      </c>
      <c r="V22" s="466">
        <v>182344</v>
      </c>
      <c r="W22" s="466">
        <v>165059</v>
      </c>
      <c r="X22" s="467">
        <v>0.10472013037762255</v>
      </c>
      <c r="Y22" s="471">
        <v>3.3467439982380149</v>
      </c>
      <c r="Z22" s="472">
        <v>3.2876349440305939</v>
      </c>
    </row>
    <row r="23" spans="1:26" ht="15.75" thickBot="1">
      <c r="A23" s="483" t="s">
        <v>55</v>
      </c>
      <c r="B23" s="484"/>
      <c r="C23" s="485">
        <v>70878</v>
      </c>
      <c r="D23" s="485">
        <v>65908</v>
      </c>
      <c r="E23" s="486">
        <v>7.5408144686532744E-2</v>
      </c>
      <c r="F23" s="485">
        <v>39849</v>
      </c>
      <c r="G23" s="485">
        <v>37095</v>
      </c>
      <c r="H23" s="486">
        <v>7.4241811564900936E-2</v>
      </c>
      <c r="I23" s="485">
        <v>31029</v>
      </c>
      <c r="J23" s="485">
        <v>28813</v>
      </c>
      <c r="K23" s="486">
        <v>7.6909728247665982E-2</v>
      </c>
      <c r="L23" s="487"/>
      <c r="M23" s="488">
        <v>0.66597843542096813</v>
      </c>
      <c r="N23" s="488">
        <v>0.60784106030413565</v>
      </c>
      <c r="O23" s="489">
        <v>5.8000000000000007</v>
      </c>
      <c r="P23" s="485">
        <v>101605</v>
      </c>
      <c r="Q23" s="485">
        <v>91815</v>
      </c>
      <c r="R23" s="486">
        <v>0.10662745738713718</v>
      </c>
      <c r="S23" s="485">
        <v>152565</v>
      </c>
      <c r="T23" s="485">
        <v>151051</v>
      </c>
      <c r="U23" s="486">
        <v>1.0023104779180541E-2</v>
      </c>
      <c r="V23" s="485">
        <v>217888</v>
      </c>
      <c r="W23" s="485">
        <v>199255</v>
      </c>
      <c r="X23" s="486">
        <v>9.3513337180999218E-2</v>
      </c>
      <c r="Y23" s="490">
        <v>3.074127373797229</v>
      </c>
      <c r="Z23" s="491">
        <v>3.0232293500030347</v>
      </c>
    </row>
    <row r="24" spans="1:26" ht="4.5" customHeight="1" thickBot="1">
      <c r="A24" s="492"/>
      <c r="B24" s="493"/>
      <c r="C24" s="494"/>
      <c r="D24" s="494"/>
      <c r="E24" s="495" t="e">
        <v>#DIV/0!</v>
      </c>
      <c r="F24" s="494"/>
      <c r="G24" s="494"/>
      <c r="H24" s="495" t="e">
        <v>#DIV/0!</v>
      </c>
      <c r="I24" s="494"/>
      <c r="J24" s="494"/>
      <c r="K24" s="495" t="e">
        <v>#DIV/0!</v>
      </c>
      <c r="L24" s="495"/>
      <c r="M24" s="496"/>
      <c r="N24" s="496"/>
      <c r="O24" s="497">
        <v>0</v>
      </c>
      <c r="P24" s="494"/>
      <c r="Q24" s="494"/>
      <c r="R24" s="495" t="e">
        <v>#DIV/0!</v>
      </c>
      <c r="S24" s="494"/>
      <c r="T24" s="494"/>
      <c r="U24" s="495" t="e">
        <v>#DIV/0!</v>
      </c>
      <c r="V24" s="494"/>
      <c r="W24" s="494"/>
      <c r="X24" s="495" t="e">
        <v>#DIV/0!</v>
      </c>
      <c r="Y24" s="498" t="e">
        <v>#DIV/0!</v>
      </c>
      <c r="Z24" s="499" t="e">
        <v>#DIV/0!</v>
      </c>
    </row>
    <row r="25" spans="1:26" ht="16.5" thickBot="1">
      <c r="A25" s="500" t="s">
        <v>61</v>
      </c>
      <c r="B25" s="501"/>
      <c r="C25" s="502">
        <v>1515251</v>
      </c>
      <c r="D25" s="502">
        <v>1450391</v>
      </c>
      <c r="E25" s="503">
        <v>4.4718975779634594E-2</v>
      </c>
      <c r="F25" s="502">
        <v>1002993</v>
      </c>
      <c r="G25" s="502">
        <v>937933</v>
      </c>
      <c r="H25" s="503">
        <v>6.9365295815372735E-2</v>
      </c>
      <c r="I25" s="502">
        <v>512258</v>
      </c>
      <c r="J25" s="502">
        <v>512458</v>
      </c>
      <c r="K25" s="503">
        <v>-3.9027588602383025E-4</v>
      </c>
      <c r="L25" s="504"/>
      <c r="M25" s="505">
        <v>0.68929800699494814</v>
      </c>
      <c r="N25" s="505">
        <v>0.67224537712776433</v>
      </c>
      <c r="O25" s="506">
        <v>1.7000000000000002</v>
      </c>
      <c r="P25" s="502">
        <v>1986612</v>
      </c>
      <c r="Q25" s="502">
        <v>1925179</v>
      </c>
      <c r="R25" s="503">
        <v>3.1910279511671386E-2</v>
      </c>
      <c r="S25" s="502">
        <v>2882080</v>
      </c>
      <c r="T25" s="502">
        <v>2863804</v>
      </c>
      <c r="U25" s="503">
        <v>6.3817216541355486E-3</v>
      </c>
      <c r="V25" s="502">
        <v>3892359</v>
      </c>
      <c r="W25" s="502">
        <v>3782451</v>
      </c>
      <c r="X25" s="503">
        <v>2.9057349321907937E-2</v>
      </c>
      <c r="Y25" s="507">
        <v>2.5687882733619709</v>
      </c>
      <c r="Z25" s="508">
        <v>2.6078836672318015</v>
      </c>
    </row>
    <row r="26" spans="1:26" s="512" customFormat="1" ht="11.25" customHeight="1" thickBot="1">
      <c r="A26" s="509"/>
      <c r="B26" s="509"/>
      <c r="C26" s="466"/>
      <c r="D26" s="466"/>
      <c r="E26" s="469"/>
      <c r="F26" s="466"/>
      <c r="G26" s="466"/>
      <c r="H26" s="469"/>
      <c r="I26" s="466"/>
      <c r="J26" s="466"/>
      <c r="K26" s="469"/>
      <c r="L26" s="510"/>
      <c r="M26" s="469"/>
      <c r="N26" s="469"/>
      <c r="O26" s="511"/>
      <c r="P26" s="466"/>
      <c r="Q26" s="466"/>
      <c r="R26" s="469"/>
      <c r="S26" s="466"/>
      <c r="T26" s="466"/>
      <c r="U26" s="469"/>
      <c r="V26" s="466"/>
      <c r="W26" s="466"/>
      <c r="X26" s="469"/>
      <c r="Y26" s="511"/>
      <c r="Z26" s="511"/>
    </row>
    <row r="27" spans="1:26" ht="16.5" thickBot="1">
      <c r="A27" s="513" t="s">
        <v>62</v>
      </c>
      <c r="B27" s="514"/>
      <c r="C27" s="515">
        <v>67718</v>
      </c>
      <c r="D27" s="515">
        <v>68993</v>
      </c>
      <c r="E27" s="516">
        <v>-1.8480135665937123E-2</v>
      </c>
      <c r="F27" s="515">
        <v>13351</v>
      </c>
      <c r="G27" s="515">
        <v>15038</v>
      </c>
      <c r="H27" s="516">
        <v>-0.11218247107328103</v>
      </c>
      <c r="I27" s="515">
        <v>54367</v>
      </c>
      <c r="J27" s="515">
        <v>53955</v>
      </c>
      <c r="K27" s="516">
        <v>7.6359929570938749E-3</v>
      </c>
      <c r="L27" s="517"/>
      <c r="M27" s="518">
        <v>0.41596358792184723</v>
      </c>
      <c r="N27" s="518">
        <v>0.42587699594149048</v>
      </c>
      <c r="O27" s="519">
        <v>-1</v>
      </c>
      <c r="P27" s="515">
        <v>56205</v>
      </c>
      <c r="Q27" s="515">
        <v>55930</v>
      </c>
      <c r="R27" s="516">
        <v>4.9168603611657426E-3</v>
      </c>
      <c r="S27" s="515">
        <v>135120</v>
      </c>
      <c r="T27" s="515">
        <v>131329</v>
      </c>
      <c r="U27" s="516">
        <v>2.8866434679316832E-2</v>
      </c>
      <c r="V27" s="515">
        <v>137870</v>
      </c>
      <c r="W27" s="515">
        <v>140172</v>
      </c>
      <c r="X27" s="516">
        <v>-1.642268070656051E-2</v>
      </c>
      <c r="Y27" s="520">
        <v>2.0359431761127027</v>
      </c>
      <c r="Z27" s="521">
        <v>2.03168437377705</v>
      </c>
    </row>
    <row r="28" spans="1:26">
      <c r="O28" s="522"/>
    </row>
    <row r="30" spans="1:26" ht="24" thickBot="1">
      <c r="A30" s="523" t="s">
        <v>63</v>
      </c>
      <c r="B30" s="523"/>
      <c r="C30" s="523"/>
      <c r="D30" s="523"/>
      <c r="E30" s="523"/>
      <c r="F30" s="523"/>
      <c r="G30" s="523"/>
      <c r="H30" s="523"/>
      <c r="I30" s="523"/>
      <c r="J30" s="523"/>
      <c r="K30" s="523"/>
      <c r="L30" s="523"/>
      <c r="M30" s="523"/>
      <c r="N30" s="523"/>
      <c r="O30" s="523"/>
      <c r="P30" s="523"/>
      <c r="Q30" s="523"/>
      <c r="R30" s="523"/>
      <c r="S30" s="523"/>
      <c r="T30" s="523"/>
      <c r="U30" s="523"/>
      <c r="V30" s="523"/>
      <c r="W30" s="523"/>
      <c r="X30" s="523"/>
      <c r="Y30" s="523"/>
      <c r="Z30" s="523"/>
    </row>
    <row r="31" spans="1:26" ht="15">
      <c r="A31" s="447"/>
      <c r="B31" s="448"/>
      <c r="C31" s="449" t="s">
        <v>38</v>
      </c>
      <c r="D31" s="449"/>
      <c r="E31" s="450" t="s">
        <v>39</v>
      </c>
      <c r="F31" s="449" t="s">
        <v>40</v>
      </c>
      <c r="G31" s="449"/>
      <c r="H31" s="450" t="s">
        <v>39</v>
      </c>
      <c r="I31" s="449" t="s">
        <v>41</v>
      </c>
      <c r="J31" s="449"/>
      <c r="K31" s="451" t="s">
        <v>39</v>
      </c>
      <c r="L31" s="452"/>
      <c r="M31" s="453" t="s">
        <v>42</v>
      </c>
      <c r="N31" s="453"/>
      <c r="O31" s="450" t="s">
        <v>43</v>
      </c>
      <c r="P31" s="449" t="s">
        <v>44</v>
      </c>
      <c r="Q31" s="449"/>
      <c r="R31" s="450" t="s">
        <v>39</v>
      </c>
      <c r="S31" s="449" t="s">
        <v>45</v>
      </c>
      <c r="T31" s="449"/>
      <c r="U31" s="450" t="s">
        <v>39</v>
      </c>
      <c r="V31" s="449" t="s">
        <v>46</v>
      </c>
      <c r="W31" s="449"/>
      <c r="X31" s="450" t="s">
        <v>39</v>
      </c>
      <c r="Y31" s="454" t="s">
        <v>47</v>
      </c>
      <c r="Z31" s="455"/>
    </row>
    <row r="32" spans="1:26" ht="28.5" customHeight="1" thickBot="1">
      <c r="A32" s="524" t="s">
        <v>49</v>
      </c>
      <c r="B32" s="525"/>
      <c r="C32" s="458">
        <v>2016</v>
      </c>
      <c r="D32" s="458">
        <v>2015</v>
      </c>
      <c r="E32" s="459" t="s">
        <v>50</v>
      </c>
      <c r="F32" s="458">
        <v>2016</v>
      </c>
      <c r="G32" s="458">
        <v>2015</v>
      </c>
      <c r="H32" s="459" t="s">
        <v>50</v>
      </c>
      <c r="I32" s="458">
        <v>2016</v>
      </c>
      <c r="J32" s="458">
        <v>2015</v>
      </c>
      <c r="K32" s="459" t="s">
        <v>50</v>
      </c>
      <c r="L32" s="460"/>
      <c r="M32" s="458">
        <v>2016</v>
      </c>
      <c r="N32" s="458">
        <v>2015</v>
      </c>
      <c r="O32" s="459" t="s">
        <v>50</v>
      </c>
      <c r="P32" s="458">
        <v>2016</v>
      </c>
      <c r="Q32" s="458">
        <v>2015</v>
      </c>
      <c r="R32" s="459" t="s">
        <v>50</v>
      </c>
      <c r="S32" s="458">
        <v>2016</v>
      </c>
      <c r="T32" s="458">
        <v>2015</v>
      </c>
      <c r="U32" s="459" t="s">
        <v>50</v>
      </c>
      <c r="V32" s="458">
        <v>2016</v>
      </c>
      <c r="W32" s="458">
        <v>2015</v>
      </c>
      <c r="X32" s="459" t="s">
        <v>50</v>
      </c>
      <c r="Y32" s="458">
        <v>2016</v>
      </c>
      <c r="Z32" s="463">
        <v>2015</v>
      </c>
    </row>
    <row r="33" spans="1:26" ht="15">
      <c r="A33" s="526" t="s">
        <v>52</v>
      </c>
      <c r="B33" s="527"/>
      <c r="C33" s="528">
        <f>C7+C11+C14+C18+C21</f>
        <v>244554</v>
      </c>
      <c r="D33" s="528">
        <f>D7+D11+D14+D18+D21</f>
        <v>219884</v>
      </c>
      <c r="E33" s="467">
        <f>(C33-D33)/D33</f>
        <v>0.11219552127485401</v>
      </c>
      <c r="F33" s="528">
        <f>F7+F11+F14+F18+F21</f>
        <v>106585</v>
      </c>
      <c r="G33" s="528">
        <f>G7+G11+G14+G18+G21</f>
        <v>92662</v>
      </c>
      <c r="H33" s="467">
        <f>(F33-G33)/G33</f>
        <v>0.15025576827610024</v>
      </c>
      <c r="I33" s="528">
        <f>I7+I11+I14+I18+I21</f>
        <v>137969</v>
      </c>
      <c r="J33" s="528">
        <f>J7+J11+J14+J18+J21</f>
        <v>127222</v>
      </c>
      <c r="K33" s="467">
        <f>(I33-J33)/J33</f>
        <v>8.447438336136831E-2</v>
      </c>
      <c r="L33" s="529"/>
      <c r="M33" s="530">
        <f t="shared" ref="M33:N35" si="0">P33/S33</f>
        <v>0.4785699662402203</v>
      </c>
      <c r="N33" s="530">
        <f t="shared" si="0"/>
        <v>0.4492888032733639</v>
      </c>
      <c r="O33" s="470">
        <f>ROUND(+M33-N33,3)*100</f>
        <v>2.9000000000000004</v>
      </c>
      <c r="P33" s="528">
        <f>P7+P11+P14+P18+P21</f>
        <v>238436</v>
      </c>
      <c r="Q33" s="528">
        <f>Q7+Q11+Q14+Q18+Q21</f>
        <v>219939</v>
      </c>
      <c r="R33" s="467">
        <f>(P33-Q33)/Q33</f>
        <v>8.4100591527650842E-2</v>
      </c>
      <c r="S33" s="528">
        <f>S7+S11+S14+S18+S21</f>
        <v>498226</v>
      </c>
      <c r="T33" s="528">
        <f>T7+T11+T14+T18+T21</f>
        <v>489527</v>
      </c>
      <c r="U33" s="467">
        <f>(S33-T33)/T33</f>
        <v>1.7770214921750998E-2</v>
      </c>
      <c r="V33" s="528">
        <f>V7+V11+V14+V18+V21</f>
        <v>497719</v>
      </c>
      <c r="W33" s="528">
        <f>W7+W11+W14+W18+W21</f>
        <v>458866</v>
      </c>
      <c r="X33" s="467">
        <f>(V33-W33)/W33</f>
        <v>8.4671777817489205E-2</v>
      </c>
      <c r="Y33" s="531">
        <f t="shared" ref="Y33:Z35" si="1">V33/C33</f>
        <v>2.03521103723513</v>
      </c>
      <c r="Z33" s="532">
        <f t="shared" si="1"/>
        <v>2.0868548871223007</v>
      </c>
    </row>
    <row r="34" spans="1:26" ht="15">
      <c r="A34" s="533" t="s">
        <v>53</v>
      </c>
      <c r="B34" s="534"/>
      <c r="C34" s="535">
        <f>C8+C12+C19+C15+C22</f>
        <v>430198</v>
      </c>
      <c r="D34" s="535">
        <f>D8+D12+D19+D15+D22</f>
        <v>394374</v>
      </c>
      <c r="E34" s="536">
        <f>(C34-D34)/D34</f>
        <v>9.0837631284009596E-2</v>
      </c>
      <c r="F34" s="535">
        <f>F8+F12+F19+F15+F22</f>
        <v>241757</v>
      </c>
      <c r="G34" s="535">
        <f>G8+G12+G19+G15+G22</f>
        <v>216948</v>
      </c>
      <c r="H34" s="536">
        <f>(F34-G34)/G34</f>
        <v>0.11435459188376938</v>
      </c>
      <c r="I34" s="535">
        <f>I8+I12+I19+I15+I22</f>
        <v>188441</v>
      </c>
      <c r="J34" s="535">
        <f>J8+J12+J19+J15+J22</f>
        <v>177426</v>
      </c>
      <c r="K34" s="536">
        <f>(I34-J34)/J34</f>
        <v>6.2082220193207312E-2</v>
      </c>
      <c r="L34" s="529"/>
      <c r="M34" s="537">
        <f t="shared" si="0"/>
        <v>0.68288771377167035</v>
      </c>
      <c r="N34" s="538">
        <f t="shared" si="0"/>
        <v>0.63011979241184657</v>
      </c>
      <c r="O34" s="539">
        <f>ROUND(+M34-N34,3)*100</f>
        <v>5.3</v>
      </c>
      <c r="P34" s="535">
        <f>P8+P12+P19+P15+P22</f>
        <v>524173</v>
      </c>
      <c r="Q34" s="535">
        <f>Q8+Q12+Q19+Q15+Q22</f>
        <v>484455</v>
      </c>
      <c r="R34" s="536">
        <f>(P34-Q34)/Q34</f>
        <v>8.1984910879235429E-2</v>
      </c>
      <c r="S34" s="535">
        <f>S8+S12+S19+S15+S22</f>
        <v>767583</v>
      </c>
      <c r="T34" s="535">
        <f>T8+T12+T19+T15+T22</f>
        <v>768830</v>
      </c>
      <c r="U34" s="536">
        <f>(S34-T34)/T34</f>
        <v>-1.6219450333623817E-3</v>
      </c>
      <c r="V34" s="535">
        <f>V8+V12+V19+V15+V22</f>
        <v>1043553</v>
      </c>
      <c r="W34" s="535">
        <f>W8+W12+W19+W15+W22</f>
        <v>976025</v>
      </c>
      <c r="X34" s="536">
        <f>(V34-W34)/W34</f>
        <v>6.9186752388514641E-2</v>
      </c>
      <c r="Y34" s="540">
        <f t="shared" si="1"/>
        <v>2.4257504683889746</v>
      </c>
      <c r="Z34" s="541">
        <f t="shared" si="1"/>
        <v>2.4748715686125351</v>
      </c>
    </row>
    <row r="35" spans="1:26" ht="15.75" thickBot="1">
      <c r="A35" s="542" t="s">
        <v>54</v>
      </c>
      <c r="B35" s="543"/>
      <c r="C35" s="544">
        <f>C9+C16</f>
        <v>840499</v>
      </c>
      <c r="D35" s="545">
        <f>D9+D16</f>
        <v>836133</v>
      </c>
      <c r="E35" s="546">
        <f>(C35-D35)/D35</f>
        <v>5.2216573200675014E-3</v>
      </c>
      <c r="F35" s="547">
        <f>F9+F16</f>
        <v>654651</v>
      </c>
      <c r="G35" s="545">
        <f>G9+G16</f>
        <v>628323</v>
      </c>
      <c r="H35" s="546">
        <f>(F35-G35)/G35</f>
        <v>4.1902015364708917E-2</v>
      </c>
      <c r="I35" s="547">
        <f>I9+I16</f>
        <v>185848</v>
      </c>
      <c r="J35" s="545">
        <f>J9+J16</f>
        <v>207810</v>
      </c>
      <c r="K35" s="548">
        <f>(I35-J35)/J35</f>
        <v>-0.1056830758866272</v>
      </c>
      <c r="L35" s="549"/>
      <c r="M35" s="550">
        <f t="shared" si="0"/>
        <v>0.75730060119868514</v>
      </c>
      <c r="N35" s="551">
        <f t="shared" si="0"/>
        <v>0.76040193167385783</v>
      </c>
      <c r="O35" s="552">
        <f>ROUND(+M35-N35,3)*100</f>
        <v>-0.3</v>
      </c>
      <c r="P35" s="547">
        <f>P9+P16</f>
        <v>1224003</v>
      </c>
      <c r="Q35" s="545">
        <f>Q9+Q16</f>
        <v>1220785</v>
      </c>
      <c r="R35" s="546">
        <f>(P35-Q35)/Q35</f>
        <v>2.6360087976179261E-3</v>
      </c>
      <c r="S35" s="547">
        <f>S9+S16</f>
        <v>1616271</v>
      </c>
      <c r="T35" s="545">
        <f>T9+T16</f>
        <v>1605447</v>
      </c>
      <c r="U35" s="546">
        <f>(S35-T35)/T35</f>
        <v>6.7420475418995453E-3</v>
      </c>
      <c r="V35" s="547">
        <f>V9+V16</f>
        <v>2351087</v>
      </c>
      <c r="W35" s="545">
        <f>W9+W16</f>
        <v>2347560</v>
      </c>
      <c r="X35" s="548">
        <f>(V35-W35)/W35</f>
        <v>1.5024110139889928E-3</v>
      </c>
      <c r="Y35" s="553">
        <f t="shared" si="1"/>
        <v>2.797251394707192</v>
      </c>
      <c r="Z35" s="554">
        <f t="shared" si="1"/>
        <v>2.8076394544886996</v>
      </c>
    </row>
    <row r="36" spans="1:26" ht="4.5" customHeight="1" thickBot="1">
      <c r="A36" s="492"/>
      <c r="B36" s="493"/>
      <c r="C36" s="555"/>
      <c r="D36" s="555"/>
      <c r="E36" s="556"/>
      <c r="F36" s="555"/>
      <c r="G36" s="555"/>
      <c r="H36" s="556"/>
      <c r="I36" s="555"/>
      <c r="J36" s="555"/>
      <c r="K36" s="557"/>
      <c r="L36" s="558"/>
      <c r="M36" s="559"/>
      <c r="N36" s="559"/>
      <c r="O36" s="560"/>
      <c r="P36" s="555"/>
      <c r="Q36" s="555"/>
      <c r="R36" s="556"/>
      <c r="S36" s="555"/>
      <c r="T36" s="555"/>
      <c r="U36" s="556"/>
      <c r="V36" s="555"/>
      <c r="W36" s="555"/>
      <c r="X36" s="556"/>
      <c r="Y36" s="561"/>
      <c r="Z36" s="561"/>
    </row>
    <row r="37" spans="1:26" ht="16.5" thickBot="1">
      <c r="A37" s="500" t="s">
        <v>61</v>
      </c>
      <c r="B37" s="501"/>
      <c r="C37" s="562">
        <f>SUM(C33:C35)</f>
        <v>1515251</v>
      </c>
      <c r="D37" s="562">
        <f>SUM(D33:D35)</f>
        <v>1450391</v>
      </c>
      <c r="E37" s="503">
        <f>(C37-D37)/D37</f>
        <v>4.4718975779634594E-2</v>
      </c>
      <c r="F37" s="562">
        <f>SUM(F33:F35)</f>
        <v>1002993</v>
      </c>
      <c r="G37" s="562">
        <f>SUM(G33:G35)</f>
        <v>937933</v>
      </c>
      <c r="H37" s="503">
        <f>(F37-G37)/G37</f>
        <v>6.9365295815372735E-2</v>
      </c>
      <c r="I37" s="562">
        <f>SUM(I33:I35)</f>
        <v>512258</v>
      </c>
      <c r="J37" s="562">
        <f>SUM(J33:J35)</f>
        <v>512458</v>
      </c>
      <c r="K37" s="503">
        <f>(I37-J37)/J37</f>
        <v>-3.9027588602383025E-4</v>
      </c>
      <c r="L37" s="563"/>
      <c r="M37" s="564">
        <f>P37/S37</f>
        <v>0.68929800699494814</v>
      </c>
      <c r="N37" s="564">
        <f>Q37/T37</f>
        <v>0.67224537712776433</v>
      </c>
      <c r="O37" s="506">
        <f>ROUND(+M37-N37,3)*100</f>
        <v>1.7000000000000002</v>
      </c>
      <c r="P37" s="562">
        <f>SUM(P33:P35)</f>
        <v>1986612</v>
      </c>
      <c r="Q37" s="562">
        <f>SUM(Q33:Q35)</f>
        <v>1925179</v>
      </c>
      <c r="R37" s="503">
        <f>(P37-Q37)/Q37</f>
        <v>3.1910279511671386E-2</v>
      </c>
      <c r="S37" s="562">
        <f>SUM(S33:S35)</f>
        <v>2882080</v>
      </c>
      <c r="T37" s="562">
        <f>SUM(T33:T35)</f>
        <v>2863804</v>
      </c>
      <c r="U37" s="503">
        <f>(S37-T37)/T37</f>
        <v>6.3817216541355486E-3</v>
      </c>
      <c r="V37" s="562">
        <f>SUM(V33:V35)</f>
        <v>3892359</v>
      </c>
      <c r="W37" s="562">
        <f>SUM(W33:W35)</f>
        <v>3782451</v>
      </c>
      <c r="X37" s="503">
        <f>(V37-W37)/W37</f>
        <v>2.9057349321907937E-2</v>
      </c>
      <c r="Y37" s="565">
        <f>V37/C37</f>
        <v>2.5687882733619709</v>
      </c>
      <c r="Z37" s="566">
        <f>W37/D37</f>
        <v>2.6078836672318015</v>
      </c>
    </row>
    <row r="38" spans="1:26" ht="11.25" customHeight="1">
      <c r="A38" s="567"/>
      <c r="B38" s="567"/>
      <c r="C38" s="567"/>
      <c r="D38" s="567"/>
      <c r="E38" s="568"/>
      <c r="F38" s="567"/>
      <c r="G38" s="567"/>
      <c r="H38" s="568"/>
      <c r="I38" s="567"/>
      <c r="J38" s="567"/>
      <c r="K38" s="568"/>
      <c r="L38" s="567"/>
      <c r="M38" s="569"/>
      <c r="N38" s="569"/>
      <c r="O38" s="568"/>
      <c r="P38" s="567"/>
      <c r="Q38" s="567"/>
      <c r="R38" s="567"/>
      <c r="S38" s="567"/>
      <c r="T38" s="567"/>
      <c r="U38" s="567"/>
      <c r="V38" s="567"/>
      <c r="W38" s="567"/>
      <c r="X38" s="567"/>
      <c r="Y38" s="567"/>
      <c r="Z38" s="567"/>
    </row>
    <row r="39" spans="1:26">
      <c r="C39" s="570"/>
      <c r="D39" s="570"/>
      <c r="E39" s="570"/>
      <c r="F39" s="570"/>
      <c r="G39" s="570"/>
      <c r="H39" s="570"/>
      <c r="I39" s="570"/>
    </row>
    <row r="40" spans="1:26" ht="24" thickBot="1">
      <c r="A40" s="523" t="s">
        <v>64</v>
      </c>
      <c r="B40" s="523"/>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row>
    <row r="41" spans="1:26" ht="15">
      <c r="A41" s="447"/>
      <c r="B41" s="448"/>
      <c r="C41" s="449" t="s">
        <v>38</v>
      </c>
      <c r="D41" s="449"/>
      <c r="E41" s="450" t="s">
        <v>39</v>
      </c>
      <c r="F41" s="449" t="s">
        <v>40</v>
      </c>
      <c r="G41" s="449"/>
      <c r="H41" s="450" t="s">
        <v>39</v>
      </c>
      <c r="I41" s="449" t="s">
        <v>41</v>
      </c>
      <c r="J41" s="449"/>
      <c r="K41" s="451" t="s">
        <v>39</v>
      </c>
      <c r="L41" s="452"/>
      <c r="M41" s="453" t="s">
        <v>42</v>
      </c>
      <c r="N41" s="453"/>
      <c r="O41" s="450" t="s">
        <v>43</v>
      </c>
      <c r="P41" s="449" t="s">
        <v>44</v>
      </c>
      <c r="Q41" s="449"/>
      <c r="R41" s="450" t="s">
        <v>39</v>
      </c>
      <c r="S41" s="449" t="s">
        <v>45</v>
      </c>
      <c r="T41" s="449"/>
      <c r="U41" s="450" t="s">
        <v>39</v>
      </c>
      <c r="V41" s="449" t="s">
        <v>46</v>
      </c>
      <c r="W41" s="449"/>
      <c r="X41" s="450" t="s">
        <v>39</v>
      </c>
      <c r="Y41" s="454" t="s">
        <v>47</v>
      </c>
      <c r="Z41" s="455"/>
    </row>
    <row r="42" spans="1:26" ht="15.75" thickBot="1">
      <c r="A42" s="571" t="s">
        <v>48</v>
      </c>
      <c r="B42" s="572"/>
      <c r="C42" s="458">
        <v>2016</v>
      </c>
      <c r="D42" s="458">
        <v>2015</v>
      </c>
      <c r="E42" s="459" t="s">
        <v>50</v>
      </c>
      <c r="F42" s="458">
        <v>2016</v>
      </c>
      <c r="G42" s="458">
        <v>2015</v>
      </c>
      <c r="H42" s="459" t="s">
        <v>50</v>
      </c>
      <c r="I42" s="458">
        <v>2016</v>
      </c>
      <c r="J42" s="458">
        <v>2015</v>
      </c>
      <c r="K42" s="459" t="s">
        <v>50</v>
      </c>
      <c r="L42" s="460"/>
      <c r="M42" s="458">
        <v>2016</v>
      </c>
      <c r="N42" s="458">
        <v>2015</v>
      </c>
      <c r="O42" s="459" t="s">
        <v>50</v>
      </c>
      <c r="P42" s="458">
        <v>2016</v>
      </c>
      <c r="Q42" s="458">
        <v>2015</v>
      </c>
      <c r="R42" s="459" t="s">
        <v>50</v>
      </c>
      <c r="S42" s="458">
        <v>2016</v>
      </c>
      <c r="T42" s="458">
        <v>2015</v>
      </c>
      <c r="U42" s="459" t="s">
        <v>50</v>
      </c>
      <c r="V42" s="458">
        <v>2016</v>
      </c>
      <c r="W42" s="458">
        <v>2015</v>
      </c>
      <c r="X42" s="459" t="s">
        <v>50</v>
      </c>
      <c r="Y42" s="458">
        <v>2016</v>
      </c>
      <c r="Z42" s="463">
        <v>2015</v>
      </c>
    </row>
    <row r="43" spans="1:26" s="578" customFormat="1" ht="15">
      <c r="A43" s="573" t="s">
        <v>51</v>
      </c>
      <c r="B43" s="574"/>
      <c r="C43" s="555">
        <f>C10</f>
        <v>891053</v>
      </c>
      <c r="D43" s="575">
        <f>D10</f>
        <v>831077</v>
      </c>
      <c r="E43" s="556">
        <f>(C43-D43)/D43</f>
        <v>7.2166598281507011E-2</v>
      </c>
      <c r="F43" s="555">
        <f>F10</f>
        <v>728346</v>
      </c>
      <c r="G43" s="575">
        <f>G10</f>
        <v>669601</v>
      </c>
      <c r="H43" s="556">
        <f>(F43-G43)/G43</f>
        <v>8.7731350460946142E-2</v>
      </c>
      <c r="I43" s="555">
        <f>I10</f>
        <v>162707</v>
      </c>
      <c r="J43" s="575">
        <f>J10</f>
        <v>161476</v>
      </c>
      <c r="K43" s="556">
        <f>(I43-J43)/J43</f>
        <v>7.6234239143897547E-3</v>
      </c>
      <c r="L43" s="529"/>
      <c r="M43" s="559">
        <f t="shared" ref="M43:N47" si="2">P43/S43</f>
        <v>0.77402041172580138</v>
      </c>
      <c r="N43" s="576">
        <f t="shared" si="2"/>
        <v>0.7587006272864234</v>
      </c>
      <c r="O43" s="560">
        <f>ROUND(+M43-N43,3)*100</f>
        <v>1.5</v>
      </c>
      <c r="P43" s="555">
        <f>P10</f>
        <v>1259260</v>
      </c>
      <c r="Q43" s="575">
        <f>Q10</f>
        <v>1203086</v>
      </c>
      <c r="R43" s="556">
        <f>(P43-Q43)/Q43</f>
        <v>4.6691591457302305E-2</v>
      </c>
      <c r="S43" s="555">
        <f>S10</f>
        <v>1626908</v>
      </c>
      <c r="T43" s="575">
        <f>T10</f>
        <v>1585719</v>
      </c>
      <c r="U43" s="556">
        <f>(S43-T43)/T43</f>
        <v>2.5974967822167735E-2</v>
      </c>
      <c r="V43" s="555">
        <f>V10</f>
        <v>2293059</v>
      </c>
      <c r="W43" s="575">
        <f>W10</f>
        <v>2182024</v>
      </c>
      <c r="X43" s="556">
        <f>(V43-W43)/W43</f>
        <v>5.0886241397894799E-2</v>
      </c>
      <c r="Y43" s="561">
        <f t="shared" ref="Y43:Z47" si="3">V43/C43</f>
        <v>2.5734260476088404</v>
      </c>
      <c r="Z43" s="577">
        <f t="shared" si="3"/>
        <v>2.6255377058924743</v>
      </c>
    </row>
    <row r="44" spans="1:26" s="578" customFormat="1" ht="15">
      <c r="A44" s="579" t="s">
        <v>56</v>
      </c>
      <c r="B44" s="580"/>
      <c r="C44" s="581">
        <f>C13</f>
        <v>195135</v>
      </c>
      <c r="D44" s="582">
        <f>D13</f>
        <v>187568</v>
      </c>
      <c r="E44" s="583">
        <f>(C44-D44)/D44</f>
        <v>4.0342702379936875E-2</v>
      </c>
      <c r="F44" s="581">
        <f>F13</f>
        <v>46128</v>
      </c>
      <c r="G44" s="582">
        <f>G13</f>
        <v>48178</v>
      </c>
      <c r="H44" s="583">
        <f>(F44-G44)/G44</f>
        <v>-4.2550541741043627E-2</v>
      </c>
      <c r="I44" s="581">
        <f>I13</f>
        <v>149007</v>
      </c>
      <c r="J44" s="582">
        <f>J13</f>
        <v>139390</v>
      </c>
      <c r="K44" s="583">
        <f>(I44-J44)/J44</f>
        <v>6.8993471554630897E-2</v>
      </c>
      <c r="L44" s="529"/>
      <c r="M44" s="584">
        <f t="shared" si="2"/>
        <v>0.50340903374082868</v>
      </c>
      <c r="N44" s="585">
        <f t="shared" si="2"/>
        <v>0.49563294283562237</v>
      </c>
      <c r="O44" s="586">
        <f>ROUND(+M44-N44,3)*100</f>
        <v>0.8</v>
      </c>
      <c r="P44" s="581">
        <f>P13</f>
        <v>190124</v>
      </c>
      <c r="Q44" s="582">
        <f>Q13</f>
        <v>185562</v>
      </c>
      <c r="R44" s="583">
        <f>(P44-Q44)/Q44</f>
        <v>2.4584774900033413E-2</v>
      </c>
      <c r="S44" s="581">
        <f>S13</f>
        <v>377673</v>
      </c>
      <c r="T44" s="582">
        <f>T13</f>
        <v>374394</v>
      </c>
      <c r="U44" s="583">
        <f>(S44-T44)/T44</f>
        <v>8.7581531755316598E-3</v>
      </c>
      <c r="V44" s="581">
        <f>V13</f>
        <v>425373</v>
      </c>
      <c r="W44" s="582">
        <f>W13</f>
        <v>417616</v>
      </c>
      <c r="X44" s="583">
        <f>(V44-W44)/W44</f>
        <v>1.8574479904984485E-2</v>
      </c>
      <c r="Y44" s="587">
        <f t="shared" si="3"/>
        <v>2.179890844799754</v>
      </c>
      <c r="Z44" s="588">
        <f t="shared" si="3"/>
        <v>2.226477864027979</v>
      </c>
    </row>
    <row r="45" spans="1:26" s="578" customFormat="1" ht="15">
      <c r="A45" s="579" t="s">
        <v>57</v>
      </c>
      <c r="B45" s="580"/>
      <c r="C45" s="581">
        <f>C17</f>
        <v>270629</v>
      </c>
      <c r="D45" s="582">
        <f>D17</f>
        <v>279173</v>
      </c>
      <c r="E45" s="583">
        <f>(C45-D45)/D45</f>
        <v>-3.0604678819226787E-2</v>
      </c>
      <c r="F45" s="581">
        <f>F17</f>
        <v>156812</v>
      </c>
      <c r="G45" s="582">
        <f>G17</f>
        <v>151663</v>
      </c>
      <c r="H45" s="583">
        <f>(F45-G45)/G45</f>
        <v>3.3950271325240831E-2</v>
      </c>
      <c r="I45" s="581">
        <f>I17</f>
        <v>113817</v>
      </c>
      <c r="J45" s="582">
        <f>J17</f>
        <v>127510</v>
      </c>
      <c r="K45" s="583">
        <f>(I45-J45)/J45</f>
        <v>-0.10738765587012783</v>
      </c>
      <c r="L45" s="529"/>
      <c r="M45" s="584">
        <f t="shared" si="2"/>
        <v>0.62207526849994099</v>
      </c>
      <c r="N45" s="585">
        <f t="shared" si="2"/>
        <v>0.63564620028999974</v>
      </c>
      <c r="O45" s="586">
        <f>ROUND(+M45-N45,3)*100</f>
        <v>-1.4000000000000001</v>
      </c>
      <c r="P45" s="581">
        <f>P17</f>
        <v>337334</v>
      </c>
      <c r="Q45" s="582">
        <f>Q17</f>
        <v>347633</v>
      </c>
      <c r="R45" s="583">
        <f>(P45-Q45)/Q45</f>
        <v>-2.9626071172759779E-2</v>
      </c>
      <c r="S45" s="581">
        <f>S17</f>
        <v>542272</v>
      </c>
      <c r="T45" s="582">
        <f>T17</f>
        <v>546897</v>
      </c>
      <c r="U45" s="583">
        <f>(S45-T45)/T45</f>
        <v>-8.4568026520533118E-3</v>
      </c>
      <c r="V45" s="581">
        <f>V17</f>
        <v>768391</v>
      </c>
      <c r="W45" s="582">
        <f>W17</f>
        <v>794744</v>
      </c>
      <c r="X45" s="583">
        <f>(V45-W45)/W45</f>
        <v>-3.315910532196531E-2</v>
      </c>
      <c r="Y45" s="587">
        <f t="shared" si="3"/>
        <v>2.8392781261431703</v>
      </c>
      <c r="Z45" s="588">
        <f t="shared" si="3"/>
        <v>2.846779595447984</v>
      </c>
    </row>
    <row r="46" spans="1:26" s="578" customFormat="1" ht="15">
      <c r="A46" s="579" t="s">
        <v>58</v>
      </c>
      <c r="B46" s="580"/>
      <c r="C46" s="581">
        <f>C20</f>
        <v>87556</v>
      </c>
      <c r="D46" s="582">
        <f>D20</f>
        <v>86665</v>
      </c>
      <c r="E46" s="583">
        <f>(C46-D46)/D46</f>
        <v>1.0280966941671955E-2</v>
      </c>
      <c r="F46" s="581">
        <f>F20</f>
        <v>31858</v>
      </c>
      <c r="G46" s="582">
        <f>G20</f>
        <v>31396</v>
      </c>
      <c r="H46" s="583">
        <f>(F46-G46)/G46</f>
        <v>1.4715250350363104E-2</v>
      </c>
      <c r="I46" s="581">
        <f>I20</f>
        <v>55698</v>
      </c>
      <c r="J46" s="582">
        <f>J20</f>
        <v>55269</v>
      </c>
      <c r="K46" s="583">
        <f>(I46-J46)/J46</f>
        <v>7.7620365847039024E-3</v>
      </c>
      <c r="L46" s="529"/>
      <c r="M46" s="584">
        <f t="shared" si="2"/>
        <v>0.53809221403466512</v>
      </c>
      <c r="N46" s="585">
        <f t="shared" si="2"/>
        <v>0.47186538545661333</v>
      </c>
      <c r="O46" s="586">
        <f>ROUND(+M46-N46,3)*100</f>
        <v>6.6000000000000005</v>
      </c>
      <c r="P46" s="581">
        <f>P20</f>
        <v>98289</v>
      </c>
      <c r="Q46" s="582">
        <f>Q20</f>
        <v>97083</v>
      </c>
      <c r="R46" s="583">
        <f>(P46-Q46)/Q46</f>
        <v>1.2422360248447204E-2</v>
      </c>
      <c r="S46" s="581">
        <f>S20</f>
        <v>182662</v>
      </c>
      <c r="T46" s="582">
        <f>T20</f>
        <v>205743</v>
      </c>
      <c r="U46" s="583">
        <f>(S46-T46)/T46</f>
        <v>-0.11218364658821928</v>
      </c>
      <c r="V46" s="581">
        <f>V20</f>
        <v>187648</v>
      </c>
      <c r="W46" s="582">
        <f>W20</f>
        <v>188812</v>
      </c>
      <c r="X46" s="583">
        <f>(V46-W46)/W46</f>
        <v>-6.1648624028133809E-3</v>
      </c>
      <c r="Y46" s="587">
        <f t="shared" si="3"/>
        <v>2.1431769381881312</v>
      </c>
      <c r="Z46" s="588">
        <f t="shared" si="3"/>
        <v>2.1786418969595571</v>
      </c>
    </row>
    <row r="47" spans="1:26" s="578" customFormat="1" ht="15.75" thickBot="1">
      <c r="A47" s="589" t="s">
        <v>60</v>
      </c>
      <c r="B47" s="590"/>
      <c r="C47" s="591">
        <f>C23</f>
        <v>70878</v>
      </c>
      <c r="D47" s="592">
        <f>D23</f>
        <v>65908</v>
      </c>
      <c r="E47" s="593">
        <f>(C47-D47)/D47</f>
        <v>7.5408144686532744E-2</v>
      </c>
      <c r="F47" s="591">
        <f>F23</f>
        <v>39849</v>
      </c>
      <c r="G47" s="592">
        <f>G23</f>
        <v>37095</v>
      </c>
      <c r="H47" s="593">
        <f>(F47-G47)/G47</f>
        <v>7.4241811564900936E-2</v>
      </c>
      <c r="I47" s="591">
        <f>I23</f>
        <v>31029</v>
      </c>
      <c r="J47" s="592">
        <f>J23</f>
        <v>28813</v>
      </c>
      <c r="K47" s="593">
        <f>(I47-J47)/J47</f>
        <v>7.6909728247665982E-2</v>
      </c>
      <c r="L47" s="549"/>
      <c r="M47" s="594">
        <f t="shared" si="2"/>
        <v>0.66597843542096813</v>
      </c>
      <c r="N47" s="595">
        <f t="shared" si="2"/>
        <v>0.60784106030413565</v>
      </c>
      <c r="O47" s="596">
        <f>ROUND(+M47-N47,3)*100</f>
        <v>5.8000000000000007</v>
      </c>
      <c r="P47" s="591">
        <f>P23</f>
        <v>101605</v>
      </c>
      <c r="Q47" s="592">
        <f>Q23</f>
        <v>91815</v>
      </c>
      <c r="R47" s="593">
        <f>(P47-Q47)/Q47</f>
        <v>0.10662745738713718</v>
      </c>
      <c r="S47" s="591">
        <f>S23</f>
        <v>152565</v>
      </c>
      <c r="T47" s="592">
        <f>T23</f>
        <v>151051</v>
      </c>
      <c r="U47" s="593">
        <f>(S47-T47)/T47</f>
        <v>1.0023104779180541E-2</v>
      </c>
      <c r="V47" s="591">
        <f>V23</f>
        <v>217888</v>
      </c>
      <c r="W47" s="592">
        <f>W23</f>
        <v>199255</v>
      </c>
      <c r="X47" s="593">
        <f>(V47-W47)/W47</f>
        <v>9.3513337180999218E-2</v>
      </c>
      <c r="Y47" s="597">
        <f t="shared" si="3"/>
        <v>3.074127373797229</v>
      </c>
      <c r="Z47" s="598">
        <f t="shared" si="3"/>
        <v>3.0232293500030347</v>
      </c>
    </row>
    <row r="48" spans="1:26" ht="4.5" customHeight="1" thickBot="1">
      <c r="A48" s="492"/>
      <c r="B48" s="493"/>
      <c r="C48" s="555"/>
      <c r="D48" s="555"/>
      <c r="E48" s="556"/>
      <c r="F48" s="555"/>
      <c r="G48" s="555"/>
      <c r="H48" s="556"/>
      <c r="I48" s="555"/>
      <c r="J48" s="555"/>
      <c r="K48" s="557"/>
      <c r="L48" s="558"/>
      <c r="M48" s="559"/>
      <c r="N48" s="559"/>
      <c r="O48" s="560"/>
      <c r="P48" s="555"/>
      <c r="Q48" s="555"/>
      <c r="R48" s="556"/>
      <c r="S48" s="555"/>
      <c r="T48" s="555"/>
      <c r="U48" s="556"/>
      <c r="V48" s="555"/>
      <c r="W48" s="555"/>
      <c r="X48" s="556"/>
      <c r="Y48" s="561"/>
      <c r="Z48" s="561"/>
    </row>
    <row r="49" spans="1:26" ht="16.5" thickBot="1">
      <c r="A49" s="500" t="s">
        <v>61</v>
      </c>
      <c r="B49" s="501"/>
      <c r="C49" s="562">
        <f>SUM(C43:C47)</f>
        <v>1515251</v>
      </c>
      <c r="D49" s="562">
        <f>SUM(D43:D47)</f>
        <v>1450391</v>
      </c>
      <c r="E49" s="503">
        <f>(C49-D49)/D49</f>
        <v>4.4718975779634594E-2</v>
      </c>
      <c r="F49" s="562">
        <f>SUM(F43:F47)</f>
        <v>1002993</v>
      </c>
      <c r="G49" s="562">
        <f>SUM(G43:G47)</f>
        <v>937933</v>
      </c>
      <c r="H49" s="503">
        <f>(F49-G49)/G49</f>
        <v>6.9365295815372735E-2</v>
      </c>
      <c r="I49" s="562">
        <f>SUM(I43:I47)</f>
        <v>512258</v>
      </c>
      <c r="J49" s="562">
        <f>SUM(J43:J47)</f>
        <v>512458</v>
      </c>
      <c r="K49" s="503">
        <f>(I49-J49)/J49</f>
        <v>-3.9027588602383025E-4</v>
      </c>
      <c r="L49" s="563"/>
      <c r="M49" s="564">
        <f>P49/S49</f>
        <v>0.68929800699494814</v>
      </c>
      <c r="N49" s="564">
        <f>Q49/T49</f>
        <v>0.67224537712776433</v>
      </c>
      <c r="O49" s="506">
        <f>ROUND(+M49-N49,3)*100</f>
        <v>1.7000000000000002</v>
      </c>
      <c r="P49" s="562">
        <f>SUM(P43:P47)</f>
        <v>1986612</v>
      </c>
      <c r="Q49" s="562">
        <f>SUM(Q43:Q47)</f>
        <v>1925179</v>
      </c>
      <c r="R49" s="503">
        <f>(P49-Q49)/Q49</f>
        <v>3.1910279511671386E-2</v>
      </c>
      <c r="S49" s="562">
        <f>SUM(S43:S47)</f>
        <v>2882080</v>
      </c>
      <c r="T49" s="562">
        <f>SUM(T43:T47)</f>
        <v>2863804</v>
      </c>
      <c r="U49" s="503">
        <f>(S49-T49)/T49</f>
        <v>6.3817216541355486E-3</v>
      </c>
      <c r="V49" s="562">
        <f>SUM(V43:V47)</f>
        <v>3892359</v>
      </c>
      <c r="W49" s="562">
        <f>SUM(W43:W47)</f>
        <v>3782451</v>
      </c>
      <c r="X49" s="503">
        <f>(V49-W49)/W49</f>
        <v>2.9057349321907937E-2</v>
      </c>
      <c r="Y49" s="565">
        <f>V49/C49</f>
        <v>2.5687882733619709</v>
      </c>
      <c r="Z49" s="566">
        <f>W49/D49</f>
        <v>2.6078836672318015</v>
      </c>
    </row>
    <row r="50" spans="1:26" ht="11.25" customHeight="1">
      <c r="A50" s="567"/>
      <c r="B50" s="567"/>
      <c r="C50" s="567"/>
      <c r="D50" s="567"/>
      <c r="E50" s="568"/>
      <c r="F50" s="567"/>
      <c r="G50" s="567"/>
      <c r="H50" s="568"/>
      <c r="I50" s="567"/>
      <c r="J50" s="567"/>
      <c r="K50" s="568"/>
      <c r="L50" s="567"/>
      <c r="M50" s="569"/>
      <c r="N50" s="569"/>
      <c r="O50" s="568"/>
      <c r="P50" s="567"/>
      <c r="Q50" s="567"/>
      <c r="R50" s="567"/>
      <c r="S50" s="567"/>
      <c r="T50" s="567"/>
      <c r="U50" s="567"/>
      <c r="V50" s="567"/>
      <c r="W50" s="567"/>
      <c r="X50" s="567"/>
      <c r="Y50" s="567"/>
      <c r="Z50" s="567"/>
    </row>
    <row r="51" spans="1:26">
      <c r="A51" s="599" t="s">
        <v>65</v>
      </c>
      <c r="C51" s="570"/>
      <c r="D51" s="570"/>
    </row>
    <row r="52" spans="1:26">
      <c r="A52" s="599" t="s">
        <v>66</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39" customWidth="1"/>
    <col min="2" max="2" width="30.28515625" style="439" bestFit="1" customWidth="1"/>
    <col min="3" max="4" width="22.5703125" style="439" bestFit="1" customWidth="1"/>
    <col min="5" max="5" width="15.5703125" style="672" bestFit="1" customWidth="1"/>
    <col min="6" max="16384" width="9.140625" style="439"/>
  </cols>
  <sheetData>
    <row r="1" spans="1:5" ht="20.25" thickBot="1">
      <c r="A1" s="600" t="s">
        <v>69</v>
      </c>
      <c r="B1" s="600"/>
      <c r="C1" s="600"/>
      <c r="D1" s="600"/>
      <c r="E1" s="600"/>
    </row>
    <row r="2" spans="1:5" s="111" customFormat="1" ht="16.149999999999999" customHeight="1">
      <c r="A2" s="601" t="s">
        <v>48</v>
      </c>
      <c r="B2" s="602" t="s">
        <v>70</v>
      </c>
      <c r="C2" s="603" t="s">
        <v>71</v>
      </c>
      <c r="D2" s="603"/>
      <c r="E2" s="604" t="s">
        <v>72</v>
      </c>
    </row>
    <row r="3" spans="1:5" s="610" customFormat="1" ht="16.5" thickBot="1">
      <c r="A3" s="605"/>
      <c r="B3" s="606" t="s">
        <v>73</v>
      </c>
      <c r="C3" s="607" t="s">
        <v>74</v>
      </c>
      <c r="D3" s="608" t="s">
        <v>75</v>
      </c>
      <c r="E3" s="609"/>
    </row>
    <row r="4" spans="1:5" ht="13.15" customHeight="1">
      <c r="A4" s="611" t="s">
        <v>76</v>
      </c>
      <c r="B4" s="612" t="s">
        <v>52</v>
      </c>
      <c r="C4" s="613">
        <v>145.40904761904758</v>
      </c>
      <c r="D4" s="614">
        <v>137.94599999999997</v>
      </c>
      <c r="E4" s="615">
        <v>5.4101225255155032E-2</v>
      </c>
    </row>
    <row r="5" spans="1:5" ht="13.15" customHeight="1">
      <c r="A5" s="616"/>
      <c r="B5" s="617" t="s">
        <v>53</v>
      </c>
      <c r="C5" s="618">
        <v>166.86250000000001</v>
      </c>
      <c r="D5" s="619">
        <v>149.76428571428571</v>
      </c>
      <c r="E5" s="620">
        <v>0.11416750131158501</v>
      </c>
    </row>
    <row r="6" spans="1:5" ht="13.15" customHeight="1">
      <c r="A6" s="616"/>
      <c r="B6" s="617" t="s">
        <v>54</v>
      </c>
      <c r="C6" s="618">
        <v>254.51066666666659</v>
      </c>
      <c r="D6" s="619">
        <v>232.82333333333332</v>
      </c>
      <c r="E6" s="620">
        <v>9.3149312067805079E-2</v>
      </c>
    </row>
    <row r="7" spans="1:5" s="407" customFormat="1" ht="15.75" thickBot="1">
      <c r="A7" s="621"/>
      <c r="B7" s="622" t="s">
        <v>55</v>
      </c>
      <c r="C7" s="623">
        <v>186.50340909090912</v>
      </c>
      <c r="D7" s="624">
        <v>173.80047619047613</v>
      </c>
      <c r="E7" s="625">
        <v>7.308917201418505E-2</v>
      </c>
    </row>
    <row r="8" spans="1:5" ht="13.15" customHeight="1">
      <c r="A8" s="626" t="s">
        <v>56</v>
      </c>
      <c r="B8" s="627" t="s">
        <v>52</v>
      </c>
      <c r="C8" s="628">
        <v>124.45727272727272</v>
      </c>
      <c r="D8" s="614">
        <v>121.49136363636363</v>
      </c>
      <c r="E8" s="629">
        <v>2.4412509680822828E-2</v>
      </c>
    </row>
    <row r="9" spans="1:5" ht="13.15" customHeight="1">
      <c r="A9" s="616"/>
      <c r="B9" s="617" t="s">
        <v>53</v>
      </c>
      <c r="C9" s="618">
        <v>137.88857142857142</v>
      </c>
      <c r="D9" s="619">
        <v>142.53285714285715</v>
      </c>
      <c r="E9" s="620">
        <v>-3.2583965601916454E-2</v>
      </c>
    </row>
    <row r="10" spans="1:5" s="407" customFormat="1" ht="15.75" thickBot="1">
      <c r="A10" s="630"/>
      <c r="B10" s="631" t="s">
        <v>55</v>
      </c>
      <c r="C10" s="632">
        <v>127.69931034482757</v>
      </c>
      <c r="D10" s="633">
        <v>126.57034482758621</v>
      </c>
      <c r="E10" s="634">
        <v>8.9196684956434971E-3</v>
      </c>
    </row>
    <row r="11" spans="1:5" ht="13.15" customHeight="1">
      <c r="A11" s="626" t="s">
        <v>57</v>
      </c>
      <c r="B11" s="627" t="s">
        <v>52</v>
      </c>
      <c r="C11" s="628">
        <v>98.773333333333326</v>
      </c>
      <c r="D11" s="614">
        <v>82.323999999999998</v>
      </c>
      <c r="E11" s="629">
        <v>0.19981212445135474</v>
      </c>
    </row>
    <row r="12" spans="1:5" ht="13.15" customHeight="1">
      <c r="A12" s="616"/>
      <c r="B12" s="617" t="s">
        <v>53</v>
      </c>
      <c r="C12" s="618">
        <v>310.76599999999996</v>
      </c>
      <c r="D12" s="619">
        <v>296.8</v>
      </c>
      <c r="E12" s="620">
        <v>4.7055256064689861E-2</v>
      </c>
    </row>
    <row r="13" spans="1:5" ht="13.15" customHeight="1">
      <c r="A13" s="616"/>
      <c r="B13" s="617" t="s">
        <v>54</v>
      </c>
      <c r="C13" s="618">
        <v>230.92999999999998</v>
      </c>
      <c r="D13" s="619">
        <v>228.94999999999996</v>
      </c>
      <c r="E13" s="620">
        <v>8.6481764577419455E-3</v>
      </c>
    </row>
    <row r="14" spans="1:5" s="407" customFormat="1" ht="15.75" thickBot="1">
      <c r="A14" s="630"/>
      <c r="B14" s="631" t="s">
        <v>55</v>
      </c>
      <c r="C14" s="632">
        <v>202.80428571428575</v>
      </c>
      <c r="D14" s="633">
        <v>198.65153846153845</v>
      </c>
      <c r="E14" s="634">
        <v>2.090468206241116E-2</v>
      </c>
    </row>
    <row r="15" spans="1:5" ht="13.15" customHeight="1">
      <c r="A15" s="611" t="s">
        <v>58</v>
      </c>
      <c r="B15" s="612" t="s">
        <v>52</v>
      </c>
      <c r="C15" s="613">
        <v>95.655714285714268</v>
      </c>
      <c r="D15" s="635">
        <v>99.71</v>
      </c>
      <c r="E15" s="615">
        <v>-4.0660773385675718E-2</v>
      </c>
    </row>
    <row r="16" spans="1:5" ht="13.15" customHeight="1">
      <c r="A16" s="616"/>
      <c r="B16" s="617" t="s">
        <v>59</v>
      </c>
      <c r="C16" s="618">
        <v>126.54499999999999</v>
      </c>
      <c r="D16" s="619">
        <v>121.29249999999999</v>
      </c>
      <c r="E16" s="620">
        <v>4.3304408763938401E-2</v>
      </c>
    </row>
    <row r="17" spans="1:5" s="407" customFormat="1" ht="15.75" thickBot="1">
      <c r="A17" s="621"/>
      <c r="B17" s="622" t="s">
        <v>55</v>
      </c>
      <c r="C17" s="623">
        <v>106.88818181818182</v>
      </c>
      <c r="D17" s="624">
        <v>106.90416666666665</v>
      </c>
      <c r="E17" s="625">
        <v>-1.4952502772577259E-4</v>
      </c>
    </row>
    <row r="18" spans="1:5" ht="13.15" customHeight="1">
      <c r="A18" s="626" t="s">
        <v>60</v>
      </c>
      <c r="B18" s="627" t="s">
        <v>52</v>
      </c>
      <c r="C18" s="628">
        <v>240.13199999999998</v>
      </c>
      <c r="D18" s="614">
        <v>259.02199999999999</v>
      </c>
      <c r="E18" s="629">
        <v>-7.2928168263699675E-2</v>
      </c>
    </row>
    <row r="19" spans="1:5" ht="13.15" customHeight="1">
      <c r="A19" s="636"/>
      <c r="B19" s="617" t="s">
        <v>53</v>
      </c>
      <c r="C19" s="637">
        <v>540.08249999999998</v>
      </c>
      <c r="D19" s="638">
        <v>527.79250000000002</v>
      </c>
      <c r="E19" s="639">
        <v>2.3285666241941602E-2</v>
      </c>
    </row>
    <row r="20" spans="1:5" s="407" customFormat="1" ht="15.75" thickBot="1">
      <c r="A20" s="630"/>
      <c r="B20" s="631" t="s">
        <v>55</v>
      </c>
      <c r="C20" s="632">
        <v>373.44333333333338</v>
      </c>
      <c r="D20" s="633">
        <v>378.4755555555555</v>
      </c>
      <c r="E20" s="634">
        <v>-1.3296029686343771E-2</v>
      </c>
    </row>
    <row r="21" spans="1:5" s="111" customFormat="1" ht="16.5" thickBot="1">
      <c r="A21" s="640" t="s">
        <v>77</v>
      </c>
      <c r="B21" s="641"/>
      <c r="C21" s="642">
        <v>180.23785046728975</v>
      </c>
      <c r="D21" s="643">
        <v>173.7310476190477</v>
      </c>
      <c r="E21" s="644">
        <v>3.7453310374953648E-2</v>
      </c>
    </row>
    <row r="23" spans="1:5" ht="20.25" thickBot="1">
      <c r="A23" s="645" t="s">
        <v>78</v>
      </c>
      <c r="B23" s="645"/>
      <c r="C23" s="645"/>
      <c r="D23" s="645"/>
      <c r="E23" s="645"/>
    </row>
    <row r="24" spans="1:5" s="111" customFormat="1" ht="15.75" customHeight="1">
      <c r="A24" s="646" t="s">
        <v>79</v>
      </c>
      <c r="B24" s="647" t="s">
        <v>70</v>
      </c>
      <c r="C24" s="603" t="s">
        <v>71</v>
      </c>
      <c r="D24" s="603"/>
      <c r="E24" s="648" t="s">
        <v>72</v>
      </c>
    </row>
    <row r="25" spans="1:5" s="111" customFormat="1" ht="16.5" thickBot="1">
      <c r="A25" s="649"/>
      <c r="B25" s="650" t="s">
        <v>73</v>
      </c>
      <c r="C25" s="607" t="s">
        <v>74</v>
      </c>
      <c r="D25" s="608" t="s">
        <v>75</v>
      </c>
      <c r="E25" s="651"/>
    </row>
    <row r="26" spans="1:5" ht="13.15" customHeight="1">
      <c r="A26" s="626" t="s">
        <v>80</v>
      </c>
      <c r="B26" s="627" t="s">
        <v>52</v>
      </c>
      <c r="C26" s="628">
        <v>145.40904761904758</v>
      </c>
      <c r="D26" s="614">
        <v>137.94599999999997</v>
      </c>
      <c r="E26" s="652">
        <v>5.4101225255155032E-2</v>
      </c>
    </row>
    <row r="27" spans="1:5" ht="13.15" customHeight="1">
      <c r="A27" s="616"/>
      <c r="B27" s="617" t="s">
        <v>53</v>
      </c>
      <c r="C27" s="618">
        <v>163.09777777777779</v>
      </c>
      <c r="D27" s="619">
        <v>148.4025</v>
      </c>
      <c r="E27" s="653">
        <v>9.9023114689966746E-2</v>
      </c>
    </row>
    <row r="28" spans="1:5" ht="13.15" customHeight="1">
      <c r="A28" s="616"/>
      <c r="B28" s="617" t="s">
        <v>54</v>
      </c>
      <c r="C28" s="618">
        <v>254.51066666666659</v>
      </c>
      <c r="D28" s="619">
        <v>232.82333333333332</v>
      </c>
      <c r="E28" s="653">
        <v>9.3149312067805079E-2</v>
      </c>
    </row>
    <row r="29" spans="1:5" s="407" customFormat="1" ht="15.75" thickBot="1">
      <c r="A29" s="630"/>
      <c r="B29" s="631" t="s">
        <v>55</v>
      </c>
      <c r="C29" s="632">
        <v>185.31400000000002</v>
      </c>
      <c r="D29" s="633">
        <v>172.98813953488369</v>
      </c>
      <c r="E29" s="654">
        <v>7.1252633262934073E-2</v>
      </c>
    </row>
    <row r="30" spans="1:5" ht="13.15" customHeight="1">
      <c r="A30" s="626" t="s">
        <v>81</v>
      </c>
      <c r="B30" s="627" t="s">
        <v>52</v>
      </c>
      <c r="C30" s="628">
        <v>130.02375000000004</v>
      </c>
      <c r="D30" s="614">
        <v>129.43050000000002</v>
      </c>
      <c r="E30" s="652">
        <v>4.5835409737273033E-3</v>
      </c>
    </row>
    <row r="31" spans="1:5" ht="13.15" customHeight="1">
      <c r="A31" s="616"/>
      <c r="B31" s="617" t="s">
        <v>53</v>
      </c>
      <c r="C31" s="618">
        <v>270.53666666666663</v>
      </c>
      <c r="D31" s="619">
        <v>264.63777777777773</v>
      </c>
      <c r="E31" s="653">
        <v>2.2290426326971102E-2</v>
      </c>
    </row>
    <row r="32" spans="1:5" ht="13.15" customHeight="1">
      <c r="A32" s="616"/>
      <c r="B32" s="617" t="s">
        <v>54</v>
      </c>
      <c r="C32" s="618">
        <v>218.92750000000001</v>
      </c>
      <c r="D32" s="619">
        <v>215.64249999999998</v>
      </c>
      <c r="E32" s="653">
        <v>1.5233546262912113E-2</v>
      </c>
    </row>
    <row r="33" spans="1:5" s="407" customFormat="1" ht="15.75" thickBot="1">
      <c r="A33" s="630"/>
      <c r="B33" s="631" t="s">
        <v>55</v>
      </c>
      <c r="C33" s="632">
        <v>176.55354838709675</v>
      </c>
      <c r="D33" s="633">
        <v>174.24629032258071</v>
      </c>
      <c r="E33" s="654">
        <v>1.3241361180456932E-2</v>
      </c>
    </row>
    <row r="34" spans="1:5" s="111" customFormat="1" ht="16.5" thickBot="1">
      <c r="A34" s="655" t="s">
        <v>77</v>
      </c>
      <c r="B34" s="656"/>
      <c r="C34" s="657">
        <v>180.23785046728975</v>
      </c>
      <c r="D34" s="643">
        <v>173.7310476190477</v>
      </c>
      <c r="E34" s="658">
        <v>3.7453310374953648E-2</v>
      </c>
    </row>
    <row r="36" spans="1:5" ht="20.25" thickBot="1">
      <c r="A36" s="659" t="s">
        <v>82</v>
      </c>
      <c r="B36" s="659"/>
      <c r="C36" s="659"/>
      <c r="D36" s="659"/>
      <c r="E36" s="659"/>
    </row>
    <row r="37" spans="1:5" ht="15">
      <c r="A37" s="660"/>
      <c r="B37" s="661"/>
      <c r="C37" s="662" t="s">
        <v>71</v>
      </c>
      <c r="D37" s="662"/>
      <c r="E37" s="663" t="s">
        <v>72</v>
      </c>
    </row>
    <row r="38" spans="1:5" ht="15.75" thickBot="1">
      <c r="A38" s="664"/>
      <c r="B38" s="665"/>
      <c r="C38" s="607" t="s">
        <v>74</v>
      </c>
      <c r="D38" s="608" t="s">
        <v>75</v>
      </c>
      <c r="E38" s="666"/>
    </row>
    <row r="39" spans="1:5" ht="15.75" thickBot="1">
      <c r="A39" s="667" t="s">
        <v>81</v>
      </c>
      <c r="B39" s="668" t="s">
        <v>55</v>
      </c>
      <c r="C39" s="669">
        <v>103.11333333333336</v>
      </c>
      <c r="D39" s="670">
        <v>96.998000000000005</v>
      </c>
      <c r="E39" s="671">
        <v>6.3045973456497595E-2</v>
      </c>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dimension ref="A1:Q71"/>
  <sheetViews>
    <sheetView workbookViewId="0">
      <selection sqref="A1:O1"/>
    </sheetView>
  </sheetViews>
  <sheetFormatPr defaultColWidth="13" defaultRowHeight="12.75"/>
  <cols>
    <col min="1" max="1" width="21.140625" style="676" bestFit="1" customWidth="1"/>
    <col min="2" max="2" width="30.28515625" style="676" bestFit="1" customWidth="1"/>
    <col min="3" max="14" width="12.85546875" style="676" bestFit="1" customWidth="1"/>
    <col min="15" max="15" width="16.5703125" style="702" customWidth="1"/>
    <col min="16" max="16384" width="13" style="676"/>
  </cols>
  <sheetData>
    <row r="1" spans="1:15" ht="24.95" customHeight="1" thickBot="1">
      <c r="A1" s="673" t="s">
        <v>83</v>
      </c>
      <c r="B1" s="674"/>
      <c r="C1" s="674"/>
      <c r="D1" s="674"/>
      <c r="E1" s="674"/>
      <c r="F1" s="674"/>
      <c r="G1" s="674"/>
      <c r="H1" s="674"/>
      <c r="I1" s="674"/>
      <c r="J1" s="674"/>
      <c r="K1" s="674"/>
      <c r="L1" s="674"/>
      <c r="M1" s="674"/>
      <c r="N1" s="674"/>
      <c r="O1" s="675"/>
    </row>
    <row r="2" spans="1:15">
      <c r="A2" s="677" t="s">
        <v>48</v>
      </c>
      <c r="B2" s="678" t="s">
        <v>84</v>
      </c>
      <c r="C2" s="679" t="s">
        <v>85</v>
      </c>
      <c r="D2" s="679" t="s">
        <v>86</v>
      </c>
      <c r="E2" s="679" t="s">
        <v>87</v>
      </c>
      <c r="F2" s="679" t="s">
        <v>88</v>
      </c>
      <c r="G2" s="679" t="s">
        <v>89</v>
      </c>
      <c r="H2" s="679" t="s">
        <v>90</v>
      </c>
      <c r="I2" s="679" t="s">
        <v>91</v>
      </c>
      <c r="J2" s="679" t="s">
        <v>92</v>
      </c>
      <c r="K2" s="679" t="s">
        <v>93</v>
      </c>
      <c r="L2" s="679" t="s">
        <v>94</v>
      </c>
      <c r="M2" s="679" t="s">
        <v>95</v>
      </c>
      <c r="N2" s="679" t="s">
        <v>96</v>
      </c>
      <c r="O2" s="680" t="s">
        <v>16</v>
      </c>
    </row>
    <row r="3" spans="1:15" ht="13.5" thickBot="1">
      <c r="A3" s="681"/>
      <c r="B3" s="682"/>
      <c r="C3" s="683" t="s">
        <v>97</v>
      </c>
      <c r="D3" s="683" t="s">
        <v>97</v>
      </c>
      <c r="E3" s="683" t="s">
        <v>97</v>
      </c>
      <c r="F3" s="683" t="s">
        <v>97</v>
      </c>
      <c r="G3" s="683" t="s">
        <v>97</v>
      </c>
      <c r="H3" s="683" t="s">
        <v>97</v>
      </c>
      <c r="I3" s="683" t="s">
        <v>97</v>
      </c>
      <c r="J3" s="683" t="s">
        <v>97</v>
      </c>
      <c r="K3" s="683" t="s">
        <v>97</v>
      </c>
      <c r="L3" s="683" t="s">
        <v>97</v>
      </c>
      <c r="M3" s="683" t="s">
        <v>97</v>
      </c>
      <c r="N3" s="683" t="s">
        <v>97</v>
      </c>
      <c r="O3" s="684" t="s">
        <v>97</v>
      </c>
    </row>
    <row r="4" spans="1:15" ht="13.5" thickBot="1">
      <c r="A4" s="685" t="s">
        <v>76</v>
      </c>
      <c r="B4" s="686" t="s">
        <v>52</v>
      </c>
      <c r="C4" s="687">
        <v>106.6909090909091</v>
      </c>
      <c r="D4" s="687">
        <v>100.12727272727274</v>
      </c>
      <c r="E4" s="687">
        <v>96.280476190476193</v>
      </c>
      <c r="F4" s="687">
        <v>101.23571428571428</v>
      </c>
      <c r="G4" s="687">
        <v>115.25666666666663</v>
      </c>
      <c r="H4" s="687">
        <v>129.20380952380953</v>
      </c>
      <c r="I4" s="687">
        <v>145.40904761904758</v>
      </c>
      <c r="J4" s="687"/>
      <c r="K4" s="687"/>
      <c r="L4" s="687"/>
      <c r="M4" s="687"/>
      <c r="N4" s="687"/>
      <c r="O4" s="688">
        <v>112.4</v>
      </c>
    </row>
    <row r="5" spans="1:15" ht="13.5" thickBot="1">
      <c r="A5" s="689"/>
      <c r="B5" s="690" t="s">
        <v>53</v>
      </c>
      <c r="C5" s="691">
        <v>133.85285714285715</v>
      </c>
      <c r="D5" s="691">
        <v>128.1142857142857</v>
      </c>
      <c r="E5" s="691">
        <v>118.98142857142859</v>
      </c>
      <c r="F5" s="691">
        <v>118.62428571428572</v>
      </c>
      <c r="G5" s="691">
        <v>126.66000000000001</v>
      </c>
      <c r="H5" s="691">
        <v>151.22</v>
      </c>
      <c r="I5" s="691">
        <v>166.86250000000001</v>
      </c>
      <c r="J5" s="691"/>
      <c r="K5" s="691"/>
      <c r="L5" s="691"/>
      <c r="M5" s="691"/>
      <c r="N5" s="691"/>
      <c r="O5" s="692">
        <v>137.69</v>
      </c>
    </row>
    <row r="6" spans="1:15" ht="13.5" thickBot="1">
      <c r="A6" s="689"/>
      <c r="B6" s="690" t="s">
        <v>54</v>
      </c>
      <c r="C6" s="691">
        <v>189.36733333333333</v>
      </c>
      <c r="D6" s="691">
        <v>173.86733333333331</v>
      </c>
      <c r="E6" s="691">
        <v>163.06399999999996</v>
      </c>
      <c r="F6" s="691">
        <v>174.30799999999999</v>
      </c>
      <c r="G6" s="691">
        <v>189.15533333333335</v>
      </c>
      <c r="H6" s="691">
        <v>249.38466666666665</v>
      </c>
      <c r="I6" s="691">
        <v>254.51066666666659</v>
      </c>
      <c r="J6" s="691"/>
      <c r="K6" s="691"/>
      <c r="L6" s="691"/>
      <c r="M6" s="691"/>
      <c r="N6" s="691"/>
      <c r="O6" s="692">
        <v>199.09</v>
      </c>
    </row>
    <row r="7" spans="1:15" s="696" customFormat="1" ht="15.75" thickBot="1">
      <c r="A7" s="689"/>
      <c r="B7" s="693" t="s">
        <v>55</v>
      </c>
      <c r="C7" s="694">
        <v>139.19727272727269</v>
      </c>
      <c r="D7" s="694">
        <v>129.71840909090909</v>
      </c>
      <c r="E7" s="694">
        <v>123.27255813953489</v>
      </c>
      <c r="F7" s="694">
        <v>129.55674418604647</v>
      </c>
      <c r="G7" s="694">
        <v>142.89162790697671</v>
      </c>
      <c r="H7" s="694">
        <v>174.71139534883721</v>
      </c>
      <c r="I7" s="694">
        <v>186.50340909090912</v>
      </c>
      <c r="J7" s="694"/>
      <c r="K7" s="694"/>
      <c r="L7" s="694"/>
      <c r="M7" s="694"/>
      <c r="N7" s="694"/>
      <c r="O7" s="695">
        <v>145.80000000000001</v>
      </c>
    </row>
    <row r="8" spans="1:15" ht="13.5" thickBot="1">
      <c r="A8" s="689" t="s">
        <v>56</v>
      </c>
      <c r="B8" s="690" t="s">
        <v>52</v>
      </c>
      <c r="C8" s="691">
        <v>128.29090909090914</v>
      </c>
      <c r="D8" s="691">
        <v>114.09363636363636</v>
      </c>
      <c r="E8" s="691">
        <v>116.45227272727271</v>
      </c>
      <c r="F8" s="691">
        <v>109.3319047619048</v>
      </c>
      <c r="G8" s="691">
        <v>110.60954545454547</v>
      </c>
      <c r="H8" s="691">
        <v>128.64772727272728</v>
      </c>
      <c r="I8" s="691">
        <v>124.45727272727272</v>
      </c>
      <c r="J8" s="691"/>
      <c r="K8" s="691"/>
      <c r="L8" s="691"/>
      <c r="M8" s="691"/>
      <c r="N8" s="691"/>
      <c r="O8" s="692">
        <v>118.86</v>
      </c>
    </row>
    <row r="9" spans="1:15" ht="13.5" thickBot="1">
      <c r="A9" s="689"/>
      <c r="B9" s="690" t="s">
        <v>53</v>
      </c>
      <c r="C9" s="691">
        <v>151.13857142857145</v>
      </c>
      <c r="D9" s="691">
        <v>129.87571428571428</v>
      </c>
      <c r="E9" s="691">
        <v>127.28</v>
      </c>
      <c r="F9" s="691">
        <v>121.70142857142856</v>
      </c>
      <c r="G9" s="691">
        <v>126.48428571428573</v>
      </c>
      <c r="H9" s="691">
        <v>142.69857142857143</v>
      </c>
      <c r="I9" s="691">
        <v>137.88857142857142</v>
      </c>
      <c r="J9" s="691"/>
      <c r="K9" s="691"/>
      <c r="L9" s="691"/>
      <c r="M9" s="691"/>
      <c r="N9" s="691"/>
      <c r="O9" s="692">
        <v>133.87</v>
      </c>
    </row>
    <row r="10" spans="1:15" s="696" customFormat="1" ht="15.75" thickBot="1">
      <c r="A10" s="689"/>
      <c r="B10" s="693" t="s">
        <v>55</v>
      </c>
      <c r="C10" s="694">
        <v>133.80586206896552</v>
      </c>
      <c r="D10" s="694">
        <v>117.90310344827583</v>
      </c>
      <c r="E10" s="694">
        <v>119.06586206896553</v>
      </c>
      <c r="F10" s="694">
        <v>112.42428571428573</v>
      </c>
      <c r="G10" s="694">
        <v>114.44137931034483</v>
      </c>
      <c r="H10" s="694">
        <v>132.03931034482758</v>
      </c>
      <c r="I10" s="694">
        <v>127.69931034482757</v>
      </c>
      <c r="J10" s="694"/>
      <c r="K10" s="694"/>
      <c r="L10" s="694"/>
      <c r="M10" s="694"/>
      <c r="N10" s="694"/>
      <c r="O10" s="695">
        <v>122.48</v>
      </c>
    </row>
    <row r="11" spans="1:15" ht="13.5" thickBot="1">
      <c r="A11" s="689" t="s">
        <v>57</v>
      </c>
      <c r="B11" s="690" t="s">
        <v>52</v>
      </c>
      <c r="C11" s="691">
        <v>90.820000000000007</v>
      </c>
      <c r="D11" s="691">
        <v>87.506666666666661</v>
      </c>
      <c r="E11" s="691">
        <v>83.743333333333339</v>
      </c>
      <c r="F11" s="691">
        <v>87.343333333333348</v>
      </c>
      <c r="G11" s="691">
        <v>89.223333333333343</v>
      </c>
      <c r="H11" s="691">
        <v>94.15333333333335</v>
      </c>
      <c r="I11" s="691">
        <v>98.773333333333326</v>
      </c>
      <c r="J11" s="691"/>
      <c r="K11" s="691"/>
      <c r="L11" s="691"/>
      <c r="M11" s="691"/>
      <c r="N11" s="691"/>
      <c r="O11" s="692">
        <v>90.22</v>
      </c>
    </row>
    <row r="12" spans="1:15" ht="13.5" thickBot="1">
      <c r="A12" s="689"/>
      <c r="B12" s="690" t="s">
        <v>53</v>
      </c>
      <c r="C12" s="691">
        <v>230.77999999999997</v>
      </c>
      <c r="D12" s="691">
        <v>238.54999999999995</v>
      </c>
      <c r="E12" s="691">
        <v>225.19800000000001</v>
      </c>
      <c r="F12" s="691">
        <v>222.33200000000002</v>
      </c>
      <c r="G12" s="691">
        <v>268.03599999999994</v>
      </c>
      <c r="H12" s="691">
        <v>469.44199999999989</v>
      </c>
      <c r="I12" s="691">
        <v>310.76599999999996</v>
      </c>
      <c r="J12" s="691"/>
      <c r="K12" s="691"/>
      <c r="L12" s="691"/>
      <c r="M12" s="691"/>
      <c r="N12" s="691"/>
      <c r="O12" s="692">
        <v>280.73</v>
      </c>
    </row>
    <row r="13" spans="1:15" ht="13.5" thickBot="1">
      <c r="A13" s="689"/>
      <c r="B13" s="690" t="s">
        <v>54</v>
      </c>
      <c r="C13" s="691">
        <v>176.04</v>
      </c>
      <c r="D13" s="691">
        <v>165.53333333333333</v>
      </c>
      <c r="E13" s="691">
        <v>159.97</v>
      </c>
      <c r="F13" s="691">
        <v>156.90666666666667</v>
      </c>
      <c r="G13" s="691">
        <v>160.35</v>
      </c>
      <c r="H13" s="691">
        <v>276.42</v>
      </c>
      <c r="I13" s="691">
        <v>230.92999999999998</v>
      </c>
      <c r="J13" s="691"/>
      <c r="K13" s="691"/>
      <c r="L13" s="691"/>
      <c r="M13" s="691"/>
      <c r="N13" s="691"/>
      <c r="O13" s="692">
        <v>189.45</v>
      </c>
    </row>
    <row r="14" spans="1:15" s="696" customFormat="1" ht="15.75" thickBot="1">
      <c r="A14" s="689"/>
      <c r="B14" s="693" t="s">
        <v>55</v>
      </c>
      <c r="C14" s="694">
        <v>159.06714285714287</v>
      </c>
      <c r="D14" s="694">
        <v>158.17071428571427</v>
      </c>
      <c r="E14" s="694">
        <v>150.59714285714287</v>
      </c>
      <c r="F14" s="694">
        <v>150.46</v>
      </c>
      <c r="G14" s="694">
        <v>168.32642857142855</v>
      </c>
      <c r="H14" s="694">
        <v>267.24214285714282</v>
      </c>
      <c r="I14" s="694">
        <v>202.80428571428575</v>
      </c>
      <c r="J14" s="694"/>
      <c r="K14" s="694"/>
      <c r="L14" s="694"/>
      <c r="M14" s="694"/>
      <c r="N14" s="694"/>
      <c r="O14" s="695">
        <v>179.52</v>
      </c>
    </row>
    <row r="15" spans="1:15" ht="13.5" thickBot="1">
      <c r="A15" s="689" t="s">
        <v>58</v>
      </c>
      <c r="B15" s="690" t="s">
        <v>52</v>
      </c>
      <c r="C15" s="691">
        <v>100.39428571428572</v>
      </c>
      <c r="D15" s="691">
        <v>99.607142857142861</v>
      </c>
      <c r="E15" s="691">
        <v>96.045714285714283</v>
      </c>
      <c r="F15" s="691">
        <v>92.795714285714283</v>
      </c>
      <c r="G15" s="691">
        <v>86.625714285714281</v>
      </c>
      <c r="H15" s="691">
        <v>92.067142857142855</v>
      </c>
      <c r="I15" s="691">
        <v>95.655714285714268</v>
      </c>
      <c r="J15" s="691"/>
      <c r="K15" s="691"/>
      <c r="L15" s="691"/>
      <c r="M15" s="691"/>
      <c r="N15" s="691"/>
      <c r="O15" s="692">
        <v>94.74</v>
      </c>
    </row>
    <row r="16" spans="1:15" ht="13.5" thickBot="1">
      <c r="A16" s="689"/>
      <c r="B16" s="690" t="s">
        <v>59</v>
      </c>
      <c r="C16" s="691">
        <v>115.27999999999999</v>
      </c>
      <c r="D16" s="691">
        <v>121.035</v>
      </c>
      <c r="E16" s="691">
        <v>123.99000000000001</v>
      </c>
      <c r="F16" s="691">
        <v>122.575</v>
      </c>
      <c r="G16" s="691">
        <v>118.185</v>
      </c>
      <c r="H16" s="691">
        <v>122.5475</v>
      </c>
      <c r="I16" s="691">
        <v>126.54499999999999</v>
      </c>
      <c r="J16" s="691"/>
      <c r="K16" s="691"/>
      <c r="L16" s="691"/>
      <c r="M16" s="691"/>
      <c r="N16" s="691"/>
      <c r="O16" s="692">
        <v>121.45</v>
      </c>
    </row>
    <row r="17" spans="1:17" s="696" customFormat="1" ht="15.75" thickBot="1">
      <c r="A17" s="689"/>
      <c r="B17" s="693" t="s">
        <v>55</v>
      </c>
      <c r="C17" s="694">
        <v>105.80727272727272</v>
      </c>
      <c r="D17" s="694">
        <v>107.39909090909092</v>
      </c>
      <c r="E17" s="694">
        <v>106.20727272727275</v>
      </c>
      <c r="F17" s="694">
        <v>103.62454545454544</v>
      </c>
      <c r="G17" s="694">
        <v>98.101818181818189</v>
      </c>
      <c r="H17" s="694">
        <v>103.15090909090912</v>
      </c>
      <c r="I17" s="694">
        <v>106.88818181818182</v>
      </c>
      <c r="J17" s="694"/>
      <c r="K17" s="694"/>
      <c r="L17" s="694"/>
      <c r="M17" s="694"/>
      <c r="N17" s="694"/>
      <c r="O17" s="695">
        <v>104.45</v>
      </c>
    </row>
    <row r="18" spans="1:17" ht="13.5" thickBot="1">
      <c r="A18" s="689" t="s">
        <v>60</v>
      </c>
      <c r="B18" s="690" t="s">
        <v>52</v>
      </c>
      <c r="C18" s="691">
        <v>204.13400000000001</v>
      </c>
      <c r="D18" s="691">
        <v>184.578</v>
      </c>
      <c r="E18" s="691">
        <v>245.92200000000003</v>
      </c>
      <c r="F18" s="691">
        <v>208.98199999999997</v>
      </c>
      <c r="G18" s="691">
        <v>221.29599999999999</v>
      </c>
      <c r="H18" s="691">
        <v>365.50799999999998</v>
      </c>
      <c r="I18" s="691">
        <v>240.13199999999998</v>
      </c>
      <c r="J18" s="691"/>
      <c r="K18" s="691"/>
      <c r="L18" s="691"/>
      <c r="M18" s="691"/>
      <c r="N18" s="691"/>
      <c r="O18" s="692">
        <v>238.65</v>
      </c>
    </row>
    <row r="19" spans="1:17" ht="13.5" thickBot="1">
      <c r="A19" s="689"/>
      <c r="B19" s="690" t="s">
        <v>53</v>
      </c>
      <c r="C19" s="691">
        <v>361.0575</v>
      </c>
      <c r="D19" s="691">
        <v>368.92250000000001</v>
      </c>
      <c r="E19" s="691">
        <v>269.5</v>
      </c>
      <c r="F19" s="691">
        <v>280.72750000000002</v>
      </c>
      <c r="G19" s="691">
        <v>440.12500000000006</v>
      </c>
      <c r="H19" s="691">
        <v>754.38749999999993</v>
      </c>
      <c r="I19" s="691">
        <v>540.08249999999998</v>
      </c>
      <c r="J19" s="691"/>
      <c r="K19" s="691"/>
      <c r="L19" s="691"/>
      <c r="M19" s="691"/>
      <c r="N19" s="691"/>
      <c r="O19" s="692">
        <v>430.69</v>
      </c>
    </row>
    <row r="20" spans="1:17" s="696" customFormat="1" ht="15.75" thickBot="1">
      <c r="A20" s="689"/>
      <c r="B20" s="693" t="s">
        <v>55</v>
      </c>
      <c r="C20" s="694">
        <v>273.87777777777774</v>
      </c>
      <c r="D20" s="694">
        <v>266.50888888888881</v>
      </c>
      <c r="E20" s="694">
        <v>256.40111111111105</v>
      </c>
      <c r="F20" s="694">
        <v>240.86888888888885</v>
      </c>
      <c r="G20" s="694">
        <v>318.55333333333334</v>
      </c>
      <c r="H20" s="694">
        <v>538.34333333333336</v>
      </c>
      <c r="I20" s="694">
        <v>373.44333333333338</v>
      </c>
      <c r="J20" s="694"/>
      <c r="K20" s="694"/>
      <c r="L20" s="694"/>
      <c r="M20" s="694"/>
      <c r="N20" s="694"/>
      <c r="O20" s="695">
        <v>324</v>
      </c>
    </row>
    <row r="21" spans="1:17" s="701" customFormat="1" ht="16.5" thickBot="1">
      <c r="A21" s="697" t="s">
        <v>77</v>
      </c>
      <c r="B21" s="698"/>
      <c r="C21" s="699">
        <v>148.23149532710278</v>
      </c>
      <c r="D21" s="699">
        <v>139.45009345794395</v>
      </c>
      <c r="E21" s="699">
        <v>135.26301886792444</v>
      </c>
      <c r="F21" s="699">
        <v>134.59952380952376</v>
      </c>
      <c r="G21" s="699">
        <v>148.73405660377358</v>
      </c>
      <c r="H21" s="699">
        <v>198.70632075471704</v>
      </c>
      <c r="I21" s="699">
        <v>180.23785046728975</v>
      </c>
      <c r="J21" s="699"/>
      <c r="K21" s="699"/>
      <c r="L21" s="699"/>
      <c r="M21" s="699"/>
      <c r="N21" s="699"/>
      <c r="O21" s="700">
        <v>154.55000000000001</v>
      </c>
      <c r="Q21" s="957"/>
    </row>
    <row r="22" spans="1:17" ht="15" customHeight="1" thickBot="1"/>
    <row r="23" spans="1:17" ht="15.75" customHeight="1" thickBot="1">
      <c r="A23" s="703" t="s">
        <v>62</v>
      </c>
      <c r="B23" s="704" t="s">
        <v>55</v>
      </c>
      <c r="C23" s="705">
        <v>109.27</v>
      </c>
      <c r="D23" s="705">
        <v>99.78</v>
      </c>
      <c r="E23" s="705">
        <v>93.85</v>
      </c>
      <c r="F23" s="705">
        <v>91.87</v>
      </c>
      <c r="G23" s="705">
        <v>93.06</v>
      </c>
      <c r="H23" s="705">
        <v>99.98</v>
      </c>
      <c r="I23" s="705">
        <v>103.11</v>
      </c>
      <c r="J23" s="705"/>
      <c r="K23" s="705"/>
      <c r="L23" s="705"/>
      <c r="M23" s="705"/>
      <c r="N23" s="705"/>
      <c r="O23" s="706">
        <v>98.7</v>
      </c>
    </row>
    <row r="24" spans="1:17" ht="22.5" customHeight="1" thickBot="1"/>
    <row r="25" spans="1:17" ht="24.95" customHeight="1" thickBot="1">
      <c r="A25" s="673" t="s">
        <v>98</v>
      </c>
      <c r="B25" s="674"/>
      <c r="C25" s="674"/>
      <c r="D25" s="674"/>
      <c r="E25" s="674"/>
      <c r="F25" s="674"/>
      <c r="G25" s="674"/>
      <c r="H25" s="674"/>
      <c r="I25" s="674"/>
      <c r="J25" s="674"/>
      <c r="K25" s="674"/>
      <c r="L25" s="674"/>
      <c r="M25" s="674"/>
      <c r="N25" s="674"/>
      <c r="O25" s="675"/>
    </row>
    <row r="26" spans="1:17" ht="12.75" customHeight="1">
      <c r="A26" s="677" t="s">
        <v>48</v>
      </c>
      <c r="B26" s="678" t="s">
        <v>84</v>
      </c>
      <c r="C26" s="679" t="s">
        <v>99</v>
      </c>
      <c r="D26" s="679" t="s">
        <v>100</v>
      </c>
      <c r="E26" s="679" t="s">
        <v>101</v>
      </c>
      <c r="F26" s="679" t="s">
        <v>102</v>
      </c>
      <c r="G26" s="679" t="s">
        <v>103</v>
      </c>
      <c r="H26" s="679" t="s">
        <v>104</v>
      </c>
      <c r="I26" s="679" t="s">
        <v>105</v>
      </c>
      <c r="J26" s="679" t="s">
        <v>106</v>
      </c>
      <c r="K26" s="679" t="s">
        <v>107</v>
      </c>
      <c r="L26" s="679" t="s">
        <v>108</v>
      </c>
      <c r="M26" s="679" t="s">
        <v>109</v>
      </c>
      <c r="N26" s="679" t="s">
        <v>110</v>
      </c>
      <c r="O26" s="680" t="s">
        <v>16</v>
      </c>
    </row>
    <row r="27" spans="1:17" ht="13.5" thickBot="1">
      <c r="A27" s="681"/>
      <c r="B27" s="682"/>
      <c r="C27" s="683" t="s">
        <v>97</v>
      </c>
      <c r="D27" s="683" t="s">
        <v>97</v>
      </c>
      <c r="E27" s="683" t="s">
        <v>97</v>
      </c>
      <c r="F27" s="683" t="s">
        <v>97</v>
      </c>
      <c r="G27" s="683" t="s">
        <v>97</v>
      </c>
      <c r="H27" s="683" t="s">
        <v>97</v>
      </c>
      <c r="I27" s="683" t="s">
        <v>97</v>
      </c>
      <c r="J27" s="683" t="s">
        <v>97</v>
      </c>
      <c r="K27" s="683" t="s">
        <v>97</v>
      </c>
      <c r="L27" s="683" t="s">
        <v>97</v>
      </c>
      <c r="M27" s="683" t="s">
        <v>97</v>
      </c>
      <c r="N27" s="683" t="s">
        <v>97</v>
      </c>
      <c r="O27" s="684" t="s">
        <v>97</v>
      </c>
    </row>
    <row r="28" spans="1:17" ht="12.75" customHeight="1" thickBot="1">
      <c r="A28" s="685" t="s">
        <v>76</v>
      </c>
      <c r="B28" s="686" t="s">
        <v>52</v>
      </c>
      <c r="C28" s="687">
        <v>105.92900000000002</v>
      </c>
      <c r="D28" s="687">
        <v>99.71850000000002</v>
      </c>
      <c r="E28" s="687">
        <v>92.532499999999999</v>
      </c>
      <c r="F28" s="687">
        <v>96.747999999999976</v>
      </c>
      <c r="G28" s="687">
        <v>104.9325</v>
      </c>
      <c r="H28" s="687">
        <v>125.48549999999997</v>
      </c>
      <c r="I28" s="687">
        <v>137.94599999999997</v>
      </c>
      <c r="J28" s="687"/>
      <c r="K28" s="687"/>
      <c r="L28" s="687"/>
      <c r="M28" s="687"/>
      <c r="N28" s="687"/>
      <c r="O28" s="688">
        <v>109.04</v>
      </c>
    </row>
    <row r="29" spans="1:17" ht="13.5" thickBot="1">
      <c r="A29" s="689"/>
      <c r="B29" s="690" t="s">
        <v>53</v>
      </c>
      <c r="C29" s="691">
        <v>118.5</v>
      </c>
      <c r="D29" s="691">
        <v>113.33285714285716</v>
      </c>
      <c r="E29" s="691">
        <v>107.14428571428572</v>
      </c>
      <c r="F29" s="691">
        <v>109.19428571428571</v>
      </c>
      <c r="G29" s="691">
        <v>117.61428571428573</v>
      </c>
      <c r="H29" s="691">
        <v>136.67999999999998</v>
      </c>
      <c r="I29" s="691">
        <v>149.76428571428571</v>
      </c>
      <c r="J29" s="691"/>
      <c r="K29" s="691"/>
      <c r="L29" s="691"/>
      <c r="M29" s="691"/>
      <c r="N29" s="691"/>
      <c r="O29" s="692">
        <v>121.75</v>
      </c>
    </row>
    <row r="30" spans="1:17" ht="13.5" thickBot="1">
      <c r="A30" s="689"/>
      <c r="B30" s="690" t="s">
        <v>54</v>
      </c>
      <c r="C30" s="691">
        <v>167.03800000000001</v>
      </c>
      <c r="D30" s="691">
        <v>161.36333333333334</v>
      </c>
      <c r="E30" s="691">
        <v>150.20600000000002</v>
      </c>
      <c r="F30" s="691">
        <v>158.10000000000002</v>
      </c>
      <c r="G30" s="691">
        <v>173.23000000000005</v>
      </c>
      <c r="H30" s="691">
        <v>221.38533333333328</v>
      </c>
      <c r="I30" s="691">
        <v>232.82333333333332</v>
      </c>
      <c r="J30" s="691"/>
      <c r="K30" s="691"/>
      <c r="L30" s="691"/>
      <c r="M30" s="691"/>
      <c r="N30" s="691"/>
      <c r="O30" s="692">
        <v>180.59</v>
      </c>
    </row>
    <row r="31" spans="1:17" ht="15" thickBot="1">
      <c r="A31" s="689"/>
      <c r="B31" s="693" t="s">
        <v>55</v>
      </c>
      <c r="C31" s="694">
        <v>129.84880952380951</v>
      </c>
      <c r="D31" s="694">
        <v>124.00357142857141</v>
      </c>
      <c r="E31" s="694">
        <v>115.56547619047622</v>
      </c>
      <c r="F31" s="694">
        <v>120.73380952380954</v>
      </c>
      <c r="G31" s="694">
        <v>131.4380952380952</v>
      </c>
      <c r="H31" s="694">
        <v>161.60119047619051</v>
      </c>
      <c r="I31" s="694">
        <v>173.80047619047613</v>
      </c>
      <c r="J31" s="694"/>
      <c r="K31" s="694"/>
      <c r="L31" s="694"/>
      <c r="M31" s="694"/>
      <c r="N31" s="694"/>
      <c r="O31" s="695">
        <v>136.71</v>
      </c>
    </row>
    <row r="32" spans="1:17" ht="13.5" thickBot="1">
      <c r="A32" s="689" t="s">
        <v>56</v>
      </c>
      <c r="B32" s="690" t="s">
        <v>52</v>
      </c>
      <c r="C32" s="691">
        <v>127.60409090909089</v>
      </c>
      <c r="D32" s="691">
        <v>116.06695652173913</v>
      </c>
      <c r="E32" s="691">
        <v>107.33304347826086</v>
      </c>
      <c r="F32" s="691">
        <v>109.94363636363636</v>
      </c>
      <c r="G32" s="691">
        <v>115.58590909090908</v>
      </c>
      <c r="H32" s="691">
        <v>122.01136363636364</v>
      </c>
      <c r="I32" s="691">
        <v>121.49136363636363</v>
      </c>
      <c r="J32" s="691"/>
      <c r="K32" s="691"/>
      <c r="L32" s="691"/>
      <c r="M32" s="691"/>
      <c r="N32" s="691"/>
      <c r="O32" s="692">
        <v>115.83</v>
      </c>
    </row>
    <row r="33" spans="1:15" ht="13.5" thickBot="1">
      <c r="A33" s="689"/>
      <c r="B33" s="690" t="s">
        <v>53</v>
      </c>
      <c r="C33" s="691">
        <v>150.58571428571432</v>
      </c>
      <c r="D33" s="691">
        <v>134.47285714285715</v>
      </c>
      <c r="E33" s="691">
        <v>121.81285714285714</v>
      </c>
      <c r="F33" s="691">
        <v>118.84428571428573</v>
      </c>
      <c r="G33" s="691">
        <v>121.77</v>
      </c>
      <c r="H33" s="691">
        <v>137.63</v>
      </c>
      <c r="I33" s="691">
        <v>142.53285714285715</v>
      </c>
      <c r="J33" s="691"/>
      <c r="K33" s="691"/>
      <c r="L33" s="691"/>
      <c r="M33" s="691"/>
      <c r="N33" s="691"/>
      <c r="O33" s="692">
        <v>132.52000000000001</v>
      </c>
    </row>
    <row r="34" spans="1:15" ht="15" thickBot="1">
      <c r="A34" s="689"/>
      <c r="B34" s="693" t="s">
        <v>55</v>
      </c>
      <c r="C34" s="694">
        <v>133.15137931034479</v>
      </c>
      <c r="D34" s="694">
        <v>120.36166666666668</v>
      </c>
      <c r="E34" s="694">
        <v>110.71166666666664</v>
      </c>
      <c r="F34" s="694">
        <v>112.09206896551723</v>
      </c>
      <c r="G34" s="694">
        <v>117.07862068965517</v>
      </c>
      <c r="H34" s="694">
        <v>125.78137931034486</v>
      </c>
      <c r="I34" s="694">
        <v>126.57034482758621</v>
      </c>
      <c r="J34" s="694"/>
      <c r="K34" s="694"/>
      <c r="L34" s="694"/>
      <c r="M34" s="694"/>
      <c r="N34" s="694"/>
      <c r="O34" s="695">
        <v>119.72</v>
      </c>
    </row>
    <row r="35" spans="1:15" ht="13.5" thickBot="1">
      <c r="A35" s="689" t="s">
        <v>57</v>
      </c>
      <c r="B35" s="690" t="s">
        <v>52</v>
      </c>
      <c r="C35" s="691">
        <v>90.658000000000001</v>
      </c>
      <c r="D35" s="691">
        <v>98.957999999999998</v>
      </c>
      <c r="E35" s="691">
        <v>94.075999999999993</v>
      </c>
      <c r="F35" s="691">
        <v>101.256</v>
      </c>
      <c r="G35" s="691">
        <v>95.820000000000007</v>
      </c>
      <c r="H35" s="691">
        <v>89.658000000000001</v>
      </c>
      <c r="I35" s="691">
        <v>82.323999999999998</v>
      </c>
      <c r="J35" s="691"/>
      <c r="K35" s="691"/>
      <c r="L35" s="691"/>
      <c r="M35" s="691"/>
      <c r="N35" s="691"/>
      <c r="O35" s="692">
        <v>93.25</v>
      </c>
    </row>
    <row r="36" spans="1:15" ht="13.5" thickBot="1">
      <c r="A36" s="689"/>
      <c r="B36" s="690" t="s">
        <v>53</v>
      </c>
      <c r="C36" s="691">
        <v>228.01000000000005</v>
      </c>
      <c r="D36" s="691">
        <v>228.244</v>
      </c>
      <c r="E36" s="691">
        <v>225.89000000000001</v>
      </c>
      <c r="F36" s="691">
        <v>222.95400000000001</v>
      </c>
      <c r="G36" s="691">
        <v>248.75399999999999</v>
      </c>
      <c r="H36" s="691">
        <v>418.3</v>
      </c>
      <c r="I36" s="691">
        <v>296.8</v>
      </c>
      <c r="J36" s="691"/>
      <c r="K36" s="691"/>
      <c r="L36" s="691"/>
      <c r="M36" s="691"/>
      <c r="N36" s="691"/>
      <c r="O36" s="692">
        <v>266.99</v>
      </c>
    </row>
    <row r="37" spans="1:15" ht="13.5" thickBot="1">
      <c r="A37" s="689"/>
      <c r="B37" s="690" t="s">
        <v>54</v>
      </c>
      <c r="C37" s="691">
        <v>166.34333333333333</v>
      </c>
      <c r="D37" s="691">
        <v>159.87333333333333</v>
      </c>
      <c r="E37" s="691">
        <v>144.91</v>
      </c>
      <c r="F37" s="691">
        <v>162.80000000000001</v>
      </c>
      <c r="G37" s="691">
        <v>164.70000000000002</v>
      </c>
      <c r="H37" s="691">
        <v>261.94</v>
      </c>
      <c r="I37" s="691">
        <v>228.94999999999996</v>
      </c>
      <c r="J37" s="691"/>
      <c r="K37" s="691"/>
      <c r="L37" s="691"/>
      <c r="M37" s="691"/>
      <c r="N37" s="691"/>
      <c r="O37" s="692">
        <v>184.22</v>
      </c>
    </row>
    <row r="38" spans="1:15" ht="15" thickBot="1">
      <c r="A38" s="689"/>
      <c r="B38" s="693" t="s">
        <v>55</v>
      </c>
      <c r="C38" s="694">
        <v>160.95153846153849</v>
      </c>
      <c r="D38" s="694">
        <v>162.74076923076925</v>
      </c>
      <c r="E38" s="694">
        <v>156.50461538461539</v>
      </c>
      <c r="F38" s="694">
        <v>162.26538461538465</v>
      </c>
      <c r="G38" s="694">
        <v>170.53615384615387</v>
      </c>
      <c r="H38" s="694">
        <v>255.81615384615378</v>
      </c>
      <c r="I38" s="694">
        <v>198.65153846153845</v>
      </c>
      <c r="J38" s="694"/>
      <c r="K38" s="694"/>
      <c r="L38" s="694"/>
      <c r="M38" s="694"/>
      <c r="N38" s="694"/>
      <c r="O38" s="695">
        <v>181.07</v>
      </c>
    </row>
    <row r="39" spans="1:15" ht="13.5" thickBot="1">
      <c r="A39" s="689" t="s">
        <v>58</v>
      </c>
      <c r="B39" s="690" t="s">
        <v>52</v>
      </c>
      <c r="C39" s="691">
        <v>103.41888888888889</v>
      </c>
      <c r="D39" s="691">
        <v>109.38</v>
      </c>
      <c r="E39" s="691">
        <v>96.836666666666659</v>
      </c>
      <c r="F39" s="691">
        <v>105.37777777777779</v>
      </c>
      <c r="G39" s="691">
        <v>98.538750000000007</v>
      </c>
      <c r="H39" s="691">
        <v>102.52374999999999</v>
      </c>
      <c r="I39" s="691">
        <v>99.71</v>
      </c>
      <c r="J39" s="691"/>
      <c r="K39" s="691"/>
      <c r="L39" s="691"/>
      <c r="M39" s="691"/>
      <c r="N39" s="691"/>
      <c r="O39" s="692">
        <v>101.47</v>
      </c>
    </row>
    <row r="40" spans="1:15" ht="13.5" thickBot="1">
      <c r="A40" s="689"/>
      <c r="B40" s="690" t="s">
        <v>59</v>
      </c>
      <c r="C40" s="691">
        <v>120.41</v>
      </c>
      <c r="D40" s="691">
        <v>119.5575</v>
      </c>
      <c r="E40" s="691">
        <v>115.98750000000001</v>
      </c>
      <c r="F40" s="691">
        <v>114.92</v>
      </c>
      <c r="G40" s="691">
        <v>115.30500000000001</v>
      </c>
      <c r="H40" s="691">
        <v>117.73750000000001</v>
      </c>
      <c r="I40" s="691">
        <v>121.29249999999999</v>
      </c>
      <c r="J40" s="691"/>
      <c r="K40" s="691"/>
      <c r="L40" s="691"/>
      <c r="M40" s="691"/>
      <c r="N40" s="691"/>
      <c r="O40" s="692">
        <v>117.89</v>
      </c>
    </row>
    <row r="41" spans="1:15" ht="15" thickBot="1">
      <c r="A41" s="689"/>
      <c r="B41" s="693" t="s">
        <v>55</v>
      </c>
      <c r="C41" s="694">
        <v>108.64692307692306</v>
      </c>
      <c r="D41" s="694">
        <v>112.51153846153846</v>
      </c>
      <c r="E41" s="694">
        <v>102.72923076923078</v>
      </c>
      <c r="F41" s="694">
        <v>108.31384615384614</v>
      </c>
      <c r="G41" s="694">
        <v>104.12749999999998</v>
      </c>
      <c r="H41" s="694">
        <v>107.59500000000001</v>
      </c>
      <c r="I41" s="694">
        <v>106.90416666666665</v>
      </c>
      <c r="J41" s="694"/>
      <c r="K41" s="694"/>
      <c r="L41" s="694"/>
      <c r="M41" s="694"/>
      <c r="N41" s="694"/>
      <c r="O41" s="695">
        <v>106.52</v>
      </c>
    </row>
    <row r="42" spans="1:15" ht="13.5" thickBot="1">
      <c r="A42" s="689" t="s">
        <v>60</v>
      </c>
      <c r="B42" s="690" t="s">
        <v>52</v>
      </c>
      <c r="C42" s="691">
        <v>139.42333333333335</v>
      </c>
      <c r="D42" s="691">
        <v>145.73399999999998</v>
      </c>
      <c r="E42" s="691">
        <v>179.018</v>
      </c>
      <c r="F42" s="691">
        <v>166.958</v>
      </c>
      <c r="G42" s="691">
        <v>185.762</v>
      </c>
      <c r="H42" s="691">
        <v>328.59</v>
      </c>
      <c r="I42" s="691">
        <v>259.02199999999999</v>
      </c>
      <c r="J42" s="691"/>
      <c r="K42" s="691"/>
      <c r="L42" s="691"/>
      <c r="M42" s="691"/>
      <c r="N42" s="691"/>
      <c r="O42" s="692">
        <v>187.91</v>
      </c>
    </row>
    <row r="43" spans="1:15" ht="13.5" thickBot="1">
      <c r="A43" s="689"/>
      <c r="B43" s="690" t="s">
        <v>53</v>
      </c>
      <c r="C43" s="691">
        <v>354.51249999999993</v>
      </c>
      <c r="D43" s="691">
        <v>315.29000000000002</v>
      </c>
      <c r="E43" s="691">
        <v>265.39499999999998</v>
      </c>
      <c r="F43" s="691">
        <v>273.14749999999998</v>
      </c>
      <c r="G43" s="691">
        <v>384.26500000000004</v>
      </c>
      <c r="H43" s="691">
        <v>709.47500000000002</v>
      </c>
      <c r="I43" s="691">
        <v>527.79250000000002</v>
      </c>
      <c r="J43" s="691"/>
      <c r="K43" s="691"/>
      <c r="L43" s="691"/>
      <c r="M43" s="691"/>
      <c r="N43" s="691"/>
      <c r="O43" s="692">
        <v>404.27</v>
      </c>
    </row>
    <row r="44" spans="1:15" ht="15" thickBot="1">
      <c r="A44" s="689"/>
      <c r="B44" s="693" t="s">
        <v>55</v>
      </c>
      <c r="C44" s="694">
        <v>225.45899999999997</v>
      </c>
      <c r="D44" s="694">
        <v>221.0922222222222</v>
      </c>
      <c r="E44" s="694">
        <v>217.40777777777777</v>
      </c>
      <c r="F44" s="694">
        <v>214.15333333333331</v>
      </c>
      <c r="G44" s="694">
        <v>273.98555555555555</v>
      </c>
      <c r="H44" s="694">
        <v>497.87222222222226</v>
      </c>
      <c r="I44" s="694">
        <v>378.4755555555555</v>
      </c>
      <c r="J44" s="694"/>
      <c r="K44" s="694"/>
      <c r="L44" s="694"/>
      <c r="M44" s="694"/>
      <c r="N44" s="694"/>
      <c r="O44" s="695">
        <v>274.45</v>
      </c>
    </row>
    <row r="45" spans="1:15" ht="15.75" thickBot="1">
      <c r="A45" s="697" t="s">
        <v>77</v>
      </c>
      <c r="B45" s="698"/>
      <c r="C45" s="699">
        <v>140.88233644859815</v>
      </c>
      <c r="D45" s="699">
        <v>134.45897196261686</v>
      </c>
      <c r="E45" s="699">
        <v>126.18514018691592</v>
      </c>
      <c r="F45" s="699">
        <v>129.87169811320751</v>
      </c>
      <c r="G45" s="699">
        <v>141.40999999999994</v>
      </c>
      <c r="H45" s="699">
        <v>186.02390476190476</v>
      </c>
      <c r="I45" s="699">
        <v>173.7310476190477</v>
      </c>
      <c r="J45" s="699"/>
      <c r="K45" s="699"/>
      <c r="L45" s="699"/>
      <c r="M45" s="699"/>
      <c r="N45" s="699"/>
      <c r="O45" s="700">
        <v>146.44999999999999</v>
      </c>
    </row>
    <row r="46" spans="1:15" ht="15" customHeight="1" thickBot="1"/>
    <row r="47" spans="1:15" ht="15.75" customHeight="1" thickBot="1">
      <c r="A47" s="703" t="s">
        <v>62</v>
      </c>
      <c r="B47" s="704" t="s">
        <v>55</v>
      </c>
      <c r="C47" s="705">
        <v>109.62</v>
      </c>
      <c r="D47" s="705">
        <v>109.77</v>
      </c>
      <c r="E47" s="705">
        <v>100.42</v>
      </c>
      <c r="F47" s="705">
        <v>100.98</v>
      </c>
      <c r="G47" s="705">
        <v>101.05</v>
      </c>
      <c r="H47" s="705">
        <v>97.85</v>
      </c>
      <c r="I47" s="705">
        <v>97</v>
      </c>
      <c r="J47" s="705"/>
      <c r="K47" s="705"/>
      <c r="L47" s="705"/>
      <c r="M47" s="705"/>
      <c r="N47" s="705"/>
      <c r="O47" s="706">
        <v>102.38</v>
      </c>
    </row>
    <row r="48" spans="1:15" ht="22.5" customHeight="1" thickBot="1"/>
    <row r="49" spans="1:15" ht="24.95" customHeight="1" thickBot="1">
      <c r="A49" s="673" t="s">
        <v>111</v>
      </c>
      <c r="B49" s="674"/>
      <c r="C49" s="674"/>
      <c r="D49" s="674"/>
      <c r="E49" s="674"/>
      <c r="F49" s="674"/>
      <c r="G49" s="674"/>
      <c r="H49" s="674"/>
      <c r="I49" s="674"/>
      <c r="J49" s="674"/>
      <c r="K49" s="674"/>
      <c r="L49" s="674"/>
      <c r="M49" s="674"/>
      <c r="N49" s="674"/>
      <c r="O49" s="675"/>
    </row>
    <row r="50" spans="1:15" ht="12.75" customHeight="1">
      <c r="A50" s="707" t="s">
        <v>48</v>
      </c>
      <c r="B50" s="708" t="s">
        <v>84</v>
      </c>
      <c r="C50" s="708" t="s">
        <v>112</v>
      </c>
      <c r="D50" s="708" t="s">
        <v>113</v>
      </c>
      <c r="E50" s="708" t="s">
        <v>114</v>
      </c>
      <c r="F50" s="708" t="s">
        <v>115</v>
      </c>
      <c r="G50" s="708" t="s">
        <v>116</v>
      </c>
      <c r="H50" s="708" t="s">
        <v>117</v>
      </c>
      <c r="I50" s="708" t="s">
        <v>118</v>
      </c>
      <c r="J50" s="708" t="s">
        <v>119</v>
      </c>
      <c r="K50" s="708" t="s">
        <v>120</v>
      </c>
      <c r="L50" s="708" t="s">
        <v>121</v>
      </c>
      <c r="M50" s="708" t="s">
        <v>122</v>
      </c>
      <c r="N50" s="708" t="s">
        <v>123</v>
      </c>
      <c r="O50" s="709" t="s">
        <v>16</v>
      </c>
    </row>
    <row r="51" spans="1:15" ht="13.5" thickBot="1">
      <c r="A51" s="710"/>
      <c r="B51" s="711"/>
      <c r="C51" s="711"/>
      <c r="D51" s="711"/>
      <c r="E51" s="711"/>
      <c r="F51" s="711"/>
      <c r="G51" s="711"/>
      <c r="H51" s="711"/>
      <c r="I51" s="711"/>
      <c r="J51" s="711"/>
      <c r="K51" s="711"/>
      <c r="L51" s="711"/>
      <c r="M51" s="711"/>
      <c r="N51" s="711"/>
      <c r="O51" s="712" t="s">
        <v>97</v>
      </c>
    </row>
    <row r="52" spans="1:15" ht="13.5" thickBot="1">
      <c r="A52" s="713" t="s">
        <v>76</v>
      </c>
      <c r="B52" s="714" t="s">
        <v>52</v>
      </c>
      <c r="C52" s="715">
        <v>7.1926393235949137E-3</v>
      </c>
      <c r="D52" s="715">
        <v>4.0992667085116528E-3</v>
      </c>
      <c r="E52" s="715">
        <v>4.0504430232363706E-2</v>
      </c>
      <c r="F52" s="715">
        <v>4.6385602655499909E-2</v>
      </c>
      <c r="G52" s="715">
        <v>9.838864666968411E-2</v>
      </c>
      <c r="H52" s="715">
        <v>2.9631387879950691E-2</v>
      </c>
      <c r="I52" s="715">
        <v>5.4101225255155032E-2</v>
      </c>
      <c r="J52" s="715"/>
      <c r="K52" s="715"/>
      <c r="L52" s="715"/>
      <c r="M52" s="715"/>
      <c r="N52" s="715"/>
      <c r="O52" s="716">
        <v>3.0814380044020536E-2</v>
      </c>
    </row>
    <row r="53" spans="1:15" ht="13.5" thickBot="1">
      <c r="A53" s="717"/>
      <c r="B53" s="718" t="s">
        <v>53</v>
      </c>
      <c r="C53" s="719">
        <v>0.12955997588908985</v>
      </c>
      <c r="D53" s="719">
        <v>0.13042491775175491</v>
      </c>
      <c r="E53" s="719">
        <v>0.11047852695297417</v>
      </c>
      <c r="F53" s="719">
        <v>8.6359830446386579E-2</v>
      </c>
      <c r="G53" s="719">
        <v>7.6909996356127747E-2</v>
      </c>
      <c r="H53" s="719">
        <v>0.10637986537898758</v>
      </c>
      <c r="I53" s="719">
        <v>0.11416750131158501</v>
      </c>
      <c r="J53" s="719"/>
      <c r="K53" s="719"/>
      <c r="L53" s="719"/>
      <c r="M53" s="719"/>
      <c r="N53" s="719"/>
      <c r="O53" s="720">
        <v>0.13092402464065706</v>
      </c>
    </row>
    <row r="54" spans="1:15" ht="13.5" thickBot="1">
      <c r="A54" s="717"/>
      <c r="B54" s="718" t="s">
        <v>54</v>
      </c>
      <c r="C54" s="721">
        <v>0.13367816504827237</v>
      </c>
      <c r="D54" s="719">
        <v>7.748972298539504E-2</v>
      </c>
      <c r="E54" s="719">
        <v>8.5602439316671414E-2</v>
      </c>
      <c r="F54" s="719">
        <v>0.10251739405439575</v>
      </c>
      <c r="G54" s="719">
        <v>9.1931728530469867E-2</v>
      </c>
      <c r="H54" s="719">
        <v>0.1264732984419325</v>
      </c>
      <c r="I54" s="719">
        <v>9.3149312067805079E-2</v>
      </c>
      <c r="J54" s="719"/>
      <c r="K54" s="719"/>
      <c r="L54" s="719"/>
      <c r="M54" s="719"/>
      <c r="N54" s="719"/>
      <c r="O54" s="720">
        <v>0.10244199568082396</v>
      </c>
    </row>
    <row r="55" spans="1:15" ht="15" thickBot="1">
      <c r="A55" s="717"/>
      <c r="B55" s="722" t="s">
        <v>55</v>
      </c>
      <c r="C55" s="723">
        <v>7.1994985843509163E-2</v>
      </c>
      <c r="D55" s="723">
        <v>4.6086073138865598E-2</v>
      </c>
      <c r="E55" s="723">
        <v>6.669017602069828E-2</v>
      </c>
      <c r="F55" s="723">
        <v>7.3077580315205642E-2</v>
      </c>
      <c r="G55" s="723">
        <v>8.7140129717597173E-2</v>
      </c>
      <c r="H55" s="723">
        <v>8.1126907753679547E-2</v>
      </c>
      <c r="I55" s="723">
        <v>7.308917201418505E-2</v>
      </c>
      <c r="J55" s="723"/>
      <c r="K55" s="723"/>
      <c r="L55" s="723"/>
      <c r="M55" s="723"/>
      <c r="N55" s="723"/>
      <c r="O55" s="724">
        <v>6.64911125740619E-2</v>
      </c>
    </row>
    <row r="56" spans="1:15" ht="13.5" thickBot="1">
      <c r="A56" s="717" t="s">
        <v>56</v>
      </c>
      <c r="B56" s="718" t="s">
        <v>52</v>
      </c>
      <c r="C56" s="719">
        <v>5.3824150693378954E-3</v>
      </c>
      <c r="D56" s="719">
        <v>-1.7001567175005287E-2</v>
      </c>
      <c r="E56" s="719">
        <v>8.4961992630525313E-2</v>
      </c>
      <c r="F56" s="719">
        <v>-5.5640473788612296E-3</v>
      </c>
      <c r="G56" s="719">
        <v>-4.3053376276598491E-2</v>
      </c>
      <c r="H56" s="719">
        <v>5.4391356989848219E-2</v>
      </c>
      <c r="I56" s="719">
        <v>2.4412509680822828E-2</v>
      </c>
      <c r="J56" s="719"/>
      <c r="K56" s="719"/>
      <c r="L56" s="719"/>
      <c r="M56" s="719"/>
      <c r="N56" s="719"/>
      <c r="O56" s="720">
        <v>2.6159026159026169E-2</v>
      </c>
    </row>
    <row r="57" spans="1:15" ht="13.5" thickBot="1">
      <c r="A57" s="717"/>
      <c r="B57" s="718" t="s">
        <v>53</v>
      </c>
      <c r="C57" s="719">
        <v>3.6713784270941533E-3</v>
      </c>
      <c r="D57" s="719">
        <v>-3.4186399804527826E-2</v>
      </c>
      <c r="E57" s="719">
        <v>4.4881492687846726E-2</v>
      </c>
      <c r="F57" s="719">
        <v>2.4041062134124876E-2</v>
      </c>
      <c r="G57" s="719">
        <v>3.8714672861014508E-2</v>
      </c>
      <c r="H57" s="719">
        <v>3.6827518917179621E-2</v>
      </c>
      <c r="I57" s="719">
        <v>-3.2583965601916454E-2</v>
      </c>
      <c r="J57" s="719"/>
      <c r="K57" s="719"/>
      <c r="L57" s="719"/>
      <c r="M57" s="719"/>
      <c r="N57" s="719"/>
      <c r="O57" s="720">
        <v>1.0187141563537536E-2</v>
      </c>
    </row>
    <row r="58" spans="1:15" ht="15" thickBot="1">
      <c r="A58" s="717"/>
      <c r="B58" s="722" t="s">
        <v>55</v>
      </c>
      <c r="C58" s="723">
        <v>4.9153284180052234E-3</v>
      </c>
      <c r="D58" s="723">
        <v>-2.0426463727855074E-2</v>
      </c>
      <c r="E58" s="723">
        <v>7.5459033847371279E-2</v>
      </c>
      <c r="F58" s="723">
        <v>2.9637846087995903E-3</v>
      </c>
      <c r="G58" s="723">
        <v>-2.2525388185952216E-2</v>
      </c>
      <c r="H58" s="723">
        <v>4.9752444032612399E-2</v>
      </c>
      <c r="I58" s="723">
        <v>8.9196684956434971E-3</v>
      </c>
      <c r="J58" s="723"/>
      <c r="K58" s="723"/>
      <c r="L58" s="723"/>
      <c r="M58" s="723"/>
      <c r="N58" s="723"/>
      <c r="O58" s="724">
        <v>2.3053792181757477E-2</v>
      </c>
    </row>
    <row r="59" spans="1:15" ht="13.5" thickBot="1">
      <c r="A59" s="717" t="s">
        <v>57</v>
      </c>
      <c r="B59" s="718" t="s">
        <v>52</v>
      </c>
      <c r="C59" s="719">
        <v>1.7869355158949695E-3</v>
      </c>
      <c r="D59" s="719">
        <v>-0.11571912663284765</v>
      </c>
      <c r="E59" s="719">
        <v>-0.1098331845174822</v>
      </c>
      <c r="F59" s="719">
        <v>-0.13740091122172171</v>
      </c>
      <c r="G59" s="719">
        <v>-6.8844360954567557E-2</v>
      </c>
      <c r="H59" s="719">
        <v>5.0138675113579924E-2</v>
      </c>
      <c r="I59" s="719">
        <v>0.19981212445135474</v>
      </c>
      <c r="J59" s="719"/>
      <c r="K59" s="719"/>
      <c r="L59" s="719"/>
      <c r="M59" s="719"/>
      <c r="N59" s="719"/>
      <c r="O59" s="720">
        <v>-3.2493297587131383E-2</v>
      </c>
    </row>
    <row r="60" spans="1:15" ht="13.5" thickBot="1">
      <c r="A60" s="717"/>
      <c r="B60" s="718" t="s">
        <v>53</v>
      </c>
      <c r="C60" s="719">
        <v>1.2148589974123609E-2</v>
      </c>
      <c r="D60" s="719">
        <v>4.5153432291757743E-2</v>
      </c>
      <c r="E60" s="719">
        <v>-3.0634379565275456E-3</v>
      </c>
      <c r="F60" s="719">
        <v>-2.7898131453124217E-3</v>
      </c>
      <c r="G60" s="719">
        <v>7.7514331427836147E-2</v>
      </c>
      <c r="H60" s="719">
        <v>0.12226153478364782</v>
      </c>
      <c r="I60" s="719">
        <v>4.7055256064689861E-2</v>
      </c>
      <c r="J60" s="719"/>
      <c r="K60" s="719"/>
      <c r="L60" s="719"/>
      <c r="M60" s="719"/>
      <c r="N60" s="719"/>
      <c r="O60" s="720">
        <v>5.1462601595565406E-2</v>
      </c>
    </row>
    <row r="61" spans="1:15" ht="13.5" thickBot="1">
      <c r="A61" s="717"/>
      <c r="B61" s="718" t="s">
        <v>54</v>
      </c>
      <c r="C61" s="719">
        <v>5.8293088591868172E-2</v>
      </c>
      <c r="D61" s="719">
        <v>3.5403027396689025E-2</v>
      </c>
      <c r="E61" s="719">
        <v>0.103926575115589</v>
      </c>
      <c r="F61" s="719">
        <v>-3.6199836199836272E-2</v>
      </c>
      <c r="G61" s="719">
        <v>-2.6411657559198679E-2</v>
      </c>
      <c r="H61" s="719">
        <v>5.5279835076735201E-2</v>
      </c>
      <c r="I61" s="719">
        <v>8.6481764577419455E-3</v>
      </c>
      <c r="J61" s="719"/>
      <c r="K61" s="719"/>
      <c r="L61" s="719"/>
      <c r="M61" s="719"/>
      <c r="N61" s="719"/>
      <c r="O61" s="720">
        <v>2.8389968515904841E-2</v>
      </c>
    </row>
    <row r="62" spans="1:15" ht="15" thickBot="1">
      <c r="A62" s="717"/>
      <c r="B62" s="722" t="s">
        <v>55</v>
      </c>
      <c r="C62" s="723">
        <v>-1.1707844624585073E-2</v>
      </c>
      <c r="D62" s="723">
        <v>-2.8081807445401463E-2</v>
      </c>
      <c r="E62" s="723">
        <v>-3.77463151035815E-2</v>
      </c>
      <c r="F62" s="723">
        <v>-7.2753561354855667E-2</v>
      </c>
      <c r="G62" s="723">
        <v>-1.2957517950819855E-2</v>
      </c>
      <c r="H62" s="723">
        <v>4.4664845590089514E-2</v>
      </c>
      <c r="I62" s="723">
        <v>2.090468206241116E-2</v>
      </c>
      <c r="J62" s="723"/>
      <c r="K62" s="723"/>
      <c r="L62" s="723"/>
      <c r="M62" s="723"/>
      <c r="N62" s="723"/>
      <c r="O62" s="724">
        <v>-8.560225327221423E-3</v>
      </c>
    </row>
    <row r="63" spans="1:15" ht="13.5" thickBot="1">
      <c r="A63" s="717" t="s">
        <v>58</v>
      </c>
      <c r="B63" s="718" t="s">
        <v>52</v>
      </c>
      <c r="C63" s="719">
        <v>-2.9246138757618473E-2</v>
      </c>
      <c r="D63" s="719">
        <v>-8.9347752266018779E-2</v>
      </c>
      <c r="E63" s="719">
        <v>-8.1679017688104667E-3</v>
      </c>
      <c r="F63" s="719">
        <v>-0.11939959028740151</v>
      </c>
      <c r="G63" s="719">
        <v>-0.12089696402974186</v>
      </c>
      <c r="H63" s="719">
        <v>-0.10199204713890331</v>
      </c>
      <c r="I63" s="719">
        <v>-4.0660773385675718E-2</v>
      </c>
      <c r="J63" s="719"/>
      <c r="K63" s="719"/>
      <c r="L63" s="719"/>
      <c r="M63" s="719"/>
      <c r="N63" s="719"/>
      <c r="O63" s="720">
        <v>-6.6325022174041626E-2</v>
      </c>
    </row>
    <row r="64" spans="1:15" ht="13.5" thickBot="1">
      <c r="A64" s="717"/>
      <c r="B64" s="718" t="s">
        <v>59</v>
      </c>
      <c r="C64" s="719">
        <v>-4.2604434847604102E-2</v>
      </c>
      <c r="D64" s="719">
        <v>1.2358070384542934E-2</v>
      </c>
      <c r="E64" s="719">
        <v>6.8994503718073044E-2</v>
      </c>
      <c r="F64" s="719">
        <v>6.6611555864949545E-2</v>
      </c>
      <c r="G64" s="719">
        <v>2.4977234291661207E-2</v>
      </c>
      <c r="H64" s="719">
        <v>4.0853593799766323E-2</v>
      </c>
      <c r="I64" s="719">
        <v>4.3304408763938401E-2</v>
      </c>
      <c r="J64" s="719"/>
      <c r="K64" s="719"/>
      <c r="L64" s="719"/>
      <c r="M64" s="719"/>
      <c r="N64" s="719"/>
      <c r="O64" s="720">
        <v>3.019764186953942E-2</v>
      </c>
    </row>
    <row r="65" spans="1:15" ht="15" thickBot="1">
      <c r="A65" s="717"/>
      <c r="B65" s="722" t="s">
        <v>55</v>
      </c>
      <c r="C65" s="723">
        <v>-2.6136500410967385E-2</v>
      </c>
      <c r="D65" s="723">
        <v>-4.5439317801126811E-2</v>
      </c>
      <c r="E65" s="723">
        <v>3.3856400286448027E-2</v>
      </c>
      <c r="F65" s="723">
        <v>-4.329364034068315E-2</v>
      </c>
      <c r="G65" s="723">
        <v>-5.7868303936825488E-2</v>
      </c>
      <c r="H65" s="723">
        <v>-4.1303879446915638E-2</v>
      </c>
      <c r="I65" s="723">
        <v>-1.4952502772577259E-4</v>
      </c>
      <c r="J65" s="723"/>
      <c r="K65" s="723"/>
      <c r="L65" s="723"/>
      <c r="M65" s="723"/>
      <c r="N65" s="723"/>
      <c r="O65" s="724">
        <v>-1.9432970334209473E-2</v>
      </c>
    </row>
    <row r="66" spans="1:15" ht="13.5" thickBot="1">
      <c r="A66" s="717" t="s">
        <v>60</v>
      </c>
      <c r="B66" s="718" t="s">
        <v>52</v>
      </c>
      <c r="C66" s="725">
        <v>0.46413082458698923</v>
      </c>
      <c r="D66" s="725">
        <v>0.26654040923875022</v>
      </c>
      <c r="E66" s="725">
        <v>0.37372778156386521</v>
      </c>
      <c r="F66" s="725">
        <v>0.25170402137064396</v>
      </c>
      <c r="G66" s="725">
        <v>0.19128777683272138</v>
      </c>
      <c r="H66" s="725">
        <v>0.11235278006025749</v>
      </c>
      <c r="I66" s="725">
        <v>-7.2928168263699675E-2</v>
      </c>
      <c r="J66" s="725"/>
      <c r="K66" s="725"/>
      <c r="L66" s="725"/>
      <c r="M66" s="725"/>
      <c r="N66" s="725"/>
      <c r="O66" s="726">
        <v>0.27002288329519458</v>
      </c>
    </row>
    <row r="67" spans="1:15" ht="13.5" thickBot="1">
      <c r="A67" s="717"/>
      <c r="B67" s="718" t="s">
        <v>53</v>
      </c>
      <c r="C67" s="725">
        <v>1.8461972426924506E-2</v>
      </c>
      <c r="D67" s="725">
        <v>0.17010529988264769</v>
      </c>
      <c r="E67" s="725">
        <v>1.5467510691610687E-2</v>
      </c>
      <c r="F67" s="725">
        <v>2.7750574323396851E-2</v>
      </c>
      <c r="G67" s="725">
        <v>0.14536843064031335</v>
      </c>
      <c r="H67" s="725">
        <v>6.3303851439444531E-2</v>
      </c>
      <c r="I67" s="725">
        <v>2.3285666241941602E-2</v>
      </c>
      <c r="J67" s="725"/>
      <c r="K67" s="725"/>
      <c r="L67" s="725"/>
      <c r="M67" s="725"/>
      <c r="N67" s="725"/>
      <c r="O67" s="726">
        <v>6.5352363519430121E-2</v>
      </c>
    </row>
    <row r="68" spans="1:15" ht="15" thickBot="1">
      <c r="A68" s="717"/>
      <c r="B68" s="722" t="s">
        <v>55</v>
      </c>
      <c r="C68" s="727">
        <v>0.21475646471321955</v>
      </c>
      <c r="D68" s="727">
        <v>0.20541955845474208</v>
      </c>
      <c r="E68" s="727">
        <v>0.17935574215376102</v>
      </c>
      <c r="F68" s="727">
        <v>0.12474966016042498</v>
      </c>
      <c r="G68" s="727">
        <v>0.16266469846342271</v>
      </c>
      <c r="H68" s="727">
        <v>8.1288148453976333E-2</v>
      </c>
      <c r="I68" s="727">
        <v>-1.3296029686343771E-2</v>
      </c>
      <c r="J68" s="727"/>
      <c r="K68" s="727"/>
      <c r="L68" s="727"/>
      <c r="M68" s="727"/>
      <c r="N68" s="727"/>
      <c r="O68" s="728">
        <v>0.18054290398979783</v>
      </c>
    </row>
    <row r="69" spans="1:15" ht="15.75" thickBot="1">
      <c r="A69" s="729" t="s">
        <v>77</v>
      </c>
      <c r="B69" s="730"/>
      <c r="C69" s="731">
        <v>5.2165225703692197E-2</v>
      </c>
      <c r="D69" s="731">
        <v>3.7120033140776623E-2</v>
      </c>
      <c r="E69" s="731">
        <v>7.1940948574147637E-2</v>
      </c>
      <c r="F69" s="731">
        <v>3.6403818268357889E-2</v>
      </c>
      <c r="G69" s="731">
        <v>5.1793059923439959E-2</v>
      </c>
      <c r="H69" s="731">
        <v>6.817627018981634E-2</v>
      </c>
      <c r="I69" s="731">
        <v>3.7453310374953648E-2</v>
      </c>
      <c r="J69" s="731"/>
      <c r="K69" s="731"/>
      <c r="L69" s="731"/>
      <c r="M69" s="731"/>
      <c r="N69" s="731"/>
      <c r="O69" s="732">
        <v>5.530897917377961E-2</v>
      </c>
    </row>
    <row r="70" spans="1:15" ht="15" customHeight="1" thickBot="1"/>
    <row r="71" spans="1:15" ht="15.75" thickBot="1">
      <c r="A71" s="703" t="s">
        <v>62</v>
      </c>
      <c r="B71" s="704" t="s">
        <v>55</v>
      </c>
      <c r="C71" s="733">
        <v>-3.1928480204343052E-3</v>
      </c>
      <c r="D71" s="733">
        <v>-9.1008472260180329E-2</v>
      </c>
      <c r="E71" s="733">
        <v>-6.5425214100776813E-2</v>
      </c>
      <c r="F71" s="733">
        <v>-9.0215884333531379E-2</v>
      </c>
      <c r="G71" s="733">
        <v>-7.9069767441860422E-2</v>
      </c>
      <c r="H71" s="733">
        <v>2.1768012263668982E-2</v>
      </c>
      <c r="I71" s="733">
        <v>6.2989690721649477E-2</v>
      </c>
      <c r="J71" s="733"/>
      <c r="K71" s="733"/>
      <c r="L71" s="733"/>
      <c r="M71" s="733"/>
      <c r="N71" s="733"/>
      <c r="O71" s="734">
        <v>-3.5944520414143317E-2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41" customWidth="1"/>
    <col min="2" max="2" width="26.140625" style="441" bestFit="1" customWidth="1"/>
    <col min="3" max="14" width="12.5703125" style="755" bestFit="1" customWidth="1"/>
    <col min="15" max="15" width="15.5703125" style="441" bestFit="1" customWidth="1"/>
    <col min="16" max="16384" width="9.140625" style="441"/>
  </cols>
  <sheetData>
    <row r="1" spans="1:15" ht="21" customHeight="1" thickBot="1">
      <c r="A1" s="735" t="s">
        <v>83</v>
      </c>
      <c r="B1" s="736"/>
      <c r="C1" s="736"/>
      <c r="D1" s="736"/>
      <c r="E1" s="736"/>
      <c r="F1" s="736"/>
      <c r="G1" s="736"/>
      <c r="H1" s="736"/>
      <c r="I1" s="736"/>
      <c r="J1" s="736"/>
      <c r="K1" s="736"/>
      <c r="L1" s="736"/>
      <c r="M1" s="736"/>
      <c r="N1" s="736"/>
      <c r="O1" s="737"/>
    </row>
    <row r="2" spans="1:15" s="742" customFormat="1" ht="27" customHeight="1" thickBot="1">
      <c r="A2" s="738" t="s">
        <v>79</v>
      </c>
      <c r="B2" s="739" t="s">
        <v>84</v>
      </c>
      <c r="C2" s="740" t="s">
        <v>85</v>
      </c>
      <c r="D2" s="740" t="s">
        <v>86</v>
      </c>
      <c r="E2" s="740" t="s">
        <v>87</v>
      </c>
      <c r="F2" s="740" t="s">
        <v>88</v>
      </c>
      <c r="G2" s="740" t="s">
        <v>89</v>
      </c>
      <c r="H2" s="740" t="s">
        <v>90</v>
      </c>
      <c r="I2" s="740" t="s">
        <v>91</v>
      </c>
      <c r="J2" s="740" t="s">
        <v>92</v>
      </c>
      <c r="K2" s="740" t="s">
        <v>93</v>
      </c>
      <c r="L2" s="740" t="s">
        <v>94</v>
      </c>
      <c r="M2" s="740" t="s">
        <v>95</v>
      </c>
      <c r="N2" s="740" t="s">
        <v>96</v>
      </c>
      <c r="O2" s="741" t="s">
        <v>16</v>
      </c>
    </row>
    <row r="3" spans="1:15" ht="15" customHeight="1" thickBot="1">
      <c r="A3" s="743" t="s">
        <v>80</v>
      </c>
      <c r="B3" s="744" t="s">
        <v>52</v>
      </c>
      <c r="C3" s="745">
        <v>106.69</v>
      </c>
      <c r="D3" s="745">
        <v>100.13</v>
      </c>
      <c r="E3" s="745">
        <v>96.280476190476193</v>
      </c>
      <c r="F3" s="745">
        <v>101.23571428571428</v>
      </c>
      <c r="G3" s="745">
        <v>115.25666666666663</v>
      </c>
      <c r="H3" s="745">
        <v>129.20380952380953</v>
      </c>
      <c r="I3" s="745">
        <v>145.40904761904758</v>
      </c>
      <c r="J3" s="745"/>
      <c r="K3" s="745"/>
      <c r="L3" s="745"/>
      <c r="M3" s="745"/>
      <c r="N3" s="745"/>
      <c r="O3" s="746">
        <v>112.4</v>
      </c>
    </row>
    <row r="4" spans="1:15" ht="15" customHeight="1" thickBot="1">
      <c r="A4" s="743"/>
      <c r="B4" s="747" t="s">
        <v>53</v>
      </c>
      <c r="C4" s="745">
        <v>132.86000000000001</v>
      </c>
      <c r="D4" s="745">
        <v>127.34</v>
      </c>
      <c r="E4" s="745">
        <v>120.24875</v>
      </c>
      <c r="F4" s="745">
        <v>120.00750000000001</v>
      </c>
      <c r="G4" s="745">
        <v>127.1875</v>
      </c>
      <c r="H4" s="745">
        <v>149.27000000000001</v>
      </c>
      <c r="I4" s="745">
        <v>163.09777777777779</v>
      </c>
      <c r="J4" s="745"/>
      <c r="K4" s="745"/>
      <c r="L4" s="745"/>
      <c r="M4" s="745"/>
      <c r="N4" s="745"/>
      <c r="O4" s="746">
        <v>136.78</v>
      </c>
    </row>
    <row r="5" spans="1:15" ht="15" customHeight="1" thickBot="1">
      <c r="A5" s="743"/>
      <c r="B5" s="747" t="s">
        <v>54</v>
      </c>
      <c r="C5" s="745">
        <v>189.37</v>
      </c>
      <c r="D5" s="745">
        <v>173.87</v>
      </c>
      <c r="E5" s="745">
        <v>163.06399999999996</v>
      </c>
      <c r="F5" s="745">
        <v>174.30799999999999</v>
      </c>
      <c r="G5" s="745">
        <v>189.15533333333335</v>
      </c>
      <c r="H5" s="745">
        <v>249.38466666666665</v>
      </c>
      <c r="I5" s="745">
        <v>254.51066666666659</v>
      </c>
      <c r="J5" s="745"/>
      <c r="K5" s="745"/>
      <c r="L5" s="745"/>
      <c r="M5" s="745"/>
      <c r="N5" s="745"/>
      <c r="O5" s="746">
        <v>199.09</v>
      </c>
    </row>
    <row r="6" spans="1:15" ht="15" customHeight="1" thickBot="1">
      <c r="A6" s="748"/>
      <c r="B6" s="749" t="s">
        <v>55</v>
      </c>
      <c r="C6" s="750">
        <v>138.9</v>
      </c>
      <c r="D6" s="750">
        <v>129.54</v>
      </c>
      <c r="E6" s="750">
        <v>123.40545454545455</v>
      </c>
      <c r="F6" s="750">
        <v>129.5597727272727</v>
      </c>
      <c r="G6" s="750">
        <v>142.61863636363634</v>
      </c>
      <c r="H6" s="750">
        <v>173.82295454545454</v>
      </c>
      <c r="I6" s="750">
        <v>185.31400000000002</v>
      </c>
      <c r="J6" s="750"/>
      <c r="K6" s="750"/>
      <c r="L6" s="750"/>
      <c r="M6" s="750"/>
      <c r="N6" s="750"/>
      <c r="O6" s="751">
        <v>145.44</v>
      </c>
    </row>
    <row r="7" spans="1:15" ht="15" customHeight="1" thickBot="1">
      <c r="A7" s="752" t="s">
        <v>81</v>
      </c>
      <c r="B7" s="747" t="s">
        <v>52</v>
      </c>
      <c r="C7" s="745">
        <v>127.27</v>
      </c>
      <c r="D7" s="745">
        <v>116.38</v>
      </c>
      <c r="E7" s="745">
        <v>124.1585</v>
      </c>
      <c r="F7" s="745">
        <v>115.75666666666667</v>
      </c>
      <c r="G7" s="745">
        <v>117.04024999999999</v>
      </c>
      <c r="H7" s="745">
        <v>146.67950000000002</v>
      </c>
      <c r="I7" s="745">
        <v>130.02375000000004</v>
      </c>
      <c r="J7" s="745"/>
      <c r="K7" s="745"/>
      <c r="L7" s="745"/>
      <c r="M7" s="745"/>
      <c r="N7" s="745"/>
      <c r="O7" s="746">
        <v>125.32</v>
      </c>
    </row>
    <row r="8" spans="1:15" ht="15" customHeight="1" thickBot="1">
      <c r="A8" s="743"/>
      <c r="B8" s="747" t="s">
        <v>53</v>
      </c>
      <c r="C8" s="745">
        <v>212.32</v>
      </c>
      <c r="D8" s="745">
        <v>209.79</v>
      </c>
      <c r="E8" s="745">
        <v>182.8472222222222</v>
      </c>
      <c r="F8" s="745">
        <v>181.89388888888891</v>
      </c>
      <c r="G8" s="745">
        <v>231.24055555555549</v>
      </c>
      <c r="H8" s="745">
        <v>363.3633333333334</v>
      </c>
      <c r="I8" s="745">
        <v>270.53666666666663</v>
      </c>
      <c r="J8" s="745"/>
      <c r="K8" s="745"/>
      <c r="L8" s="745"/>
      <c r="M8" s="745"/>
      <c r="N8" s="745"/>
      <c r="O8" s="746">
        <v>236</v>
      </c>
    </row>
    <row r="9" spans="1:15" ht="15" customHeight="1" thickBot="1">
      <c r="A9" s="743"/>
      <c r="B9" s="747" t="s">
        <v>54</v>
      </c>
      <c r="C9" s="745">
        <v>174.42</v>
      </c>
      <c r="D9" s="745">
        <v>165.04</v>
      </c>
      <c r="E9" s="745">
        <v>162.61249999999998</v>
      </c>
      <c r="F9" s="745">
        <v>160.93</v>
      </c>
      <c r="G9" s="745">
        <v>161.66249999999999</v>
      </c>
      <c r="H9" s="745">
        <v>251.73500000000001</v>
      </c>
      <c r="I9" s="745">
        <v>218.92750000000001</v>
      </c>
      <c r="J9" s="745"/>
      <c r="K9" s="745"/>
      <c r="L9" s="745"/>
      <c r="M9" s="745"/>
      <c r="N9" s="745"/>
      <c r="O9" s="746">
        <v>185.05</v>
      </c>
    </row>
    <row r="10" spans="1:15" ht="15" customHeight="1" thickBot="1">
      <c r="A10" s="748"/>
      <c r="B10" s="749" t="s">
        <v>55</v>
      </c>
      <c r="C10" s="750">
        <v>155</v>
      </c>
      <c r="D10" s="750">
        <v>146.63999999999999</v>
      </c>
      <c r="E10" s="750">
        <v>143.67806451612907</v>
      </c>
      <c r="F10" s="750">
        <v>138.23475409836058</v>
      </c>
      <c r="G10" s="750">
        <v>153.07403225806451</v>
      </c>
      <c r="H10" s="750">
        <v>216.36548387096775</v>
      </c>
      <c r="I10" s="750">
        <v>176.55354838709675</v>
      </c>
      <c r="J10" s="750"/>
      <c r="K10" s="750"/>
      <c r="L10" s="750"/>
      <c r="M10" s="750"/>
      <c r="N10" s="750"/>
      <c r="O10" s="751">
        <v>161.30000000000001</v>
      </c>
    </row>
    <row r="11" spans="1:15" ht="15" customHeight="1" thickBot="1">
      <c r="A11" s="697" t="s">
        <v>77</v>
      </c>
      <c r="B11" s="698"/>
      <c r="C11" s="753">
        <v>148.22999999999999</v>
      </c>
      <c r="D11" s="753">
        <v>139.44999999999999</v>
      </c>
      <c r="E11" s="753">
        <v>135.26301886792444</v>
      </c>
      <c r="F11" s="753">
        <v>134.59952380952376</v>
      </c>
      <c r="G11" s="753">
        <v>148.73405660377358</v>
      </c>
      <c r="H11" s="753">
        <v>198.70632075471704</v>
      </c>
      <c r="I11" s="753">
        <v>180.23785046728975</v>
      </c>
      <c r="J11" s="753"/>
      <c r="K11" s="753"/>
      <c r="L11" s="753"/>
      <c r="M11" s="753"/>
      <c r="N11" s="753"/>
      <c r="O11" s="754">
        <v>154.55000000000001</v>
      </c>
    </row>
    <row r="12" spans="1:15" ht="15" customHeight="1" thickBot="1">
      <c r="O12" s="756"/>
    </row>
    <row r="13" spans="1:15" ht="15" customHeight="1" thickBot="1">
      <c r="A13" s="757" t="s">
        <v>62</v>
      </c>
      <c r="B13" s="758" t="s">
        <v>55</v>
      </c>
      <c r="C13" s="759">
        <v>109.27</v>
      </c>
      <c r="D13" s="759">
        <v>99.78</v>
      </c>
      <c r="E13" s="759">
        <v>93.85</v>
      </c>
      <c r="F13" s="759">
        <v>91.87</v>
      </c>
      <c r="G13" s="759">
        <v>93.06</v>
      </c>
      <c r="H13" s="759">
        <v>99.98</v>
      </c>
      <c r="I13" s="759">
        <v>103.11</v>
      </c>
      <c r="J13" s="759"/>
      <c r="K13" s="759"/>
      <c r="L13" s="759"/>
      <c r="M13" s="759"/>
      <c r="N13" s="759"/>
      <c r="O13" s="760">
        <v>98.7</v>
      </c>
    </row>
    <row r="14" spans="1:15" ht="22.5" customHeight="1">
      <c r="O14" s="756"/>
    </row>
    <row r="15" spans="1:15" ht="20.25" thickBot="1">
      <c r="A15" s="761" t="s">
        <v>98</v>
      </c>
      <c r="B15" s="761"/>
      <c r="C15" s="761"/>
      <c r="D15" s="761"/>
      <c r="E15" s="761"/>
      <c r="F15" s="761"/>
      <c r="G15" s="761"/>
      <c r="H15" s="761"/>
      <c r="I15" s="761"/>
      <c r="J15" s="761"/>
      <c r="K15" s="761"/>
      <c r="L15" s="761"/>
      <c r="M15" s="761"/>
      <c r="N15" s="761"/>
      <c r="O15" s="761"/>
    </row>
    <row r="16" spans="1:15" ht="27" customHeight="1" thickBot="1">
      <c r="A16" s="762" t="s">
        <v>79</v>
      </c>
      <c r="B16" s="763" t="s">
        <v>84</v>
      </c>
      <c r="C16" s="764" t="s">
        <v>99</v>
      </c>
      <c r="D16" s="764" t="s">
        <v>100</v>
      </c>
      <c r="E16" s="764" t="s">
        <v>101</v>
      </c>
      <c r="F16" s="764" t="s">
        <v>102</v>
      </c>
      <c r="G16" s="764" t="s">
        <v>103</v>
      </c>
      <c r="H16" s="764" t="s">
        <v>104</v>
      </c>
      <c r="I16" s="764" t="s">
        <v>105</v>
      </c>
      <c r="J16" s="764" t="s">
        <v>106</v>
      </c>
      <c r="K16" s="764" t="s">
        <v>107</v>
      </c>
      <c r="L16" s="764" t="s">
        <v>108</v>
      </c>
      <c r="M16" s="764" t="s">
        <v>109</v>
      </c>
      <c r="N16" s="765" t="s">
        <v>110</v>
      </c>
      <c r="O16" s="766" t="s">
        <v>16</v>
      </c>
    </row>
    <row r="17" spans="1:15" ht="15" customHeight="1" thickBot="1">
      <c r="A17" s="743" t="s">
        <v>80</v>
      </c>
      <c r="B17" s="744" t="s">
        <v>52</v>
      </c>
      <c r="C17" s="745">
        <v>105.93</v>
      </c>
      <c r="D17" s="745">
        <v>99.72</v>
      </c>
      <c r="E17" s="745">
        <v>92.532499999999999</v>
      </c>
      <c r="F17" s="745">
        <v>96.747999999999976</v>
      </c>
      <c r="G17" s="745">
        <v>104.9325</v>
      </c>
      <c r="H17" s="745">
        <v>125.48549999999997</v>
      </c>
      <c r="I17" s="745">
        <v>137.94599999999997</v>
      </c>
      <c r="J17" s="745"/>
      <c r="K17" s="745"/>
      <c r="L17" s="745"/>
      <c r="M17" s="745"/>
      <c r="N17" s="767"/>
      <c r="O17" s="746">
        <v>109.04</v>
      </c>
    </row>
    <row r="18" spans="1:15" ht="15" customHeight="1" thickBot="1">
      <c r="A18" s="743"/>
      <c r="B18" s="747" t="s">
        <v>53</v>
      </c>
      <c r="C18" s="745">
        <v>118.58</v>
      </c>
      <c r="D18" s="745">
        <v>114.74</v>
      </c>
      <c r="E18" s="745">
        <v>109.5575</v>
      </c>
      <c r="F18" s="745">
        <v>112.09375</v>
      </c>
      <c r="G18" s="745">
        <v>118.80500000000001</v>
      </c>
      <c r="H18" s="745">
        <v>136.55250000000001</v>
      </c>
      <c r="I18" s="745">
        <v>148.4025</v>
      </c>
      <c r="J18" s="745"/>
      <c r="K18" s="745"/>
      <c r="L18" s="745"/>
      <c r="M18" s="745"/>
      <c r="N18" s="767"/>
      <c r="O18" s="746">
        <v>122.68</v>
      </c>
    </row>
    <row r="19" spans="1:15" ht="15" customHeight="1" thickBot="1">
      <c r="A19" s="743"/>
      <c r="B19" s="747" t="s">
        <v>54</v>
      </c>
      <c r="C19" s="745">
        <v>167.04</v>
      </c>
      <c r="D19" s="745">
        <v>161.36000000000001</v>
      </c>
      <c r="E19" s="745">
        <v>150.20600000000002</v>
      </c>
      <c r="F19" s="745">
        <v>158.10000000000002</v>
      </c>
      <c r="G19" s="745">
        <v>173.23000000000005</v>
      </c>
      <c r="H19" s="745">
        <v>221.38533333333328</v>
      </c>
      <c r="I19" s="745">
        <v>232.82333333333332</v>
      </c>
      <c r="J19" s="745"/>
      <c r="K19" s="745"/>
      <c r="L19" s="745"/>
      <c r="M19" s="745"/>
      <c r="N19" s="767"/>
      <c r="O19" s="746">
        <v>180.59</v>
      </c>
    </row>
    <row r="20" spans="1:15" ht="15" customHeight="1" thickBot="1">
      <c r="A20" s="748"/>
      <c r="B20" s="749" t="s">
        <v>55</v>
      </c>
      <c r="C20" s="750">
        <v>129.6</v>
      </c>
      <c r="D20" s="750">
        <v>124.02</v>
      </c>
      <c r="E20" s="750">
        <v>115.81860465116283</v>
      </c>
      <c r="F20" s="750">
        <v>121.00488372093024</v>
      </c>
      <c r="G20" s="750">
        <v>131.33813953488371</v>
      </c>
      <c r="H20" s="750">
        <v>160.99790697674422</v>
      </c>
      <c r="I20" s="750">
        <v>172.98813953488369</v>
      </c>
      <c r="J20" s="750"/>
      <c r="K20" s="750"/>
      <c r="L20" s="750"/>
      <c r="M20" s="750"/>
      <c r="N20" s="768"/>
      <c r="O20" s="751">
        <v>136.54</v>
      </c>
    </row>
    <row r="21" spans="1:15" ht="15" customHeight="1" thickBot="1">
      <c r="A21" s="752" t="s">
        <v>81</v>
      </c>
      <c r="B21" s="747" t="s">
        <v>52</v>
      </c>
      <c r="C21" s="745">
        <v>119.71</v>
      </c>
      <c r="D21" s="745">
        <v>116.13</v>
      </c>
      <c r="E21" s="745">
        <v>112.03952380952383</v>
      </c>
      <c r="F21" s="745">
        <v>114.83487804878054</v>
      </c>
      <c r="G21" s="745">
        <v>118.47774999999999</v>
      </c>
      <c r="H21" s="745">
        <v>139.892</v>
      </c>
      <c r="I21" s="745">
        <v>129.43050000000002</v>
      </c>
      <c r="J21" s="745"/>
      <c r="K21" s="745"/>
      <c r="L21" s="745"/>
      <c r="M21" s="745"/>
      <c r="N21" s="767"/>
      <c r="O21" s="746">
        <v>120.26</v>
      </c>
    </row>
    <row r="22" spans="1:15" ht="15" customHeight="1" thickBot="1">
      <c r="A22" s="743"/>
      <c r="B22" s="747" t="s">
        <v>53</v>
      </c>
      <c r="C22" s="745">
        <v>211.46</v>
      </c>
      <c r="D22" s="745">
        <v>196.06</v>
      </c>
      <c r="E22" s="745">
        <v>178.93444444444444</v>
      </c>
      <c r="F22" s="745">
        <v>178.19777777777779</v>
      </c>
      <c r="G22" s="745">
        <v>211.48888888888894</v>
      </c>
      <c r="H22" s="745">
        <v>336.45555555555563</v>
      </c>
      <c r="I22" s="745">
        <v>264.63777777777773</v>
      </c>
      <c r="J22" s="745"/>
      <c r="K22" s="745"/>
      <c r="L22" s="745"/>
      <c r="M22" s="745"/>
      <c r="N22" s="767"/>
      <c r="O22" s="746">
        <v>225.32</v>
      </c>
    </row>
    <row r="23" spans="1:15" ht="15" customHeight="1" thickBot="1">
      <c r="A23" s="743"/>
      <c r="B23" s="747" t="s">
        <v>54</v>
      </c>
      <c r="C23" s="745">
        <v>166.88</v>
      </c>
      <c r="D23" s="745">
        <v>161.96</v>
      </c>
      <c r="E23" s="745">
        <v>148.7825</v>
      </c>
      <c r="F23" s="745">
        <v>161.85000000000002</v>
      </c>
      <c r="G23" s="745">
        <v>163.65</v>
      </c>
      <c r="H23" s="745">
        <v>239.42999999999998</v>
      </c>
      <c r="I23" s="745">
        <v>215.64249999999998</v>
      </c>
      <c r="J23" s="745"/>
      <c r="K23" s="745"/>
      <c r="L23" s="745"/>
      <c r="M23" s="745"/>
      <c r="N23" s="767"/>
      <c r="O23" s="746">
        <v>179.74</v>
      </c>
    </row>
    <row r="24" spans="1:15" ht="15" customHeight="1" thickBot="1">
      <c r="A24" s="748"/>
      <c r="B24" s="749" t="s">
        <v>55</v>
      </c>
      <c r="C24" s="750">
        <v>148.46</v>
      </c>
      <c r="D24" s="750">
        <v>141.47</v>
      </c>
      <c r="E24" s="750">
        <v>133.15015625000001</v>
      </c>
      <c r="F24" s="750">
        <v>135.92365079365078</v>
      </c>
      <c r="G24" s="750">
        <v>148.39532258064517</v>
      </c>
      <c r="H24" s="750">
        <v>203.38064516129035</v>
      </c>
      <c r="I24" s="750">
        <v>174.24629032258071</v>
      </c>
      <c r="J24" s="750"/>
      <c r="K24" s="750"/>
      <c r="L24" s="750"/>
      <c r="M24" s="750"/>
      <c r="N24" s="768"/>
      <c r="O24" s="751">
        <v>153.01</v>
      </c>
    </row>
    <row r="25" spans="1:15" ht="15" customHeight="1" thickBot="1">
      <c r="A25" s="697" t="s">
        <v>77</v>
      </c>
      <c r="B25" s="698"/>
      <c r="C25" s="753">
        <v>140.88</v>
      </c>
      <c r="D25" s="753">
        <v>134.46</v>
      </c>
      <c r="E25" s="753">
        <v>126.18514018691592</v>
      </c>
      <c r="F25" s="753">
        <v>129.87169811320751</v>
      </c>
      <c r="G25" s="753">
        <v>141.40999999999994</v>
      </c>
      <c r="H25" s="753">
        <v>186.02390476190476</v>
      </c>
      <c r="I25" s="753">
        <v>173.7310476190477</v>
      </c>
      <c r="J25" s="753"/>
      <c r="K25" s="753"/>
      <c r="L25" s="753"/>
      <c r="M25" s="753"/>
      <c r="N25" s="769"/>
      <c r="O25" s="754">
        <v>146.44999999999999</v>
      </c>
    </row>
    <row r="26" spans="1:15" ht="15" customHeight="1" thickBot="1">
      <c r="O26" s="756"/>
    </row>
    <row r="27" spans="1:15" ht="15" customHeight="1" thickBot="1">
      <c r="A27" s="757" t="s">
        <v>62</v>
      </c>
      <c r="B27" s="704" t="s">
        <v>55</v>
      </c>
      <c r="C27" s="705">
        <v>109.62</v>
      </c>
      <c r="D27" s="705">
        <v>109.77</v>
      </c>
      <c r="E27" s="705">
        <v>100.42</v>
      </c>
      <c r="F27" s="705">
        <v>100.98</v>
      </c>
      <c r="G27" s="705">
        <v>101.05</v>
      </c>
      <c r="H27" s="705">
        <v>97.85</v>
      </c>
      <c r="I27" s="705">
        <v>97</v>
      </c>
      <c r="J27" s="705"/>
      <c r="K27" s="705"/>
      <c r="L27" s="705"/>
      <c r="M27" s="705"/>
      <c r="N27" s="705"/>
      <c r="O27" s="760">
        <v>102.38</v>
      </c>
    </row>
    <row r="28" spans="1:15" ht="22.5" customHeight="1" thickBot="1">
      <c r="O28" s="756"/>
    </row>
    <row r="29" spans="1:15" ht="20.25" thickBot="1">
      <c r="A29" s="770" t="s">
        <v>111</v>
      </c>
      <c r="B29" s="736"/>
      <c r="C29" s="736"/>
      <c r="D29" s="736"/>
      <c r="E29" s="736"/>
      <c r="F29" s="736"/>
      <c r="G29" s="736"/>
      <c r="H29" s="736"/>
      <c r="I29" s="736"/>
      <c r="J29" s="736"/>
      <c r="K29" s="736"/>
      <c r="L29" s="736"/>
      <c r="M29" s="736"/>
      <c r="N29" s="736"/>
      <c r="O29" s="737"/>
    </row>
    <row r="30" spans="1:15" ht="27" customHeight="1" thickBot="1">
      <c r="A30" s="762" t="s">
        <v>79</v>
      </c>
      <c r="B30" s="763" t="s">
        <v>84</v>
      </c>
      <c r="C30" s="771" t="s">
        <v>124</v>
      </c>
      <c r="D30" s="771" t="s">
        <v>125</v>
      </c>
      <c r="E30" s="771" t="s">
        <v>126</v>
      </c>
      <c r="F30" s="771" t="s">
        <v>127</v>
      </c>
      <c r="G30" s="771" t="s">
        <v>128</v>
      </c>
      <c r="H30" s="771" t="s">
        <v>129</v>
      </c>
      <c r="I30" s="771" t="s">
        <v>130</v>
      </c>
      <c r="J30" s="771" t="s">
        <v>131</v>
      </c>
      <c r="K30" s="771" t="s">
        <v>132</v>
      </c>
      <c r="L30" s="771" t="s">
        <v>133</v>
      </c>
      <c r="M30" s="771" t="s">
        <v>134</v>
      </c>
      <c r="N30" s="772" t="s">
        <v>135</v>
      </c>
      <c r="O30" s="773" t="s">
        <v>16</v>
      </c>
    </row>
    <row r="31" spans="1:15" ht="15" customHeight="1" thickBot="1">
      <c r="A31" s="774" t="s">
        <v>80</v>
      </c>
      <c r="B31" s="775" t="s">
        <v>52</v>
      </c>
      <c r="C31" s="776">
        <v>7.1745492306239103E-3</v>
      </c>
      <c r="D31" s="776">
        <v>4.1115122342558824E-3</v>
      </c>
      <c r="E31" s="776">
        <v>4.0504430232363706E-2</v>
      </c>
      <c r="F31" s="776">
        <v>4.6385602655499909E-2</v>
      </c>
      <c r="G31" s="776">
        <v>9.838864666968411E-2</v>
      </c>
      <c r="H31" s="776">
        <v>2.9631387879950691E-2</v>
      </c>
      <c r="I31" s="776">
        <v>5.4101225255155032E-2</v>
      </c>
      <c r="J31" s="776"/>
      <c r="K31" s="776"/>
      <c r="L31" s="776"/>
      <c r="M31" s="776"/>
      <c r="N31" s="777"/>
      <c r="O31" s="778">
        <v>3.0814380044020536E-2</v>
      </c>
    </row>
    <row r="32" spans="1:15" ht="15" customHeight="1" thickBot="1">
      <c r="A32" s="774"/>
      <c r="B32" s="779" t="s">
        <v>53</v>
      </c>
      <c r="C32" s="776">
        <v>0.12042502951593874</v>
      </c>
      <c r="D32" s="776">
        <v>0.10981349137179719</v>
      </c>
      <c r="E32" s="776">
        <v>9.7585742646555423E-2</v>
      </c>
      <c r="F32" s="776">
        <v>7.0599386674100983E-2</v>
      </c>
      <c r="G32" s="776">
        <v>7.0556794747695745E-2</v>
      </c>
      <c r="H32" s="776">
        <v>9.3132677907764416E-2</v>
      </c>
      <c r="I32" s="776">
        <v>9.9023114689966746E-2</v>
      </c>
      <c r="J32" s="776"/>
      <c r="K32" s="776"/>
      <c r="L32" s="776"/>
      <c r="M32" s="776"/>
      <c r="N32" s="777"/>
      <c r="O32" s="778">
        <v>0.11493315943919134</v>
      </c>
    </row>
    <row r="33" spans="1:15" ht="15" customHeight="1" thickBot="1">
      <c r="A33" s="774"/>
      <c r="B33" s="779" t="s">
        <v>54</v>
      </c>
      <c r="C33" s="776">
        <v>0.13368055555555564</v>
      </c>
      <c r="D33" s="776">
        <v>7.7528507684680156E-2</v>
      </c>
      <c r="E33" s="776">
        <v>8.5602439316671414E-2</v>
      </c>
      <c r="F33" s="776">
        <v>0.10251739405439575</v>
      </c>
      <c r="G33" s="776">
        <v>9.1931728530469867E-2</v>
      </c>
      <c r="H33" s="776">
        <v>0.1264732984419325</v>
      </c>
      <c r="I33" s="776">
        <v>9.3149312067805079E-2</v>
      </c>
      <c r="J33" s="776"/>
      <c r="K33" s="776"/>
      <c r="L33" s="776"/>
      <c r="M33" s="776"/>
      <c r="N33" s="777"/>
      <c r="O33" s="778">
        <v>0.10244199568082396</v>
      </c>
    </row>
    <row r="34" spans="1:15" ht="15" customHeight="1" thickBot="1">
      <c r="A34" s="780"/>
      <c r="B34" s="781" t="s">
        <v>55</v>
      </c>
      <c r="C34" s="782">
        <v>7.1759259259259356E-2</v>
      </c>
      <c r="D34" s="782">
        <v>4.4508950169327495E-2</v>
      </c>
      <c r="E34" s="782">
        <v>6.550631409472385E-2</v>
      </c>
      <c r="F34" s="782">
        <v>7.0698708541981958E-2</v>
      </c>
      <c r="G34" s="782">
        <v>8.5888964688406497E-2</v>
      </c>
      <c r="H34" s="782">
        <v>7.9659716138812078E-2</v>
      </c>
      <c r="I34" s="782">
        <v>7.1252633262934073E-2</v>
      </c>
      <c r="J34" s="782"/>
      <c r="K34" s="782"/>
      <c r="L34" s="782"/>
      <c r="M34" s="782"/>
      <c r="N34" s="783"/>
      <c r="O34" s="784">
        <v>6.5182364142375909E-2</v>
      </c>
    </row>
    <row r="35" spans="1:15" ht="15" customHeight="1" thickBot="1">
      <c r="A35" s="785" t="s">
        <v>81</v>
      </c>
      <c r="B35" s="779" t="s">
        <v>52</v>
      </c>
      <c r="C35" s="776">
        <v>6.3152618828836382E-2</v>
      </c>
      <c r="D35" s="776">
        <v>2.1527598381124603E-3</v>
      </c>
      <c r="E35" s="776">
        <v>0.10816697338949249</v>
      </c>
      <c r="F35" s="776">
        <v>8.0270788243844444E-3</v>
      </c>
      <c r="G35" s="776">
        <v>-1.213307983988555E-2</v>
      </c>
      <c r="H35" s="776">
        <v>4.8519572241443563E-2</v>
      </c>
      <c r="I35" s="776">
        <v>4.5835409737273033E-3</v>
      </c>
      <c r="J35" s="776"/>
      <c r="K35" s="776"/>
      <c r="L35" s="776"/>
      <c r="M35" s="776"/>
      <c r="N35" s="777"/>
      <c r="O35" s="778">
        <v>4.2075503076667117E-2</v>
      </c>
    </row>
    <row r="36" spans="1:15" ht="15" customHeight="1" thickBot="1">
      <c r="A36" s="774"/>
      <c r="B36" s="779" t="s">
        <v>53</v>
      </c>
      <c r="C36" s="776">
        <v>4.0669630190106176E-3</v>
      </c>
      <c r="D36" s="776">
        <v>7.0029582780781335E-2</v>
      </c>
      <c r="E36" s="776">
        <v>2.1867102166528936E-2</v>
      </c>
      <c r="F36" s="776">
        <v>2.0741622915861339E-2</v>
      </c>
      <c r="G36" s="776">
        <v>9.3393401281916005E-2</v>
      </c>
      <c r="H36" s="776">
        <v>7.9974241273405716E-2</v>
      </c>
      <c r="I36" s="776">
        <v>2.2290426326971102E-2</v>
      </c>
      <c r="J36" s="776"/>
      <c r="K36" s="776"/>
      <c r="L36" s="776"/>
      <c r="M36" s="776"/>
      <c r="N36" s="777"/>
      <c r="O36" s="778">
        <v>4.7399254393751145E-2</v>
      </c>
    </row>
    <row r="37" spans="1:15" ht="15" customHeight="1" thickBot="1">
      <c r="A37" s="774"/>
      <c r="B37" s="779" t="s">
        <v>54</v>
      </c>
      <c r="C37" s="776">
        <v>4.5182166826462082E-2</v>
      </c>
      <c r="D37" s="776">
        <v>1.9017041244751693E-2</v>
      </c>
      <c r="E37" s="776">
        <v>9.2954480533664813E-2</v>
      </c>
      <c r="F37" s="776">
        <v>-5.6842755637937338E-3</v>
      </c>
      <c r="G37" s="776">
        <v>-1.2144821264894662E-2</v>
      </c>
      <c r="H37" s="776">
        <v>5.1392891450528493E-2</v>
      </c>
      <c r="I37" s="776">
        <v>1.5233546262912113E-2</v>
      </c>
      <c r="J37" s="776"/>
      <c r="K37" s="776"/>
      <c r="L37" s="776"/>
      <c r="M37" s="776"/>
      <c r="N37" s="777"/>
      <c r="O37" s="778">
        <v>2.9542672749527106E-2</v>
      </c>
    </row>
    <row r="38" spans="1:15" ht="15" customHeight="1" thickBot="1">
      <c r="A38" s="780"/>
      <c r="B38" s="781" t="s">
        <v>55</v>
      </c>
      <c r="C38" s="782">
        <v>4.4052269971709496E-2</v>
      </c>
      <c r="D38" s="782">
        <v>3.6544850498338784E-2</v>
      </c>
      <c r="E38" s="782">
        <v>7.9067937752638276E-2</v>
      </c>
      <c r="F38" s="782">
        <v>1.7002951960276208E-2</v>
      </c>
      <c r="G38" s="782">
        <v>3.152868699669896E-2</v>
      </c>
      <c r="H38" s="782">
        <v>6.384500697880971E-2</v>
      </c>
      <c r="I38" s="782">
        <v>1.3241361180456932E-2</v>
      </c>
      <c r="J38" s="782"/>
      <c r="K38" s="782"/>
      <c r="L38" s="782"/>
      <c r="M38" s="782"/>
      <c r="N38" s="783"/>
      <c r="O38" s="784">
        <v>5.4179465394418799E-2</v>
      </c>
    </row>
    <row r="39" spans="1:15" ht="15" customHeight="1" thickBot="1">
      <c r="A39" s="697" t="s">
        <v>77</v>
      </c>
      <c r="B39" s="698"/>
      <c r="C39" s="786">
        <v>5.2172061328790424E-2</v>
      </c>
      <c r="D39" s="786">
        <v>3.7111408597352229E-2</v>
      </c>
      <c r="E39" s="786">
        <v>7.1940948574147637E-2</v>
      </c>
      <c r="F39" s="786">
        <v>3.6403818268357889E-2</v>
      </c>
      <c r="G39" s="786">
        <v>5.1793059923439959E-2</v>
      </c>
      <c r="H39" s="786">
        <v>6.817627018981634E-2</v>
      </c>
      <c r="I39" s="786">
        <v>3.7453310374953648E-2</v>
      </c>
      <c r="J39" s="786"/>
      <c r="K39" s="786"/>
      <c r="L39" s="786"/>
      <c r="M39" s="786"/>
      <c r="N39" s="787"/>
      <c r="O39" s="788">
        <v>5.530897917377961E-2</v>
      </c>
    </row>
    <row r="40" spans="1:15" ht="15" customHeight="1" thickBot="1"/>
    <row r="41" spans="1:15" ht="15.75" thickBot="1">
      <c r="A41" s="757" t="s">
        <v>62</v>
      </c>
      <c r="B41" s="704" t="s">
        <v>55</v>
      </c>
      <c r="C41" s="733">
        <v>-3.1928480204343052E-3</v>
      </c>
      <c r="D41" s="733">
        <v>-9.1008472260180329E-2</v>
      </c>
      <c r="E41" s="733">
        <v>-6.5425214100776813E-2</v>
      </c>
      <c r="F41" s="733">
        <v>-9.0215884333531379E-2</v>
      </c>
      <c r="G41" s="733">
        <v>-7.9069767441860422E-2</v>
      </c>
      <c r="H41" s="733">
        <v>2.1768012263668982E-2</v>
      </c>
      <c r="I41" s="733">
        <v>6.2989690721649477E-2</v>
      </c>
      <c r="J41" s="733"/>
      <c r="K41" s="733"/>
      <c r="L41" s="733"/>
      <c r="M41" s="733"/>
      <c r="N41" s="733"/>
      <c r="O41" s="789">
        <v>-3.5944520414143317E-2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897" customWidth="1"/>
    <col min="2" max="2" width="14.28515625" style="897" customWidth="1"/>
    <col min="3" max="3" width="19.5703125" style="897" customWidth="1"/>
    <col min="4" max="4" width="12.85546875" style="897" customWidth="1"/>
    <col min="5" max="7" width="16.85546875" style="897" customWidth="1"/>
    <col min="8" max="8" width="51.28515625" style="897" customWidth="1"/>
    <col min="9" max="256" width="9.140625" style="897"/>
    <col min="257" max="257" width="16.85546875" style="897" customWidth="1"/>
    <col min="258" max="258" width="14.28515625" style="897" customWidth="1"/>
    <col min="259" max="259" width="19.5703125" style="897" customWidth="1"/>
    <col min="260" max="260" width="12.85546875" style="897" customWidth="1"/>
    <col min="261" max="263" width="16.85546875" style="897" customWidth="1"/>
    <col min="264" max="264" width="51.28515625" style="897" customWidth="1"/>
    <col min="265" max="512" width="9.140625" style="897"/>
    <col min="513" max="513" width="16.85546875" style="897" customWidth="1"/>
    <col min="514" max="514" width="14.28515625" style="897" customWidth="1"/>
    <col min="515" max="515" width="19.5703125" style="897" customWidth="1"/>
    <col min="516" max="516" width="12.85546875" style="897" customWidth="1"/>
    <col min="517" max="519" width="16.85546875" style="897" customWidth="1"/>
    <col min="520" max="520" width="51.28515625" style="897" customWidth="1"/>
    <col min="521" max="768" width="9.140625" style="897"/>
    <col min="769" max="769" width="16.85546875" style="897" customWidth="1"/>
    <col min="770" max="770" width="14.28515625" style="897" customWidth="1"/>
    <col min="771" max="771" width="19.5703125" style="897" customWidth="1"/>
    <col min="772" max="772" width="12.85546875" style="897" customWidth="1"/>
    <col min="773" max="775" width="16.85546875" style="897" customWidth="1"/>
    <col min="776" max="776" width="51.28515625" style="897" customWidth="1"/>
    <col min="777" max="1024" width="9.140625" style="897"/>
    <col min="1025" max="1025" width="16.85546875" style="897" customWidth="1"/>
    <col min="1026" max="1026" width="14.28515625" style="897" customWidth="1"/>
    <col min="1027" max="1027" width="19.5703125" style="897" customWidth="1"/>
    <col min="1028" max="1028" width="12.85546875" style="897" customWidth="1"/>
    <col min="1029" max="1031" width="16.85546875" style="897" customWidth="1"/>
    <col min="1032" max="1032" width="51.28515625" style="897" customWidth="1"/>
    <col min="1033" max="1280" width="9.140625" style="897"/>
    <col min="1281" max="1281" width="16.85546875" style="897" customWidth="1"/>
    <col min="1282" max="1282" width="14.28515625" style="897" customWidth="1"/>
    <col min="1283" max="1283" width="19.5703125" style="897" customWidth="1"/>
    <col min="1284" max="1284" width="12.85546875" style="897" customWidth="1"/>
    <col min="1285" max="1287" width="16.85546875" style="897" customWidth="1"/>
    <col min="1288" max="1288" width="51.28515625" style="897" customWidth="1"/>
    <col min="1289" max="1536" width="9.140625" style="897"/>
    <col min="1537" max="1537" width="16.85546875" style="897" customWidth="1"/>
    <col min="1538" max="1538" width="14.28515625" style="897" customWidth="1"/>
    <col min="1539" max="1539" width="19.5703125" style="897" customWidth="1"/>
    <col min="1540" max="1540" width="12.85546875" style="897" customWidth="1"/>
    <col min="1541" max="1543" width="16.85546875" style="897" customWidth="1"/>
    <col min="1544" max="1544" width="51.28515625" style="897" customWidth="1"/>
    <col min="1545" max="1792" width="9.140625" style="897"/>
    <col min="1793" max="1793" width="16.85546875" style="897" customWidth="1"/>
    <col min="1794" max="1794" width="14.28515625" style="897" customWidth="1"/>
    <col min="1795" max="1795" width="19.5703125" style="897" customWidth="1"/>
    <col min="1796" max="1796" width="12.85546875" style="897" customWidth="1"/>
    <col min="1797" max="1799" width="16.85546875" style="897" customWidth="1"/>
    <col min="1800" max="1800" width="51.28515625" style="897" customWidth="1"/>
    <col min="1801" max="2048" width="9.140625" style="897"/>
    <col min="2049" max="2049" width="16.85546875" style="897" customWidth="1"/>
    <col min="2050" max="2050" width="14.28515625" style="897" customWidth="1"/>
    <col min="2051" max="2051" width="19.5703125" style="897" customWidth="1"/>
    <col min="2052" max="2052" width="12.85546875" style="897" customWidth="1"/>
    <col min="2053" max="2055" width="16.85546875" style="897" customWidth="1"/>
    <col min="2056" max="2056" width="51.28515625" style="897" customWidth="1"/>
    <col min="2057" max="2304" width="9.140625" style="897"/>
    <col min="2305" max="2305" width="16.85546875" style="897" customWidth="1"/>
    <col min="2306" max="2306" width="14.28515625" style="897" customWidth="1"/>
    <col min="2307" max="2307" width="19.5703125" style="897" customWidth="1"/>
    <col min="2308" max="2308" width="12.85546875" style="897" customWidth="1"/>
    <col min="2309" max="2311" width="16.85546875" style="897" customWidth="1"/>
    <col min="2312" max="2312" width="51.28515625" style="897" customWidth="1"/>
    <col min="2313" max="2560" width="9.140625" style="897"/>
    <col min="2561" max="2561" width="16.85546875" style="897" customWidth="1"/>
    <col min="2562" max="2562" width="14.28515625" style="897" customWidth="1"/>
    <col min="2563" max="2563" width="19.5703125" style="897" customWidth="1"/>
    <col min="2564" max="2564" width="12.85546875" style="897" customWidth="1"/>
    <col min="2565" max="2567" width="16.85546875" style="897" customWidth="1"/>
    <col min="2568" max="2568" width="51.28515625" style="897" customWidth="1"/>
    <col min="2569" max="2816" width="9.140625" style="897"/>
    <col min="2817" max="2817" width="16.85546875" style="897" customWidth="1"/>
    <col min="2818" max="2818" width="14.28515625" style="897" customWidth="1"/>
    <col min="2819" max="2819" width="19.5703125" style="897" customWidth="1"/>
    <col min="2820" max="2820" width="12.85546875" style="897" customWidth="1"/>
    <col min="2821" max="2823" width="16.85546875" style="897" customWidth="1"/>
    <col min="2824" max="2824" width="51.28515625" style="897" customWidth="1"/>
    <col min="2825" max="3072" width="9.140625" style="897"/>
    <col min="3073" max="3073" width="16.85546875" style="897" customWidth="1"/>
    <col min="3074" max="3074" width="14.28515625" style="897" customWidth="1"/>
    <col min="3075" max="3075" width="19.5703125" style="897" customWidth="1"/>
    <col min="3076" max="3076" width="12.85546875" style="897" customWidth="1"/>
    <col min="3077" max="3079" width="16.85546875" style="897" customWidth="1"/>
    <col min="3080" max="3080" width="51.28515625" style="897" customWidth="1"/>
    <col min="3081" max="3328" width="9.140625" style="897"/>
    <col min="3329" max="3329" width="16.85546875" style="897" customWidth="1"/>
    <col min="3330" max="3330" width="14.28515625" style="897" customWidth="1"/>
    <col min="3331" max="3331" width="19.5703125" style="897" customWidth="1"/>
    <col min="3332" max="3332" width="12.85546875" style="897" customWidth="1"/>
    <col min="3333" max="3335" width="16.85546875" style="897" customWidth="1"/>
    <col min="3336" max="3336" width="51.28515625" style="897" customWidth="1"/>
    <col min="3337" max="3584" width="9.140625" style="897"/>
    <col min="3585" max="3585" width="16.85546875" style="897" customWidth="1"/>
    <col min="3586" max="3586" width="14.28515625" style="897" customWidth="1"/>
    <col min="3587" max="3587" width="19.5703125" style="897" customWidth="1"/>
    <col min="3588" max="3588" width="12.85546875" style="897" customWidth="1"/>
    <col min="3589" max="3591" width="16.85546875" style="897" customWidth="1"/>
    <col min="3592" max="3592" width="51.28515625" style="897" customWidth="1"/>
    <col min="3593" max="3840" width="9.140625" style="897"/>
    <col min="3841" max="3841" width="16.85546875" style="897" customWidth="1"/>
    <col min="3842" max="3842" width="14.28515625" style="897" customWidth="1"/>
    <col min="3843" max="3843" width="19.5703125" style="897" customWidth="1"/>
    <col min="3844" max="3844" width="12.85546875" style="897" customWidth="1"/>
    <col min="3845" max="3847" width="16.85546875" style="897" customWidth="1"/>
    <col min="3848" max="3848" width="51.28515625" style="897" customWidth="1"/>
    <col min="3849" max="4096" width="9.140625" style="897"/>
    <col min="4097" max="4097" width="16.85546875" style="897" customWidth="1"/>
    <col min="4098" max="4098" width="14.28515625" style="897" customWidth="1"/>
    <col min="4099" max="4099" width="19.5703125" style="897" customWidth="1"/>
    <col min="4100" max="4100" width="12.85546875" style="897" customWidth="1"/>
    <col min="4101" max="4103" width="16.85546875" style="897" customWidth="1"/>
    <col min="4104" max="4104" width="51.28515625" style="897" customWidth="1"/>
    <col min="4105" max="4352" width="9.140625" style="897"/>
    <col min="4353" max="4353" width="16.85546875" style="897" customWidth="1"/>
    <col min="4354" max="4354" width="14.28515625" style="897" customWidth="1"/>
    <col min="4355" max="4355" width="19.5703125" style="897" customWidth="1"/>
    <col min="4356" max="4356" width="12.85546875" style="897" customWidth="1"/>
    <col min="4357" max="4359" width="16.85546875" style="897" customWidth="1"/>
    <col min="4360" max="4360" width="51.28515625" style="897" customWidth="1"/>
    <col min="4361" max="4608" width="9.140625" style="897"/>
    <col min="4609" max="4609" width="16.85546875" style="897" customWidth="1"/>
    <col min="4610" max="4610" width="14.28515625" style="897" customWidth="1"/>
    <col min="4611" max="4611" width="19.5703125" style="897" customWidth="1"/>
    <col min="4612" max="4612" width="12.85546875" style="897" customWidth="1"/>
    <col min="4613" max="4615" width="16.85546875" style="897" customWidth="1"/>
    <col min="4616" max="4616" width="51.28515625" style="897" customWidth="1"/>
    <col min="4617" max="4864" width="9.140625" style="897"/>
    <col min="4865" max="4865" width="16.85546875" style="897" customWidth="1"/>
    <col min="4866" max="4866" width="14.28515625" style="897" customWidth="1"/>
    <col min="4867" max="4867" width="19.5703125" style="897" customWidth="1"/>
    <col min="4868" max="4868" width="12.85546875" style="897" customWidth="1"/>
    <col min="4869" max="4871" width="16.85546875" style="897" customWidth="1"/>
    <col min="4872" max="4872" width="51.28515625" style="897" customWidth="1"/>
    <col min="4873" max="5120" width="9.140625" style="897"/>
    <col min="5121" max="5121" width="16.85546875" style="897" customWidth="1"/>
    <col min="5122" max="5122" width="14.28515625" style="897" customWidth="1"/>
    <col min="5123" max="5123" width="19.5703125" style="897" customWidth="1"/>
    <col min="5124" max="5124" width="12.85546875" style="897" customWidth="1"/>
    <col min="5125" max="5127" width="16.85546875" style="897" customWidth="1"/>
    <col min="5128" max="5128" width="51.28515625" style="897" customWidth="1"/>
    <col min="5129" max="5376" width="9.140625" style="897"/>
    <col min="5377" max="5377" width="16.85546875" style="897" customWidth="1"/>
    <col min="5378" max="5378" width="14.28515625" style="897" customWidth="1"/>
    <col min="5379" max="5379" width="19.5703125" style="897" customWidth="1"/>
    <col min="5380" max="5380" width="12.85546875" style="897" customWidth="1"/>
    <col min="5381" max="5383" width="16.85546875" style="897" customWidth="1"/>
    <col min="5384" max="5384" width="51.28515625" style="897" customWidth="1"/>
    <col min="5385" max="5632" width="9.140625" style="897"/>
    <col min="5633" max="5633" width="16.85546875" style="897" customWidth="1"/>
    <col min="5634" max="5634" width="14.28515625" style="897" customWidth="1"/>
    <col min="5635" max="5635" width="19.5703125" style="897" customWidth="1"/>
    <col min="5636" max="5636" width="12.85546875" style="897" customWidth="1"/>
    <col min="5637" max="5639" width="16.85546875" style="897" customWidth="1"/>
    <col min="5640" max="5640" width="51.28515625" style="897" customWidth="1"/>
    <col min="5641" max="5888" width="9.140625" style="897"/>
    <col min="5889" max="5889" width="16.85546875" style="897" customWidth="1"/>
    <col min="5890" max="5890" width="14.28515625" style="897" customWidth="1"/>
    <col min="5891" max="5891" width="19.5703125" style="897" customWidth="1"/>
    <col min="5892" max="5892" width="12.85546875" style="897" customWidth="1"/>
    <col min="5893" max="5895" width="16.85546875" style="897" customWidth="1"/>
    <col min="5896" max="5896" width="51.28515625" style="897" customWidth="1"/>
    <col min="5897" max="6144" width="9.140625" style="897"/>
    <col min="6145" max="6145" width="16.85546875" style="897" customWidth="1"/>
    <col min="6146" max="6146" width="14.28515625" style="897" customWidth="1"/>
    <col min="6147" max="6147" width="19.5703125" style="897" customWidth="1"/>
    <col min="6148" max="6148" width="12.85546875" style="897" customWidth="1"/>
    <col min="6149" max="6151" width="16.85546875" style="897" customWidth="1"/>
    <col min="6152" max="6152" width="51.28515625" style="897" customWidth="1"/>
    <col min="6153" max="6400" width="9.140625" style="897"/>
    <col min="6401" max="6401" width="16.85546875" style="897" customWidth="1"/>
    <col min="6402" max="6402" width="14.28515625" style="897" customWidth="1"/>
    <col min="6403" max="6403" width="19.5703125" style="897" customWidth="1"/>
    <col min="6404" max="6404" width="12.85546875" style="897" customWidth="1"/>
    <col min="6405" max="6407" width="16.85546875" style="897" customWidth="1"/>
    <col min="6408" max="6408" width="51.28515625" style="897" customWidth="1"/>
    <col min="6409" max="6656" width="9.140625" style="897"/>
    <col min="6657" max="6657" width="16.85546875" style="897" customWidth="1"/>
    <col min="6658" max="6658" width="14.28515625" style="897" customWidth="1"/>
    <col min="6659" max="6659" width="19.5703125" style="897" customWidth="1"/>
    <col min="6660" max="6660" width="12.85546875" style="897" customWidth="1"/>
    <col min="6661" max="6663" width="16.85546875" style="897" customWidth="1"/>
    <col min="6664" max="6664" width="51.28515625" style="897" customWidth="1"/>
    <col min="6665" max="6912" width="9.140625" style="897"/>
    <col min="6913" max="6913" width="16.85546875" style="897" customWidth="1"/>
    <col min="6914" max="6914" width="14.28515625" style="897" customWidth="1"/>
    <col min="6915" max="6915" width="19.5703125" style="897" customWidth="1"/>
    <col min="6916" max="6916" width="12.85546875" style="897" customWidth="1"/>
    <col min="6917" max="6919" width="16.85546875" style="897" customWidth="1"/>
    <col min="6920" max="6920" width="51.28515625" style="897" customWidth="1"/>
    <col min="6921" max="7168" width="9.140625" style="897"/>
    <col min="7169" max="7169" width="16.85546875" style="897" customWidth="1"/>
    <col min="7170" max="7170" width="14.28515625" style="897" customWidth="1"/>
    <col min="7171" max="7171" width="19.5703125" style="897" customWidth="1"/>
    <col min="7172" max="7172" width="12.85546875" style="897" customWidth="1"/>
    <col min="7173" max="7175" width="16.85546875" style="897" customWidth="1"/>
    <col min="7176" max="7176" width="51.28515625" style="897" customWidth="1"/>
    <col min="7177" max="7424" width="9.140625" style="897"/>
    <col min="7425" max="7425" width="16.85546875" style="897" customWidth="1"/>
    <col min="7426" max="7426" width="14.28515625" style="897" customWidth="1"/>
    <col min="7427" max="7427" width="19.5703125" style="897" customWidth="1"/>
    <col min="7428" max="7428" width="12.85546875" style="897" customWidth="1"/>
    <col min="7429" max="7431" width="16.85546875" style="897" customWidth="1"/>
    <col min="7432" max="7432" width="51.28515625" style="897" customWidth="1"/>
    <col min="7433" max="7680" width="9.140625" style="897"/>
    <col min="7681" max="7681" width="16.85546875" style="897" customWidth="1"/>
    <col min="7682" max="7682" width="14.28515625" style="897" customWidth="1"/>
    <col min="7683" max="7683" width="19.5703125" style="897" customWidth="1"/>
    <col min="7684" max="7684" width="12.85546875" style="897" customWidth="1"/>
    <col min="7685" max="7687" width="16.85546875" style="897" customWidth="1"/>
    <col min="7688" max="7688" width="51.28515625" style="897" customWidth="1"/>
    <col min="7689" max="7936" width="9.140625" style="897"/>
    <col min="7937" max="7937" width="16.85546875" style="897" customWidth="1"/>
    <col min="7938" max="7938" width="14.28515625" style="897" customWidth="1"/>
    <col min="7939" max="7939" width="19.5703125" style="897" customWidth="1"/>
    <col min="7940" max="7940" width="12.85546875" style="897" customWidth="1"/>
    <col min="7941" max="7943" width="16.85546875" style="897" customWidth="1"/>
    <col min="7944" max="7944" width="51.28515625" style="897" customWidth="1"/>
    <col min="7945" max="8192" width="9.140625" style="897"/>
    <col min="8193" max="8193" width="16.85546875" style="897" customWidth="1"/>
    <col min="8194" max="8194" width="14.28515625" style="897" customWidth="1"/>
    <col min="8195" max="8195" width="19.5703125" style="897" customWidth="1"/>
    <col min="8196" max="8196" width="12.85546875" style="897" customWidth="1"/>
    <col min="8197" max="8199" width="16.85546875" style="897" customWidth="1"/>
    <col min="8200" max="8200" width="51.28515625" style="897" customWidth="1"/>
    <col min="8201" max="8448" width="9.140625" style="897"/>
    <col min="8449" max="8449" width="16.85546875" style="897" customWidth="1"/>
    <col min="8450" max="8450" width="14.28515625" style="897" customWidth="1"/>
    <col min="8451" max="8451" width="19.5703125" style="897" customWidth="1"/>
    <col min="8452" max="8452" width="12.85546875" style="897" customWidth="1"/>
    <col min="8453" max="8455" width="16.85546875" style="897" customWidth="1"/>
    <col min="8456" max="8456" width="51.28515625" style="897" customWidth="1"/>
    <col min="8457" max="8704" width="9.140625" style="897"/>
    <col min="8705" max="8705" width="16.85546875" style="897" customWidth="1"/>
    <col min="8706" max="8706" width="14.28515625" style="897" customWidth="1"/>
    <col min="8707" max="8707" width="19.5703125" style="897" customWidth="1"/>
    <col min="8708" max="8708" width="12.85546875" style="897" customWidth="1"/>
    <col min="8709" max="8711" width="16.85546875" style="897" customWidth="1"/>
    <col min="8712" max="8712" width="51.28515625" style="897" customWidth="1"/>
    <col min="8713" max="8960" width="9.140625" style="897"/>
    <col min="8961" max="8961" width="16.85546875" style="897" customWidth="1"/>
    <col min="8962" max="8962" width="14.28515625" style="897" customWidth="1"/>
    <col min="8963" max="8963" width="19.5703125" style="897" customWidth="1"/>
    <col min="8964" max="8964" width="12.85546875" style="897" customWidth="1"/>
    <col min="8965" max="8967" width="16.85546875" style="897" customWidth="1"/>
    <col min="8968" max="8968" width="51.28515625" style="897" customWidth="1"/>
    <col min="8969" max="9216" width="9.140625" style="897"/>
    <col min="9217" max="9217" width="16.85546875" style="897" customWidth="1"/>
    <col min="9218" max="9218" width="14.28515625" style="897" customWidth="1"/>
    <col min="9219" max="9219" width="19.5703125" style="897" customWidth="1"/>
    <col min="9220" max="9220" width="12.85546875" style="897" customWidth="1"/>
    <col min="9221" max="9223" width="16.85546875" style="897" customWidth="1"/>
    <col min="9224" max="9224" width="51.28515625" style="897" customWidth="1"/>
    <col min="9225" max="9472" width="9.140625" style="897"/>
    <col min="9473" max="9473" width="16.85546875" style="897" customWidth="1"/>
    <col min="9474" max="9474" width="14.28515625" style="897" customWidth="1"/>
    <col min="9475" max="9475" width="19.5703125" style="897" customWidth="1"/>
    <col min="9476" max="9476" width="12.85546875" style="897" customWidth="1"/>
    <col min="9477" max="9479" width="16.85546875" style="897" customWidth="1"/>
    <col min="9480" max="9480" width="51.28515625" style="897" customWidth="1"/>
    <col min="9481" max="9728" width="9.140625" style="897"/>
    <col min="9729" max="9729" width="16.85546875" style="897" customWidth="1"/>
    <col min="9730" max="9730" width="14.28515625" style="897" customWidth="1"/>
    <col min="9731" max="9731" width="19.5703125" style="897" customWidth="1"/>
    <col min="9732" max="9732" width="12.85546875" style="897" customWidth="1"/>
    <col min="9733" max="9735" width="16.85546875" style="897" customWidth="1"/>
    <col min="9736" max="9736" width="51.28515625" style="897" customWidth="1"/>
    <col min="9737" max="9984" width="9.140625" style="897"/>
    <col min="9985" max="9985" width="16.85546875" style="897" customWidth="1"/>
    <col min="9986" max="9986" width="14.28515625" style="897" customWidth="1"/>
    <col min="9987" max="9987" width="19.5703125" style="897" customWidth="1"/>
    <col min="9988" max="9988" width="12.85546875" style="897" customWidth="1"/>
    <col min="9989" max="9991" width="16.85546875" style="897" customWidth="1"/>
    <col min="9992" max="9992" width="51.28515625" style="897" customWidth="1"/>
    <col min="9993" max="10240" width="9.140625" style="897"/>
    <col min="10241" max="10241" width="16.85546875" style="897" customWidth="1"/>
    <col min="10242" max="10242" width="14.28515625" style="897" customWidth="1"/>
    <col min="10243" max="10243" width="19.5703125" style="897" customWidth="1"/>
    <col min="10244" max="10244" width="12.85546875" style="897" customWidth="1"/>
    <col min="10245" max="10247" width="16.85546875" style="897" customWidth="1"/>
    <col min="10248" max="10248" width="51.28515625" style="897" customWidth="1"/>
    <col min="10249" max="10496" width="9.140625" style="897"/>
    <col min="10497" max="10497" width="16.85546875" style="897" customWidth="1"/>
    <col min="10498" max="10498" width="14.28515625" style="897" customWidth="1"/>
    <col min="10499" max="10499" width="19.5703125" style="897" customWidth="1"/>
    <col min="10500" max="10500" width="12.85546875" style="897" customWidth="1"/>
    <col min="10501" max="10503" width="16.85546875" style="897" customWidth="1"/>
    <col min="10504" max="10504" width="51.28515625" style="897" customWidth="1"/>
    <col min="10505" max="10752" width="9.140625" style="897"/>
    <col min="10753" max="10753" width="16.85546875" style="897" customWidth="1"/>
    <col min="10754" max="10754" width="14.28515625" style="897" customWidth="1"/>
    <col min="10755" max="10755" width="19.5703125" style="897" customWidth="1"/>
    <col min="10756" max="10756" width="12.85546875" style="897" customWidth="1"/>
    <col min="10757" max="10759" width="16.85546875" style="897" customWidth="1"/>
    <col min="10760" max="10760" width="51.28515625" style="897" customWidth="1"/>
    <col min="10761" max="11008" width="9.140625" style="897"/>
    <col min="11009" max="11009" width="16.85546875" style="897" customWidth="1"/>
    <col min="11010" max="11010" width="14.28515625" style="897" customWidth="1"/>
    <col min="11011" max="11011" width="19.5703125" style="897" customWidth="1"/>
    <col min="11012" max="11012" width="12.85546875" style="897" customWidth="1"/>
    <col min="11013" max="11015" width="16.85546875" style="897" customWidth="1"/>
    <col min="11016" max="11016" width="51.28515625" style="897" customWidth="1"/>
    <col min="11017" max="11264" width="9.140625" style="897"/>
    <col min="11265" max="11265" width="16.85546875" style="897" customWidth="1"/>
    <col min="11266" max="11266" width="14.28515625" style="897" customWidth="1"/>
    <col min="11267" max="11267" width="19.5703125" style="897" customWidth="1"/>
    <col min="11268" max="11268" width="12.85546875" style="897" customWidth="1"/>
    <col min="11269" max="11271" width="16.85546875" style="897" customWidth="1"/>
    <col min="11272" max="11272" width="51.28515625" style="897" customWidth="1"/>
    <col min="11273" max="11520" width="9.140625" style="897"/>
    <col min="11521" max="11521" width="16.85546875" style="897" customWidth="1"/>
    <col min="11522" max="11522" width="14.28515625" style="897" customWidth="1"/>
    <col min="11523" max="11523" width="19.5703125" style="897" customWidth="1"/>
    <col min="11524" max="11524" width="12.85546875" style="897" customWidth="1"/>
    <col min="11525" max="11527" width="16.85546875" style="897" customWidth="1"/>
    <col min="11528" max="11528" width="51.28515625" style="897" customWidth="1"/>
    <col min="11529" max="11776" width="9.140625" style="897"/>
    <col min="11777" max="11777" width="16.85546875" style="897" customWidth="1"/>
    <col min="11778" max="11778" width="14.28515625" style="897" customWidth="1"/>
    <col min="11779" max="11779" width="19.5703125" style="897" customWidth="1"/>
    <col min="11780" max="11780" width="12.85546875" style="897" customWidth="1"/>
    <col min="11781" max="11783" width="16.85546875" style="897" customWidth="1"/>
    <col min="11784" max="11784" width="51.28515625" style="897" customWidth="1"/>
    <col min="11785" max="12032" width="9.140625" style="897"/>
    <col min="12033" max="12033" width="16.85546875" style="897" customWidth="1"/>
    <col min="12034" max="12034" width="14.28515625" style="897" customWidth="1"/>
    <col min="12035" max="12035" width="19.5703125" style="897" customWidth="1"/>
    <col min="12036" max="12036" width="12.85546875" style="897" customWidth="1"/>
    <col min="12037" max="12039" width="16.85546875" style="897" customWidth="1"/>
    <col min="12040" max="12040" width="51.28515625" style="897" customWidth="1"/>
    <col min="12041" max="12288" width="9.140625" style="897"/>
    <col min="12289" max="12289" width="16.85546875" style="897" customWidth="1"/>
    <col min="12290" max="12290" width="14.28515625" style="897" customWidth="1"/>
    <col min="12291" max="12291" width="19.5703125" style="897" customWidth="1"/>
    <col min="12292" max="12292" width="12.85546875" style="897" customWidth="1"/>
    <col min="12293" max="12295" width="16.85546875" style="897" customWidth="1"/>
    <col min="12296" max="12296" width="51.28515625" style="897" customWidth="1"/>
    <col min="12297" max="12544" width="9.140625" style="897"/>
    <col min="12545" max="12545" width="16.85546875" style="897" customWidth="1"/>
    <col min="12546" max="12546" width="14.28515625" style="897" customWidth="1"/>
    <col min="12547" max="12547" width="19.5703125" style="897" customWidth="1"/>
    <col min="12548" max="12548" width="12.85546875" style="897" customWidth="1"/>
    <col min="12549" max="12551" width="16.85546875" style="897" customWidth="1"/>
    <col min="12552" max="12552" width="51.28515625" style="897" customWidth="1"/>
    <col min="12553" max="12800" width="9.140625" style="897"/>
    <col min="12801" max="12801" width="16.85546875" style="897" customWidth="1"/>
    <col min="12802" max="12802" width="14.28515625" style="897" customWidth="1"/>
    <col min="12803" max="12803" width="19.5703125" style="897" customWidth="1"/>
    <col min="12804" max="12804" width="12.85546875" style="897" customWidth="1"/>
    <col min="12805" max="12807" width="16.85546875" style="897" customWidth="1"/>
    <col min="12808" max="12808" width="51.28515625" style="897" customWidth="1"/>
    <col min="12809" max="13056" width="9.140625" style="897"/>
    <col min="13057" max="13057" width="16.85546875" style="897" customWidth="1"/>
    <col min="13058" max="13058" width="14.28515625" style="897" customWidth="1"/>
    <col min="13059" max="13059" width="19.5703125" style="897" customWidth="1"/>
    <col min="13060" max="13060" width="12.85546875" style="897" customWidth="1"/>
    <col min="13061" max="13063" width="16.85546875" style="897" customWidth="1"/>
    <col min="13064" max="13064" width="51.28515625" style="897" customWidth="1"/>
    <col min="13065" max="13312" width="9.140625" style="897"/>
    <col min="13313" max="13313" width="16.85546875" style="897" customWidth="1"/>
    <col min="13314" max="13314" width="14.28515625" style="897" customWidth="1"/>
    <col min="13315" max="13315" width="19.5703125" style="897" customWidth="1"/>
    <col min="13316" max="13316" width="12.85546875" style="897" customWidth="1"/>
    <col min="13317" max="13319" width="16.85546875" style="897" customWidth="1"/>
    <col min="13320" max="13320" width="51.28515625" style="897" customWidth="1"/>
    <col min="13321" max="13568" width="9.140625" style="897"/>
    <col min="13569" max="13569" width="16.85546875" style="897" customWidth="1"/>
    <col min="13570" max="13570" width="14.28515625" style="897" customWidth="1"/>
    <col min="13571" max="13571" width="19.5703125" style="897" customWidth="1"/>
    <col min="13572" max="13572" width="12.85546875" style="897" customWidth="1"/>
    <col min="13573" max="13575" width="16.85546875" style="897" customWidth="1"/>
    <col min="13576" max="13576" width="51.28515625" style="897" customWidth="1"/>
    <col min="13577" max="13824" width="9.140625" style="897"/>
    <col min="13825" max="13825" width="16.85546875" style="897" customWidth="1"/>
    <col min="13826" max="13826" width="14.28515625" style="897" customWidth="1"/>
    <col min="13827" max="13827" width="19.5703125" style="897" customWidth="1"/>
    <col min="13828" max="13828" width="12.85546875" style="897" customWidth="1"/>
    <col min="13829" max="13831" width="16.85546875" style="897" customWidth="1"/>
    <col min="13832" max="13832" width="51.28515625" style="897" customWidth="1"/>
    <col min="13833" max="14080" width="9.140625" style="897"/>
    <col min="14081" max="14081" width="16.85546875" style="897" customWidth="1"/>
    <col min="14082" max="14082" width="14.28515625" style="897" customWidth="1"/>
    <col min="14083" max="14083" width="19.5703125" style="897" customWidth="1"/>
    <col min="14084" max="14084" width="12.85546875" style="897" customWidth="1"/>
    <col min="14085" max="14087" width="16.85546875" style="897" customWidth="1"/>
    <col min="14088" max="14088" width="51.28515625" style="897" customWidth="1"/>
    <col min="14089" max="14336" width="9.140625" style="897"/>
    <col min="14337" max="14337" width="16.85546875" style="897" customWidth="1"/>
    <col min="14338" max="14338" width="14.28515625" style="897" customWidth="1"/>
    <col min="14339" max="14339" width="19.5703125" style="897" customWidth="1"/>
    <col min="14340" max="14340" width="12.85546875" style="897" customWidth="1"/>
    <col min="14341" max="14343" width="16.85546875" style="897" customWidth="1"/>
    <col min="14344" max="14344" width="51.28515625" style="897" customWidth="1"/>
    <col min="14345" max="14592" width="9.140625" style="897"/>
    <col min="14593" max="14593" width="16.85546875" style="897" customWidth="1"/>
    <col min="14594" max="14594" width="14.28515625" style="897" customWidth="1"/>
    <col min="14595" max="14595" width="19.5703125" style="897" customWidth="1"/>
    <col min="14596" max="14596" width="12.85546875" style="897" customWidth="1"/>
    <col min="14597" max="14599" width="16.85546875" style="897" customWidth="1"/>
    <col min="14600" max="14600" width="51.28515625" style="897" customWidth="1"/>
    <col min="14601" max="14848" width="9.140625" style="897"/>
    <col min="14849" max="14849" width="16.85546875" style="897" customWidth="1"/>
    <col min="14850" max="14850" width="14.28515625" style="897" customWidth="1"/>
    <col min="14851" max="14851" width="19.5703125" style="897" customWidth="1"/>
    <col min="14852" max="14852" width="12.85546875" style="897" customWidth="1"/>
    <col min="14853" max="14855" width="16.85546875" style="897" customWidth="1"/>
    <col min="14856" max="14856" width="51.28515625" style="897" customWidth="1"/>
    <col min="14857" max="15104" width="9.140625" style="897"/>
    <col min="15105" max="15105" width="16.85546875" style="897" customWidth="1"/>
    <col min="15106" max="15106" width="14.28515625" style="897" customWidth="1"/>
    <col min="15107" max="15107" width="19.5703125" style="897" customWidth="1"/>
    <col min="15108" max="15108" width="12.85546875" style="897" customWidth="1"/>
    <col min="15109" max="15111" width="16.85546875" style="897" customWidth="1"/>
    <col min="15112" max="15112" width="51.28515625" style="897" customWidth="1"/>
    <col min="15113" max="15360" width="9.140625" style="897"/>
    <col min="15361" max="15361" width="16.85546875" style="897" customWidth="1"/>
    <col min="15362" max="15362" width="14.28515625" style="897" customWidth="1"/>
    <col min="15363" max="15363" width="19.5703125" style="897" customWidth="1"/>
    <col min="15364" max="15364" width="12.85546875" style="897" customWidth="1"/>
    <col min="15365" max="15367" width="16.85546875" style="897" customWidth="1"/>
    <col min="15368" max="15368" width="51.28515625" style="897" customWidth="1"/>
    <col min="15369" max="15616" width="9.140625" style="897"/>
    <col min="15617" max="15617" width="16.85546875" style="897" customWidth="1"/>
    <col min="15618" max="15618" width="14.28515625" style="897" customWidth="1"/>
    <col min="15619" max="15619" width="19.5703125" style="897" customWidth="1"/>
    <col min="15620" max="15620" width="12.85546875" style="897" customWidth="1"/>
    <col min="15621" max="15623" width="16.85546875" style="897" customWidth="1"/>
    <col min="15624" max="15624" width="51.28515625" style="897" customWidth="1"/>
    <col min="15625" max="15872" width="9.140625" style="897"/>
    <col min="15873" max="15873" width="16.85546875" style="897" customWidth="1"/>
    <col min="15874" max="15874" width="14.28515625" style="897" customWidth="1"/>
    <col min="15875" max="15875" width="19.5703125" style="897" customWidth="1"/>
    <col min="15876" max="15876" width="12.85546875" style="897" customWidth="1"/>
    <col min="15877" max="15879" width="16.85546875" style="897" customWidth="1"/>
    <col min="15880" max="15880" width="51.28515625" style="897" customWidth="1"/>
    <col min="15881" max="16128" width="9.140625" style="897"/>
    <col min="16129" max="16129" width="16.85546875" style="897" customWidth="1"/>
    <col min="16130" max="16130" width="14.28515625" style="897" customWidth="1"/>
    <col min="16131" max="16131" width="19.5703125" style="897" customWidth="1"/>
    <col min="16132" max="16132" width="12.85546875" style="897" customWidth="1"/>
    <col min="16133" max="16135" width="16.85546875" style="897" customWidth="1"/>
    <col min="16136" max="16136" width="51.28515625" style="897" customWidth="1"/>
    <col min="16137" max="16384" width="9.140625" style="897"/>
  </cols>
  <sheetData>
    <row r="1" spans="1:8" ht="15.75" thickBot="1">
      <c r="A1" s="896" t="s">
        <v>148</v>
      </c>
      <c r="G1" s="898"/>
    </row>
    <row r="2" spans="1:8" ht="17.100000000000001" customHeight="1" thickBot="1">
      <c r="A2" s="899" t="s">
        <v>149</v>
      </c>
      <c r="B2" s="900"/>
      <c r="C2" s="901" t="s">
        <v>150</v>
      </c>
      <c r="D2" s="902" t="s">
        <v>151</v>
      </c>
      <c r="E2" s="903" t="s">
        <v>152</v>
      </c>
      <c r="F2" s="904"/>
      <c r="G2" s="898"/>
    </row>
    <row r="3" spans="1:8" ht="17.100000000000001" customHeight="1" thickBot="1">
      <c r="A3" s="899" t="s">
        <v>153</v>
      </c>
      <c r="B3" s="900"/>
      <c r="C3" s="905" t="s">
        <v>154</v>
      </c>
      <c r="D3" s="906"/>
      <c r="E3" s="906"/>
      <c r="F3" s="907"/>
      <c r="G3" s="898"/>
    </row>
    <row r="4" spans="1:8" ht="17.100000000000001" customHeight="1" thickBot="1">
      <c r="A4" s="908" t="s">
        <v>155</v>
      </c>
      <c r="B4" s="909"/>
      <c r="C4" s="905" t="s">
        <v>156</v>
      </c>
      <c r="D4" s="910"/>
      <c r="E4" s="910"/>
      <c r="F4" s="911"/>
      <c r="G4" s="898"/>
    </row>
    <row r="5" spans="1:8" ht="17.100000000000001" customHeight="1" thickBot="1">
      <c r="A5" s="912" t="s">
        <v>157</v>
      </c>
      <c r="B5" s="913"/>
      <c r="C5" s="914" t="s">
        <v>158</v>
      </c>
      <c r="D5" s="915" t="s">
        <v>159</v>
      </c>
      <c r="E5" s="916" t="s">
        <v>160</v>
      </c>
      <c r="F5" s="917"/>
      <c r="G5" s="898"/>
    </row>
    <row r="6" spans="1:8" ht="17.100000000000001" customHeight="1" thickBot="1">
      <c r="A6" s="899" t="s">
        <v>161</v>
      </c>
      <c r="B6" s="900"/>
      <c r="C6" s="918" t="s">
        <v>162</v>
      </c>
      <c r="D6" s="919"/>
      <c r="E6" s="919"/>
      <c r="F6" s="920"/>
      <c r="G6" s="898"/>
    </row>
    <row r="7" spans="1:8" ht="15">
      <c r="A7" s="921"/>
      <c r="B7" s="922"/>
      <c r="C7" s="922"/>
      <c r="D7" s="922"/>
      <c r="G7" s="898"/>
    </row>
    <row r="8" spans="1:8" ht="15.75" thickBot="1">
      <c r="A8" s="923" t="s">
        <v>163</v>
      </c>
      <c r="B8" s="922"/>
      <c r="C8" s="922"/>
      <c r="D8" s="922"/>
      <c r="G8" s="898"/>
    </row>
    <row r="9" spans="1:8" ht="20.25" customHeight="1" thickBot="1">
      <c r="A9" s="924" t="s">
        <v>189</v>
      </c>
      <c r="B9" s="925"/>
      <c r="C9" s="925"/>
      <c r="D9" s="926"/>
      <c r="G9" s="898"/>
    </row>
    <row r="10" spans="1:8" ht="15">
      <c r="A10" s="923"/>
      <c r="B10" s="922"/>
      <c r="C10" s="922"/>
      <c r="D10" s="922"/>
      <c r="G10" s="898"/>
    </row>
    <row r="11" spans="1:8" ht="15" hidden="1">
      <c r="A11" s="923" t="s">
        <v>164</v>
      </c>
      <c r="B11" s="922"/>
      <c r="C11" s="922"/>
      <c r="D11" s="922"/>
      <c r="G11" s="898"/>
    </row>
    <row r="12" spans="1:8" ht="25.5" hidden="1" customHeight="1" thickBot="1">
      <c r="A12" s="927" t="s">
        <v>165</v>
      </c>
      <c r="B12" s="928" t="s">
        <v>166</v>
      </c>
      <c r="C12" s="929"/>
      <c r="D12" s="929"/>
      <c r="E12" s="929"/>
      <c r="F12" s="929"/>
      <c r="G12" s="929"/>
      <c r="H12" s="930"/>
    </row>
    <row r="13" spans="1:8" ht="15">
      <c r="A13" s="896"/>
      <c r="G13" s="898"/>
    </row>
    <row r="14" spans="1:8" ht="15.75" thickBot="1">
      <c r="A14" s="896" t="s">
        <v>167</v>
      </c>
      <c r="G14" s="898"/>
    </row>
    <row r="15" spans="1:8">
      <c r="A15" s="931" t="s">
        <v>168</v>
      </c>
      <c r="B15" s="932"/>
      <c r="C15" s="933" t="s">
        <v>169</v>
      </c>
      <c r="D15" s="934"/>
      <c r="E15" s="934"/>
      <c r="F15" s="934"/>
      <c r="G15" s="934"/>
      <c r="H15" s="935"/>
    </row>
    <row r="16" spans="1:8">
      <c r="A16" s="936" t="s">
        <v>170</v>
      </c>
      <c r="B16" s="937"/>
      <c r="C16" s="937"/>
      <c r="D16" s="937"/>
      <c r="E16" s="937"/>
      <c r="F16" s="937"/>
      <c r="G16" s="937"/>
      <c r="H16" s="938"/>
    </row>
    <row r="17" spans="1:8">
      <c r="A17" s="936"/>
      <c r="B17" s="937"/>
      <c r="C17" s="937"/>
      <c r="D17" s="937"/>
      <c r="E17" s="937"/>
      <c r="F17" s="937"/>
      <c r="G17" s="937"/>
      <c r="H17" s="938"/>
    </row>
    <row r="18" spans="1:8">
      <c r="A18" s="936"/>
      <c r="B18" s="937"/>
      <c r="C18" s="937"/>
      <c r="D18" s="937"/>
      <c r="E18" s="937"/>
      <c r="F18" s="937"/>
      <c r="G18" s="937"/>
      <c r="H18" s="938"/>
    </row>
    <row r="19" spans="1:8">
      <c r="A19" s="939" t="s">
        <v>171</v>
      </c>
      <c r="B19" s="940"/>
      <c r="C19" s="940"/>
      <c r="D19" s="940"/>
      <c r="E19" s="940"/>
      <c r="F19" s="940"/>
      <c r="G19" s="940"/>
      <c r="H19" s="941"/>
    </row>
    <row r="20" spans="1:8" ht="15.75" customHeight="1" thickBot="1">
      <c r="A20" s="942" t="s">
        <v>172</v>
      </c>
      <c r="B20" s="943"/>
      <c r="C20" s="943"/>
      <c r="D20" s="943"/>
      <c r="E20" s="943"/>
      <c r="F20" s="943"/>
      <c r="G20" s="943"/>
      <c r="H20" s="944"/>
    </row>
    <row r="21" spans="1:8" ht="15">
      <c r="A21" s="945"/>
      <c r="G21" s="898"/>
    </row>
    <row r="22" spans="1:8" ht="15.75" thickBot="1">
      <c r="A22" s="896" t="s">
        <v>173</v>
      </c>
      <c r="G22" s="898"/>
    </row>
    <row r="23" spans="1:8" ht="29.25" customHeight="1" thickBot="1">
      <c r="A23" s="946" t="s">
        <v>174</v>
      </c>
      <c r="B23" s="947"/>
      <c r="C23" s="947"/>
      <c r="D23" s="947"/>
      <c r="E23" s="947"/>
      <c r="F23" s="947"/>
      <c r="G23" s="947"/>
      <c r="H23" s="948"/>
    </row>
    <row r="24" spans="1:8" ht="15">
      <c r="A24" s="949"/>
      <c r="G24" s="898"/>
    </row>
    <row r="25" spans="1:8" ht="15.75" thickBot="1">
      <c r="A25" s="896" t="s">
        <v>175</v>
      </c>
      <c r="G25" s="898"/>
    </row>
    <row r="26" spans="1:8" ht="156" customHeight="1" thickBot="1">
      <c r="A26" s="950" t="s">
        <v>176</v>
      </c>
      <c r="B26" s="951"/>
      <c r="C26" s="951"/>
      <c r="D26" s="951"/>
      <c r="E26" s="951"/>
      <c r="F26" s="951"/>
      <c r="G26" s="951"/>
      <c r="H26" s="952"/>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DASHBOARD</vt:lpstr>
      <vt:lpstr>REG+OCC BY CLASS JANUARY 2016</vt:lpstr>
      <vt:lpstr>REG+OCC BY CLASS FY 2015-2016</vt:lpstr>
      <vt:lpstr>REG+OCC BY REGION JANUARY 2016</vt:lpstr>
      <vt:lpstr>REG+OCC BY REGION FY 2015-2016</vt:lpstr>
      <vt:lpstr>ARR$ JANUARY 2016</vt:lpstr>
      <vt:lpstr>ARR$ BY REGION FY 15-16</vt:lpstr>
      <vt:lpstr>ARR$ BY AREA FY 15-16</vt:lpstr>
      <vt:lpstr>CONTACTO</vt:lpstr>
      <vt:lpstr>GLOSSARY</vt:lpstr>
      <vt:lpstr>'ARR$ BY AREA FY 15-16'!Print_Area</vt:lpstr>
      <vt:lpstr>'ARR$ BY REGION FY 15-16'!Print_Area</vt:lpstr>
      <vt:lpstr>'REG+OCC BY CLASS JANUARY 2016'!Print_Area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2016-04-25T20:30:36Z</dcterms:created>
  <dcterms:modified xsi:type="dcterms:W3CDTF">2016-04-25T21:36:16Z</dcterms:modified>
</cp:coreProperties>
</file>