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7\www.estadisticas.pr\comp_turismo\monthly\"/>
    </mc:Choice>
  </mc:AlternateContent>
  <bookViews>
    <workbookView xWindow="0" yWindow="0" windowWidth="14496" windowHeight="7236"/>
  </bookViews>
  <sheets>
    <sheet name="SUMMARY DASHBOARD" sheetId="12" r:id="rId1"/>
    <sheet name="REG+OCC BY CLASS OCTOBER 2016" sheetId="1" r:id="rId2"/>
    <sheet name="REG+OCC BY CLASS FY 16-17" sheetId="2" r:id="rId3"/>
    <sheet name="REG+OCC BY CLASS CY 2016" sheetId="3" r:id="rId4"/>
    <sheet name="REG+OCC BY REGION OCTOBER 2016" sheetId="4" r:id="rId5"/>
    <sheet name="REG+OCC BY REGION FY 16-17" sheetId="5" r:id="rId6"/>
    <sheet name="REG+OCC BY REGION CY 2016" sheetId="6" r:id="rId7"/>
    <sheet name="ARR$ OCTOBER 2016" sheetId="7" r:id="rId8"/>
    <sheet name="ARR$ BY REGION FY 15-16" sheetId="8" r:id="rId9"/>
    <sheet name="ARR$ BY AREA FY 15-16" sheetId="9" r:id="rId10"/>
    <sheet name="ARR$ BY REGION CY 2016" sheetId="10" r:id="rId11"/>
    <sheet name="ARR$ BY AREA CY 2016" sheetId="11" r:id="rId12"/>
    <sheet name="CONTACTO" sheetId="13" r:id="rId13"/>
    <sheet name="GLOSSARY" sheetId="14"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OCTOBER 2016'!$A$1:$W$30</definedName>
    <definedName name="_xlnm.Print_Area" localSheetId="0">'SUMMARY DASHBOARD'!$A$1:$L$63</definedName>
  </definedNames>
  <calcPr calcId="152511"/>
</workbook>
</file>

<file path=xl/calcChain.xml><?xml version="1.0" encoding="utf-8"?>
<calcChain xmlns="http://schemas.openxmlformats.org/spreadsheetml/2006/main">
  <c r="G32" i="12" l="1"/>
  <c r="F32" i="12"/>
  <c r="E32" i="12"/>
  <c r="G31" i="12"/>
  <c r="F31" i="12"/>
  <c r="E31" i="12"/>
  <c r="G30" i="12"/>
  <c r="F30" i="12"/>
  <c r="E30" i="12"/>
  <c r="G26" i="12"/>
  <c r="F26" i="12"/>
  <c r="E26" i="12"/>
  <c r="G25" i="12"/>
  <c r="F25" i="12"/>
  <c r="E25" i="12"/>
  <c r="G21" i="12"/>
  <c r="F21" i="12"/>
  <c r="E21" i="12"/>
  <c r="G16" i="12"/>
  <c r="F16" i="12"/>
  <c r="E16" i="12"/>
  <c r="G13" i="12"/>
  <c r="F13" i="12"/>
  <c r="E13" i="12"/>
  <c r="G12" i="12"/>
  <c r="F12" i="12"/>
  <c r="E12" i="12"/>
  <c r="G11" i="12"/>
  <c r="F11" i="12"/>
  <c r="E11" i="12"/>
  <c r="G8" i="12"/>
  <c r="F8" i="12"/>
  <c r="E8" i="12"/>
  <c r="F17" i="12" l="1"/>
  <c r="E17" i="12"/>
  <c r="G17" i="12" l="1"/>
  <c r="F47" i="6"/>
  <c r="T47" i="6"/>
  <c r="J47" i="6"/>
  <c r="G47" i="6"/>
  <c r="D47" i="6"/>
  <c r="W46" i="6"/>
  <c r="T46" i="6"/>
  <c r="J46" i="6"/>
  <c r="G46" i="6"/>
  <c r="W45" i="6"/>
  <c r="S45" i="6"/>
  <c r="J45" i="6"/>
  <c r="F45" i="6"/>
  <c r="G45" i="6"/>
  <c r="W44" i="6"/>
  <c r="S44" i="6"/>
  <c r="J44" i="6"/>
  <c r="F44" i="6"/>
  <c r="T44" i="6"/>
  <c r="G44" i="6"/>
  <c r="D44" i="6"/>
  <c r="V35" i="6"/>
  <c r="Q35" i="6"/>
  <c r="J35" i="6"/>
  <c r="I35" i="6"/>
  <c r="F35" i="6"/>
  <c r="V34" i="6"/>
  <c r="T34" i="6"/>
  <c r="Q34" i="6"/>
  <c r="N34" i="6" s="1"/>
  <c r="P34" i="6"/>
  <c r="G34" i="6"/>
  <c r="W33" i="6"/>
  <c r="T33" i="6"/>
  <c r="S33" i="6"/>
  <c r="Q33" i="6"/>
  <c r="P33" i="6"/>
  <c r="J33" i="6"/>
  <c r="G33" i="6"/>
  <c r="W47" i="5"/>
  <c r="T47" i="5"/>
  <c r="J47" i="5"/>
  <c r="G47" i="5"/>
  <c r="T46" i="5"/>
  <c r="Q46" i="5"/>
  <c r="J46" i="5"/>
  <c r="G46" i="5"/>
  <c r="J45" i="5"/>
  <c r="T45" i="5"/>
  <c r="G45" i="5"/>
  <c r="W44" i="5"/>
  <c r="T44" i="5"/>
  <c r="S44" i="5"/>
  <c r="U44" i="5" s="1"/>
  <c r="P44" i="5"/>
  <c r="J44" i="5"/>
  <c r="G44" i="5"/>
  <c r="F44" i="5"/>
  <c r="W35" i="5"/>
  <c r="T35" i="5"/>
  <c r="S35" i="5"/>
  <c r="Q35" i="5"/>
  <c r="P35" i="5"/>
  <c r="J35" i="5"/>
  <c r="G35" i="5"/>
  <c r="F35" i="5"/>
  <c r="W34" i="5"/>
  <c r="V34" i="5"/>
  <c r="T34" i="5"/>
  <c r="S34" i="5"/>
  <c r="U34" i="5" s="1"/>
  <c r="P34" i="5"/>
  <c r="J34" i="5"/>
  <c r="I34" i="5"/>
  <c r="K34" i="5" s="1"/>
  <c r="G34" i="5"/>
  <c r="F34" i="5"/>
  <c r="H34" i="5" s="1"/>
  <c r="W33" i="5"/>
  <c r="V33" i="5"/>
  <c r="S33" i="5"/>
  <c r="Q33" i="5"/>
  <c r="J33" i="5"/>
  <c r="J37" i="5" s="1"/>
  <c r="I33" i="5"/>
  <c r="F33" i="5"/>
  <c r="Q47" i="4"/>
  <c r="W47" i="4"/>
  <c r="T47" i="4"/>
  <c r="D47" i="4"/>
  <c r="S46" i="4"/>
  <c r="J46" i="4"/>
  <c r="F46" i="4"/>
  <c r="T46" i="4"/>
  <c r="P46" i="4"/>
  <c r="W45" i="4"/>
  <c r="S45" i="4"/>
  <c r="J45" i="4"/>
  <c r="F45" i="4"/>
  <c r="T45" i="4"/>
  <c r="G45" i="4"/>
  <c r="W44" i="4"/>
  <c r="T44" i="4"/>
  <c r="S44" i="4"/>
  <c r="P44" i="4"/>
  <c r="J44" i="4"/>
  <c r="G44" i="4"/>
  <c r="F44" i="4"/>
  <c r="V35" i="4"/>
  <c r="T35" i="4"/>
  <c r="S35" i="4"/>
  <c r="U35" i="4" s="1"/>
  <c r="Q35" i="4"/>
  <c r="P35" i="4"/>
  <c r="I35" i="4"/>
  <c r="G35" i="4"/>
  <c r="W34" i="4"/>
  <c r="V34" i="4"/>
  <c r="T34" i="4"/>
  <c r="S34" i="4"/>
  <c r="U34" i="4" s="1"/>
  <c r="Q34" i="4"/>
  <c r="P34" i="4"/>
  <c r="J34" i="4"/>
  <c r="I34" i="4"/>
  <c r="K34" i="4" s="1"/>
  <c r="G34" i="4"/>
  <c r="F34" i="4"/>
  <c r="H34" i="4" s="1"/>
  <c r="W33" i="4"/>
  <c r="V33" i="4"/>
  <c r="T33" i="4"/>
  <c r="S33" i="4"/>
  <c r="Q33" i="4"/>
  <c r="P33" i="4"/>
  <c r="J33" i="4"/>
  <c r="I33" i="4"/>
  <c r="K33" i="4" s="1"/>
  <c r="G33" i="4"/>
  <c r="F33" i="4"/>
  <c r="R35" i="4" l="1"/>
  <c r="U35" i="5"/>
  <c r="H35" i="5"/>
  <c r="H44" i="5"/>
  <c r="G37" i="4"/>
  <c r="T37" i="4"/>
  <c r="N34" i="4"/>
  <c r="N35" i="4"/>
  <c r="H44" i="4"/>
  <c r="U44" i="4"/>
  <c r="C46" i="6"/>
  <c r="V44" i="6"/>
  <c r="I47" i="6"/>
  <c r="K47" i="6" s="1"/>
  <c r="I43" i="6"/>
  <c r="V45" i="6"/>
  <c r="P46" i="6"/>
  <c r="V46" i="6"/>
  <c r="Q37" i="6"/>
  <c r="N33" i="6"/>
  <c r="P44" i="6"/>
  <c r="I44" i="6"/>
  <c r="K44" i="6" s="1"/>
  <c r="I45" i="6"/>
  <c r="K45" i="6" s="1"/>
  <c r="Q45" i="6"/>
  <c r="I46" i="6"/>
  <c r="K46" i="6" s="1"/>
  <c r="Q47" i="6"/>
  <c r="N47" i="6" s="1"/>
  <c r="W47" i="6"/>
  <c r="Z47" i="6" s="1"/>
  <c r="Q44" i="6"/>
  <c r="N44" i="6" s="1"/>
  <c r="S46" i="6"/>
  <c r="U46" i="6" s="1"/>
  <c r="S47" i="6"/>
  <c r="U47" i="6" s="1"/>
  <c r="H44" i="6"/>
  <c r="Z44" i="6"/>
  <c r="H45" i="6"/>
  <c r="I33" i="6"/>
  <c r="V33" i="6"/>
  <c r="F34" i="6"/>
  <c r="H34" i="6" s="1"/>
  <c r="J34" i="6"/>
  <c r="J37" i="6" s="1"/>
  <c r="S34" i="6"/>
  <c r="U34" i="6" s="1"/>
  <c r="W34" i="6"/>
  <c r="X34" i="6" s="1"/>
  <c r="G35" i="6"/>
  <c r="H35" i="6" s="1"/>
  <c r="P35" i="6"/>
  <c r="P37" i="6" s="1"/>
  <c r="T35" i="6"/>
  <c r="N35" i="6" s="1"/>
  <c r="D45" i="6"/>
  <c r="Z45" i="6" s="1"/>
  <c r="T45" i="6"/>
  <c r="U45" i="6" s="1"/>
  <c r="D46" i="6"/>
  <c r="Z46" i="6" s="1"/>
  <c r="I34" i="6"/>
  <c r="K34" i="6" s="1"/>
  <c r="S35" i="6"/>
  <c r="D35" i="6"/>
  <c r="H47" i="6"/>
  <c r="F33" i="6"/>
  <c r="U33" i="6"/>
  <c r="W35" i="6"/>
  <c r="X35" i="6" s="1"/>
  <c r="R33" i="6"/>
  <c r="T37" i="6"/>
  <c r="K35" i="6"/>
  <c r="R34" i="6"/>
  <c r="U44" i="6"/>
  <c r="F46" i="6"/>
  <c r="H46" i="6" s="1"/>
  <c r="M33" i="6"/>
  <c r="Q44" i="5"/>
  <c r="N44" i="5" s="1"/>
  <c r="F37" i="5"/>
  <c r="F46" i="5"/>
  <c r="H46" i="5" s="1"/>
  <c r="S46" i="5"/>
  <c r="U46" i="5" s="1"/>
  <c r="Q47" i="5"/>
  <c r="N47" i="5" s="1"/>
  <c r="V45" i="5"/>
  <c r="S45" i="5"/>
  <c r="U45" i="5" s="1"/>
  <c r="W45" i="5"/>
  <c r="I46" i="5"/>
  <c r="K46" i="5" s="1"/>
  <c r="S47" i="5"/>
  <c r="U47" i="5" s="1"/>
  <c r="I44" i="5"/>
  <c r="K44" i="5" s="1"/>
  <c r="I45" i="5"/>
  <c r="K45" i="5" s="1"/>
  <c r="Q45" i="5"/>
  <c r="N45" i="5" s="1"/>
  <c r="F47" i="5"/>
  <c r="H47" i="5" s="1"/>
  <c r="V44" i="5"/>
  <c r="X33" i="5"/>
  <c r="S37" i="5"/>
  <c r="D35" i="5"/>
  <c r="Z35" i="5" s="1"/>
  <c r="D44" i="5"/>
  <c r="Z44" i="5" s="1"/>
  <c r="G33" i="5"/>
  <c r="G37" i="5" s="1"/>
  <c r="P33" i="5"/>
  <c r="T33" i="5"/>
  <c r="T37" i="5" s="1"/>
  <c r="Q34" i="5"/>
  <c r="N34" i="5" s="1"/>
  <c r="I35" i="5"/>
  <c r="K35" i="5" s="1"/>
  <c r="V35" i="5"/>
  <c r="G43" i="5"/>
  <c r="G49" i="5" s="1"/>
  <c r="P43" i="5"/>
  <c r="T43" i="5"/>
  <c r="T49" i="5" s="1"/>
  <c r="R35" i="5"/>
  <c r="M35" i="5"/>
  <c r="M44" i="5"/>
  <c r="O44" i="5" s="1"/>
  <c r="N46" i="5"/>
  <c r="V47" i="5"/>
  <c r="X34" i="5"/>
  <c r="K33" i="5"/>
  <c r="W37" i="5"/>
  <c r="M34" i="5"/>
  <c r="N35" i="5"/>
  <c r="S37" i="4"/>
  <c r="U33" i="4"/>
  <c r="P45" i="4"/>
  <c r="V45" i="4"/>
  <c r="Q46" i="4"/>
  <c r="N46" i="4" s="1"/>
  <c r="W46" i="4"/>
  <c r="P37" i="4"/>
  <c r="R33" i="4"/>
  <c r="M33" i="4"/>
  <c r="R34" i="4"/>
  <c r="M34" i="4"/>
  <c r="D44" i="4"/>
  <c r="Z44" i="4" s="1"/>
  <c r="I44" i="4"/>
  <c r="K44" i="4" s="1"/>
  <c r="V44" i="4"/>
  <c r="I45" i="4"/>
  <c r="K45" i="4" s="1"/>
  <c r="I47" i="4"/>
  <c r="I46" i="4"/>
  <c r="K46" i="4" s="1"/>
  <c r="H33" i="4"/>
  <c r="V46" i="4"/>
  <c r="Q37" i="4"/>
  <c r="N33" i="4"/>
  <c r="X34" i="4"/>
  <c r="P43" i="4"/>
  <c r="V37" i="4"/>
  <c r="D35" i="4"/>
  <c r="G46" i="4"/>
  <c r="H46" i="4" s="1"/>
  <c r="J47" i="4"/>
  <c r="X33" i="4"/>
  <c r="G43" i="4"/>
  <c r="H45" i="4"/>
  <c r="U45" i="4"/>
  <c r="R46" i="4"/>
  <c r="M46" i="4"/>
  <c r="U46" i="4"/>
  <c r="J35" i="4"/>
  <c r="K35" i="4" s="1"/>
  <c r="I37" i="4"/>
  <c r="M44" i="4"/>
  <c r="Z47" i="4"/>
  <c r="N47" i="4"/>
  <c r="F35" i="4"/>
  <c r="H35" i="4" s="1"/>
  <c r="M35" i="4"/>
  <c r="O35" i="4" s="1"/>
  <c r="W35" i="4"/>
  <c r="T43" i="4"/>
  <c r="T49" i="4" s="1"/>
  <c r="G47" i="4"/>
  <c r="F37" i="4" l="1"/>
  <c r="H37" i="4" s="1"/>
  <c r="U37" i="4"/>
  <c r="R44" i="5"/>
  <c r="N37" i="4"/>
  <c r="M34" i="6"/>
  <c r="O34" i="6" s="1"/>
  <c r="W37" i="6"/>
  <c r="S37" i="6"/>
  <c r="U37" i="6" s="1"/>
  <c r="N33" i="5"/>
  <c r="U33" i="5"/>
  <c r="I37" i="5"/>
  <c r="K37" i="5" s="1"/>
  <c r="Z35" i="4"/>
  <c r="O46" i="4"/>
  <c r="O34" i="4"/>
  <c r="R37" i="6"/>
  <c r="F43" i="6"/>
  <c r="C33" i="6"/>
  <c r="Y33" i="6" s="1"/>
  <c r="C34" i="6"/>
  <c r="Q46" i="6"/>
  <c r="N46" i="6" s="1"/>
  <c r="P45" i="6"/>
  <c r="C35" i="6"/>
  <c r="M46" i="6"/>
  <c r="O46" i="6" s="1"/>
  <c r="E46" i="6"/>
  <c r="O33" i="6"/>
  <c r="W43" i="6"/>
  <c r="Z35" i="6"/>
  <c r="U35" i="6"/>
  <c r="V47" i="6"/>
  <c r="P47" i="6"/>
  <c r="R35" i="6"/>
  <c r="M35" i="6"/>
  <c r="O35" i="6" s="1"/>
  <c r="K33" i="6"/>
  <c r="I37" i="6"/>
  <c r="K37" i="6" s="1"/>
  <c r="N37" i="6"/>
  <c r="X46" i="6"/>
  <c r="Y46" i="6"/>
  <c r="I49" i="6"/>
  <c r="X44" i="6"/>
  <c r="S43" i="6"/>
  <c r="D34" i="6"/>
  <c r="Z34" i="6" s="1"/>
  <c r="Q43" i="6"/>
  <c r="X33" i="6"/>
  <c r="V37" i="6"/>
  <c r="T43" i="6"/>
  <c r="T49" i="6" s="1"/>
  <c r="G37" i="6"/>
  <c r="P43" i="6"/>
  <c r="J43" i="6"/>
  <c r="J49" i="6" s="1"/>
  <c r="V43" i="6"/>
  <c r="D33" i="6"/>
  <c r="N45" i="6"/>
  <c r="R44" i="6"/>
  <c r="M44" i="6"/>
  <c r="O44" i="6" s="1"/>
  <c r="X45" i="6"/>
  <c r="F37" i="6"/>
  <c r="H33" i="6"/>
  <c r="G43" i="6"/>
  <c r="G49" i="6" s="1"/>
  <c r="C46" i="5"/>
  <c r="D46" i="5"/>
  <c r="Q43" i="5"/>
  <c r="R43" i="5" s="1"/>
  <c r="O34" i="5"/>
  <c r="Q37" i="5"/>
  <c r="N37" i="5" s="1"/>
  <c r="I43" i="5"/>
  <c r="R34" i="5"/>
  <c r="S43" i="5"/>
  <c r="M43" i="5" s="1"/>
  <c r="X35" i="5"/>
  <c r="P37" i="5"/>
  <c r="M33" i="5"/>
  <c r="O33" i="5" s="1"/>
  <c r="R33" i="5"/>
  <c r="V37" i="5"/>
  <c r="H37" i="5"/>
  <c r="C34" i="5"/>
  <c r="F45" i="5"/>
  <c r="H45" i="5" s="1"/>
  <c r="P46" i="5"/>
  <c r="J43" i="5"/>
  <c r="J49" i="5" s="1"/>
  <c r="D34" i="5"/>
  <c r="Z34" i="5" s="1"/>
  <c r="U37" i="5"/>
  <c r="X44" i="5"/>
  <c r="H33" i="5"/>
  <c r="C44" i="5"/>
  <c r="E44" i="5" s="1"/>
  <c r="D33" i="5"/>
  <c r="F43" i="5"/>
  <c r="C45" i="5"/>
  <c r="P47" i="5"/>
  <c r="P45" i="5"/>
  <c r="P49" i="5" s="1"/>
  <c r="I47" i="5"/>
  <c r="K47" i="5" s="1"/>
  <c r="W43" i="5"/>
  <c r="C33" i="5"/>
  <c r="V43" i="5"/>
  <c r="C35" i="5"/>
  <c r="E35" i="5" s="1"/>
  <c r="Y45" i="5"/>
  <c r="X45" i="5"/>
  <c r="O35" i="5"/>
  <c r="X47" i="5"/>
  <c r="W46" i="5"/>
  <c r="V46" i="5"/>
  <c r="C35" i="4"/>
  <c r="P47" i="4"/>
  <c r="P49" i="4" s="1"/>
  <c r="J43" i="4"/>
  <c r="J49" i="4" s="1"/>
  <c r="J37" i="4"/>
  <c r="K37" i="4" s="1"/>
  <c r="F47" i="4"/>
  <c r="H47" i="4" s="1"/>
  <c r="F43" i="4"/>
  <c r="D34" i="4"/>
  <c r="Z34" i="4" s="1"/>
  <c r="Q45" i="4"/>
  <c r="N45" i="4" s="1"/>
  <c r="Q44" i="4"/>
  <c r="V43" i="4"/>
  <c r="W37" i="4"/>
  <c r="X37" i="4" s="1"/>
  <c r="O33" i="4"/>
  <c r="X45" i="4"/>
  <c r="C45" i="4"/>
  <c r="G49" i="4"/>
  <c r="W43" i="4"/>
  <c r="S47" i="4"/>
  <c r="U47" i="4" s="1"/>
  <c r="K47" i="4"/>
  <c r="X35" i="4"/>
  <c r="S43" i="4"/>
  <c r="X46" i="4"/>
  <c r="Y46" i="4"/>
  <c r="D33" i="4"/>
  <c r="C46" i="4"/>
  <c r="X44" i="4"/>
  <c r="R37" i="4"/>
  <c r="M37" i="4"/>
  <c r="I43" i="4"/>
  <c r="V47" i="4"/>
  <c r="Q43" i="4"/>
  <c r="R43" i="4" s="1"/>
  <c r="C33" i="4"/>
  <c r="M45" i="4"/>
  <c r="O45" i="4" s="1"/>
  <c r="C34" i="4"/>
  <c r="M37" i="6" l="1"/>
  <c r="O37" i="6" s="1"/>
  <c r="O37" i="4"/>
  <c r="R46" i="6"/>
  <c r="H37" i="6"/>
  <c r="Z46" i="5"/>
  <c r="R45" i="4"/>
  <c r="D43" i="6"/>
  <c r="D49" i="6" s="1"/>
  <c r="D37" i="6"/>
  <c r="Z37" i="6" s="1"/>
  <c r="Z33" i="6"/>
  <c r="K43" i="6"/>
  <c r="X47" i="6"/>
  <c r="K49" i="6"/>
  <c r="C45" i="6"/>
  <c r="M47" i="6"/>
  <c r="O47" i="6" s="1"/>
  <c r="R47" i="6"/>
  <c r="C47" i="6"/>
  <c r="E47" i="6" s="1"/>
  <c r="C43" i="6"/>
  <c r="M43" i="6"/>
  <c r="P49" i="6"/>
  <c r="R43" i="6"/>
  <c r="X37" i="6"/>
  <c r="Q49" i="6"/>
  <c r="N49" i="6" s="1"/>
  <c r="N43" i="6"/>
  <c r="C44" i="6"/>
  <c r="H43" i="6"/>
  <c r="F49" i="6"/>
  <c r="H49" i="6" s="1"/>
  <c r="R45" i="6"/>
  <c r="M45" i="6"/>
  <c r="O45" i="6" s="1"/>
  <c r="E34" i="6"/>
  <c r="Y34" i="6"/>
  <c r="E33" i="6"/>
  <c r="C37" i="6"/>
  <c r="E37" i="6" s="1"/>
  <c r="V49" i="6"/>
  <c r="Y43" i="6"/>
  <c r="X43" i="6"/>
  <c r="U43" i="6"/>
  <c r="S49" i="6"/>
  <c r="U49" i="6" s="1"/>
  <c r="W49" i="6"/>
  <c r="Z43" i="6"/>
  <c r="E35" i="6"/>
  <c r="Y35" i="6"/>
  <c r="X46" i="5"/>
  <c r="Y46" i="5"/>
  <c r="C47" i="5"/>
  <c r="D47" i="5"/>
  <c r="Z47" i="5" s="1"/>
  <c r="R45" i="5"/>
  <c r="M45" i="5"/>
  <c r="O45" i="5" s="1"/>
  <c r="H43" i="5"/>
  <c r="F49" i="5"/>
  <c r="H49" i="5" s="1"/>
  <c r="C43" i="5"/>
  <c r="Y44" i="5"/>
  <c r="D45" i="5"/>
  <c r="Z45" i="5" s="1"/>
  <c r="Y35" i="5"/>
  <c r="D43" i="5"/>
  <c r="Z43" i="5" s="1"/>
  <c r="I49" i="5"/>
  <c r="K49" i="5" s="1"/>
  <c r="K43" i="5"/>
  <c r="R46" i="5"/>
  <c r="M46" i="5"/>
  <c r="O46" i="5" s="1"/>
  <c r="Q49" i="5"/>
  <c r="N49" i="5" s="1"/>
  <c r="N43" i="5"/>
  <c r="E46" i="5"/>
  <c r="C37" i="5"/>
  <c r="E33" i="5"/>
  <c r="Y33" i="5"/>
  <c r="V49" i="5"/>
  <c r="Y43" i="5"/>
  <c r="X43" i="5"/>
  <c r="W49" i="5"/>
  <c r="M47" i="5"/>
  <c r="O47" i="5" s="1"/>
  <c r="R47" i="5"/>
  <c r="O43" i="5"/>
  <c r="X37" i="5"/>
  <c r="Y37" i="5"/>
  <c r="R37" i="5"/>
  <c r="M37" i="5"/>
  <c r="O37" i="5" s="1"/>
  <c r="D37" i="5"/>
  <c r="Z37" i="5" s="1"/>
  <c r="Z33" i="5"/>
  <c r="E34" i="5"/>
  <c r="Y34" i="5"/>
  <c r="U43" i="5"/>
  <c r="S49" i="5"/>
  <c r="U49" i="5" s="1"/>
  <c r="E33" i="4"/>
  <c r="C37" i="4"/>
  <c r="Y33" i="4"/>
  <c r="X47" i="4"/>
  <c r="U43" i="4"/>
  <c r="S49" i="4"/>
  <c r="U49" i="4" s="1"/>
  <c r="C44" i="4"/>
  <c r="C47" i="4"/>
  <c r="E47" i="4" s="1"/>
  <c r="Q49" i="4"/>
  <c r="N49" i="4" s="1"/>
  <c r="N43" i="4"/>
  <c r="D43" i="4"/>
  <c r="V49" i="4"/>
  <c r="X43" i="4"/>
  <c r="D46" i="4"/>
  <c r="Z46" i="4" s="1"/>
  <c r="E35" i="4"/>
  <c r="Y35" i="4"/>
  <c r="C43" i="4"/>
  <c r="Y43" i="4" s="1"/>
  <c r="W49" i="4"/>
  <c r="Z43" i="4"/>
  <c r="E45" i="4"/>
  <c r="Y45" i="4"/>
  <c r="H43" i="4"/>
  <c r="F49" i="4"/>
  <c r="H49" i="4" s="1"/>
  <c r="M47" i="4"/>
  <c r="O47" i="4" s="1"/>
  <c r="R47" i="4"/>
  <c r="E34" i="4"/>
  <c r="Y34" i="4"/>
  <c r="I49" i="4"/>
  <c r="K49" i="4" s="1"/>
  <c r="K43" i="4"/>
  <c r="D37" i="4"/>
  <c r="Z37" i="4" s="1"/>
  <c r="Z33" i="4"/>
  <c r="N44" i="4"/>
  <c r="O44" i="4" s="1"/>
  <c r="R44" i="4"/>
  <c r="D45" i="4"/>
  <c r="Z45" i="4" s="1"/>
  <c r="M43" i="4"/>
  <c r="R49" i="4" l="1"/>
  <c r="O43" i="6"/>
  <c r="Y47" i="6"/>
  <c r="E45" i="5"/>
  <c r="M49" i="5"/>
  <c r="O49" i="5" s="1"/>
  <c r="O43" i="4"/>
  <c r="X49" i="6"/>
  <c r="E44" i="6"/>
  <c r="Y44" i="6"/>
  <c r="Z49" i="6"/>
  <c r="C49" i="6"/>
  <c r="E49" i="6" s="1"/>
  <c r="E43" i="6"/>
  <c r="E45" i="6"/>
  <c r="Y45" i="6"/>
  <c r="Y37" i="6"/>
  <c r="R49" i="6"/>
  <c r="M49" i="6"/>
  <c r="O49" i="6" s="1"/>
  <c r="X49" i="5"/>
  <c r="D49" i="5"/>
  <c r="C49" i="5"/>
  <c r="E49" i="5" s="1"/>
  <c r="E43" i="5"/>
  <c r="Z49" i="5"/>
  <c r="E47" i="5"/>
  <c r="Y47" i="5"/>
  <c r="R49" i="5"/>
  <c r="E37" i="5"/>
  <c r="X49" i="4"/>
  <c r="E37" i="4"/>
  <c r="Y37" i="4"/>
  <c r="Z49" i="4"/>
  <c r="C49" i="4"/>
  <c r="E43" i="4"/>
  <c r="D49" i="4"/>
  <c r="M49" i="4"/>
  <c r="O49" i="4" s="1"/>
  <c r="E46" i="4"/>
  <c r="E44" i="4"/>
  <c r="Y44" i="4"/>
  <c r="Y47" i="4"/>
  <c r="Y49" i="5" l="1"/>
  <c r="Y49" i="6"/>
  <c r="E49" i="4"/>
  <c r="Y49" i="4"/>
</calcChain>
</file>

<file path=xl/sharedStrings.xml><?xml version="1.0" encoding="utf-8"?>
<sst xmlns="http://schemas.openxmlformats.org/spreadsheetml/2006/main" count="1054" uniqueCount="204">
  <si>
    <t xml:space="preserve">TOTAL </t>
  </si>
  <si>
    <t>%</t>
  </si>
  <si>
    <t>NON</t>
  </si>
  <si>
    <t xml:space="preserve">CHANGE IN </t>
  </si>
  <si>
    <t>ROOM NIGHTS</t>
  </si>
  <si>
    <t>AVERAGE</t>
  </si>
  <si>
    <t>OCTOBER</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</si>
  <si>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</si>
  <si>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</si>
  <si>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</si>
  <si>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</si>
  <si>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</si>
  <si>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</si>
  <si>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</si>
  <si>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</si>
  <si>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</si>
  <si>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</si>
  <si>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</si>
  <si>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</si>
  <si>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</si>
  <si>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</si>
  <si>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</si>
  <si>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</si>
  <si>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</si>
  <si>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</si>
  <si>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</si>
  <si>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FISCAL-2016-2017</t>
  </si>
  <si>
    <t>ROOMS NIGHT</t>
  </si>
  <si>
    <t>AS OF</t>
  </si>
  <si>
    <t>OCTOBER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</si>
  <si>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</si>
  <si>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</si>
  <si>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</si>
  <si>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</si>
  <si>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</si>
  <si>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</si>
  <si>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</si>
  <si>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OCTOBER)</t>
  </si>
  <si>
    <t>REGISTRATIONS AND OCCUPANCY RATE</t>
  </si>
  <si>
    <t>FOR THE MONTH OF OCTOBER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</si>
  <si>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</si>
  <si>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</si>
  <si>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</si>
  <si>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</si>
  <si>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</si>
  <si>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</si>
  <si>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</si>
  <si>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</si>
  <si>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</si>
  <si>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</si>
  <si>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</si>
  <si>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</si>
  <si>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</si>
  <si>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</si>
  <si>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</si>
  <si>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</si>
  <si>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</si>
  <si>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</si>
  <si>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</si>
  <si>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</si>
  <si>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</si>
  <si>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</si>
  <si>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</si>
  <si>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</si>
  <si>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</si>
  <si>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OCTOBER 2016</t>
  </si>
  <si>
    <t>BY REGION AS OF OCTOBER 2016</t>
  </si>
  <si>
    <t>1/ Metropolitan Region includes the following municipalities: Bayamón, Cataño, Guaynabo, San Juan and Carolina.</t>
  </si>
  <si>
    <t>2/ Includes Paradores.</t>
  </si>
  <si>
    <t>FISCAL YEAR 2016-2017</t>
  </si>
  <si>
    <t xml:space="preserve"> AS OF OCTOBER 2016</t>
  </si>
  <si>
    <t>BY REGION - OCTOBER 2016</t>
  </si>
  <si>
    <t>Classification by</t>
  </si>
  <si>
    <t>Average Room Rate $</t>
  </si>
  <si>
    <t>CHANGE %</t>
  </si>
  <si>
    <t>Number of Rooms</t>
  </si>
  <si>
    <t>October 2016</t>
  </si>
  <si>
    <t>October 2015</t>
  </si>
  <si>
    <t>Metropolitan</t>
  </si>
  <si>
    <t>Grand Total</t>
  </si>
  <si>
    <t>BY AREA - OCTOBER 2016</t>
  </si>
  <si>
    <t>Area</t>
  </si>
  <si>
    <t>Metro</t>
  </si>
  <si>
    <t>Non Metro</t>
  </si>
  <si>
    <t>PARADORES - OCTOBER 2016</t>
  </si>
  <si>
    <t>FISCAL YEAR 2016-2017 P</t>
  </si>
  <si>
    <t>Class By Num of Rooms</t>
  </si>
  <si>
    <t>2016 Jul</t>
  </si>
  <si>
    <t>2016 Aug</t>
  </si>
  <si>
    <t>2016 Sep</t>
  </si>
  <si>
    <t>2016 Oct</t>
  </si>
  <si>
    <t>2016 Nov</t>
  </si>
  <si>
    <t>2016 Dec</t>
  </si>
  <si>
    <t>2017 Jan</t>
  </si>
  <si>
    <t>2017 Feb</t>
  </si>
  <si>
    <t>2017 Mar</t>
  </si>
  <si>
    <t>2017 Apr</t>
  </si>
  <si>
    <t>2017 May</t>
  </si>
  <si>
    <t>2017 Jun</t>
  </si>
  <si>
    <t>ARR $</t>
  </si>
  <si>
    <t>FISCAL YEAR 2015-2016 R</t>
  </si>
  <si>
    <t>2015 Jul</t>
  </si>
  <si>
    <t>2015 Aug</t>
  </si>
  <si>
    <t>2015 Sep</t>
  </si>
  <si>
    <t>2015 Oct</t>
  </si>
  <si>
    <t>2015 Nov</t>
  </si>
  <si>
    <t>2015 Dec</t>
  </si>
  <si>
    <t>2016 Jan</t>
  </si>
  <si>
    <t>2016 Feb</t>
  </si>
  <si>
    <t>2016 Mar</t>
  </si>
  <si>
    <t>2016 Apr</t>
  </si>
  <si>
    <t>2016 May</t>
  </si>
  <si>
    <t>2016 Jun</t>
  </si>
  <si>
    <t>PERCENTAGE CHANGE:  FISCAL YEAR 2016-2017 vs 2015-2016</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</si>
  <si>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</si>
  <si>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</si>
  <si>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</si>
  <si>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</si>
  <si>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</si>
  <si>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</si>
  <si>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</si>
  <si>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</si>
  <si>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</si>
  <si>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</si>
  <si>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</si>
  <si>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</si>
  <si>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</si>
  <si>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</si>
  <si>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</si>
  <si>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</si>
  <si>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</si>
  <si>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</si>
  <si>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</si>
  <si>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</si>
  <si>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</si>
  <si>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</si>
  <si>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</si>
  <si>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</si>
  <si>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2016 P</t>
  </si>
  <si>
    <t>CALENDAR YEAR 2015 R</t>
  </si>
  <si>
    <t>2015 Jan</t>
  </si>
  <si>
    <t>2015 Feb</t>
  </si>
  <si>
    <t>2015 Mar</t>
  </si>
  <si>
    <t>2015 Apr</t>
  </si>
  <si>
    <t>2015 May</t>
  </si>
  <si>
    <t>2015 Jun</t>
  </si>
  <si>
    <t>PERCENTAGE CHANGE:  CALENDAR YEAR 2016 vs 2015</t>
  </si>
  <si>
    <t>ADR $</t>
  </si>
  <si>
    <t>Jul</t>
  </si>
  <si>
    <t>PRTC MONTHLY STATISTICS REPORT</t>
  </si>
  <si>
    <t>REGISTRATION AND OCCUPANCY SURVEY</t>
  </si>
  <si>
    <t>Occupancy %</t>
  </si>
  <si>
    <t>Total Registrations</t>
  </si>
  <si>
    <t>No-Residentes</t>
  </si>
  <si>
    <t>Residentes</t>
  </si>
  <si>
    <t>ADR</t>
  </si>
  <si>
    <t>RevPAR</t>
  </si>
  <si>
    <t>CALENDAR YEAR 2016 VS. 2015</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</si>
  <si>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</si>
  <si>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</si>
  <si>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</si>
  <si>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</si>
  <si>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</si>
  <si>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</si>
  <si>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</si>
  <si>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</si>
  <si>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</si>
  <si>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</si>
  <si>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</si>
  <si>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</si>
  <si>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</si>
  <si>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</si>
  <si>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</si>
  <si>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</si>
  <si>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</si>
  <si>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</si>
  <si>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</si>
  <si>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</si>
  <si>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</si>
  <si>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</si>
  <si>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</si>
  <si>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</si>
  <si>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</si>
  <si>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</si>
  <si>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</si>
  <si>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</si>
  <si>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</si>
  <si>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</si>
  <si>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</si>
  <si>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</si>
  <si>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</si>
  <si>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</si>
  <si>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</si>
  <si>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</si>
  <si>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</si>
  <si>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</si>
  <si>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</si>
  <si>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</si>
  <si>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</si>
  <si>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</si>
  <si>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</si>
  <si>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05 de enero de 2017</t>
  </si>
  <si>
    <t>* Sample includes 103 endorsed hotels and paradors representing over 12,500 rooms and over 95% of endorsed universe.</t>
  </si>
  <si>
    <t>For the month of October 2016, the occupancy rate closed -6.1 percentage points below last year with 55.8%.  Total registrations for this period decreased 9.3% from 186,069 in 2015 to 168,785 in 2016.  Non-residents registrations show a -14.5 decline while Residents reveal gains of 0.7%.  Total room demand expose a -13.5% drop or 34,190 less rooms sold.  The Average Room Rate (ARR$) for the month turn out -2.6% lower with an average selling rate of $130.64 in 2016 vs. $134.19 in 2015.  As for Paradores, the occupancy rate for October 2016 reveal a -6.0 points contraction when compared with last year 2015, ending at 28.9%.  Total registrations for Paradores indicate a -26.9% loss or 2,180 fewer guests.  Calendar year to date 2016 finished off with -2.6 percentage points behind on its occupancy rate closing at 69.9%.  Total registrations ended with a 0.7% climb from 2,216,747 in 2015 to 2,231,776 in 2016.  Non-residents registrations shows a -0.1% drop while Residents exceeded by 2.3%.  Room demand and supply ended lower by -4.3% and -0.7% respectively.  The (ARR$) for calendar year to date 2016 reveal a minor change of -0.9, closing at $152.01 vs. $153.46.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</si>
</sst>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9">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
      <b/>
      <sz val="11"/>
      <name val="Calibri"/>
      <family val="2"/>
      <scheme val="minor"/>
    </font>
    <font>
      <b/>
      <sz val="11"/>
      <color theme="4"/>
      <name val="Calibri"/>
      <family val="2"/>
      <scheme val="minor"/>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76">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right/>
      <top style="medium">
        <color indexed="23"/>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indexed="23"/>
      </top>
      <bottom style="medium">
        <color indexed="23"/>
      </bottom>
      <diagonal/>
    </border>
    <border>
      <left style="medium">
        <color indexed="8"/>
      </left>
      <right/>
      <top style="medium">
        <color indexed="23"/>
      </top>
      <bottom/>
      <diagonal/>
    </border>
    <border>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89">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0" fontId="45" fillId="23" borderId="129" xfId="3" applyFont="1" applyFill="1" applyBorder="1" applyAlignment="1">
      <alignment horizontal="left" vertical="center" wrapText="1"/>
    </xf>
    <xf numFmtId="0" fontId="45" fillId="23" borderId="129" xfId="3" applyFont="1" applyFill="1" applyBorder="1" applyAlignment="1">
      <alignment horizontal="left"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6" fillId="2" borderId="124" xfId="3" applyFont="1" applyFill="1" applyBorder="1" applyAlignment="1">
      <alignment horizontal="left"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9" xfId="3" applyNumberFormat="1" applyFont="1" applyFill="1" applyBorder="1" applyAlignment="1">
      <alignment horizontal="left" vertical="center" wrapText="1"/>
    </xf>
    <xf numFmtId="166" fontId="45" fillId="23" borderId="129"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0" fontId="40" fillId="2" borderId="132"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4" xfId="3" applyFont="1" applyFill="1" applyBorder="1" applyAlignment="1">
      <alignment horizontal="left" vertical="center" wrapText="1"/>
    </xf>
    <xf numFmtId="8" fontId="41" fillId="16" borderId="134" xfId="3" applyNumberFormat="1" applyFont="1" applyFill="1" applyBorder="1" applyAlignment="1">
      <alignment horizontal="center" vertical="center"/>
    </xf>
    <xf numFmtId="8" fontId="41" fillId="16" borderId="134" xfId="3" applyNumberFormat="1" applyFont="1" applyFill="1" applyBorder="1" applyAlignment="1">
      <alignment horizontal="right" vertical="center"/>
    </xf>
    <xf numFmtId="8" fontId="41" fillId="9" borderId="135" xfId="3" applyNumberFormat="1" applyFont="1" applyFill="1" applyBorder="1" applyAlignment="1">
      <alignment horizontal="center" vertical="center"/>
    </xf>
    <xf numFmtId="0" fontId="40" fillId="2" borderId="134" xfId="3" applyFont="1" applyFill="1" applyBorder="1" applyAlignment="1">
      <alignment horizontal="left" vertical="center"/>
    </xf>
    <xf numFmtId="8" fontId="42" fillId="10" borderId="134" xfId="3" applyNumberFormat="1" applyFont="1" applyFill="1" applyBorder="1" applyAlignment="1">
      <alignment horizontal="center" vertical="center"/>
    </xf>
    <xf numFmtId="8" fontId="42" fillId="10" borderId="134" xfId="3" applyNumberFormat="1" applyFont="1" applyFill="1" applyBorder="1" applyAlignment="1">
      <alignment horizontal="right" vertical="center"/>
    </xf>
    <xf numFmtId="8" fontId="42" fillId="10" borderId="135"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6" fillId="2" borderId="136" xfId="3" applyFont="1" applyFill="1" applyBorder="1" applyAlignment="1">
      <alignment horizontal="left" vertical="center"/>
    </xf>
    <xf numFmtId="8" fontId="42" fillId="10" borderId="136" xfId="3" applyNumberFormat="1" applyFont="1" applyFill="1" applyBorder="1" applyAlignment="1">
      <alignment horizontal="center" vertical="center"/>
    </xf>
    <xf numFmtId="8" fontId="42" fillId="10" borderId="137" xfId="3" applyNumberFormat="1" applyFont="1" applyFill="1" applyBorder="1" applyAlignment="1">
      <alignment horizontal="center" vertical="center"/>
    </xf>
    <xf numFmtId="0" fontId="38" fillId="19" borderId="141" xfId="3" applyFont="1" applyFill="1" applyBorder="1" applyAlignment="1">
      <alignment horizontal="center" wrapText="1"/>
    </xf>
    <xf numFmtId="0" fontId="38" fillId="19" borderId="142" xfId="3" applyFont="1" applyFill="1" applyBorder="1" applyAlignment="1">
      <alignment horizontal="center" wrapText="1"/>
    </xf>
    <xf numFmtId="8" fontId="41" fillId="16" borderId="141" xfId="3" applyNumberFormat="1" applyFont="1" applyFill="1" applyBorder="1" applyAlignment="1">
      <alignment horizontal="center" vertical="center"/>
    </xf>
    <xf numFmtId="8" fontId="41" fillId="9" borderId="143" xfId="3" applyNumberFormat="1" applyFont="1" applyFill="1" applyBorder="1" applyAlignment="1">
      <alignment horizontal="center" vertical="center"/>
    </xf>
    <xf numFmtId="0" fontId="36" fillId="2" borderId="138" xfId="3" applyFont="1" applyFill="1" applyBorder="1" applyAlignment="1">
      <alignment horizontal="left" vertical="center"/>
    </xf>
    <xf numFmtId="0" fontId="38" fillId="19" borderId="142" xfId="3" applyFont="1" applyFill="1" applyBorder="1" applyAlignment="1">
      <alignment horizontal="center" vertical="center" wrapText="1"/>
    </xf>
    <xf numFmtId="166" fontId="38" fillId="16" borderId="141" xfId="3" applyNumberFormat="1" applyFont="1" applyFill="1" applyBorder="1" applyAlignment="1">
      <alignment horizontal="center" vertical="center"/>
    </xf>
    <xf numFmtId="166" fontId="38" fillId="9" borderId="143" xfId="3" applyNumberFormat="1" applyFont="1" applyFill="1" applyBorder="1" applyAlignment="1">
      <alignment horizontal="center" vertical="center"/>
    </xf>
    <xf numFmtId="166" fontId="38" fillId="16" borderId="134" xfId="3" applyNumberFormat="1" applyFont="1" applyFill="1" applyBorder="1" applyAlignment="1">
      <alignment horizontal="center" vertical="center"/>
    </xf>
    <xf numFmtId="166" fontId="38" fillId="9" borderId="135" xfId="3" applyNumberFormat="1" applyFont="1" applyFill="1" applyBorder="1" applyAlignment="1">
      <alignment horizontal="center" vertical="center"/>
    </xf>
    <xf numFmtId="166" fontId="38" fillId="0" borderId="134" xfId="3" applyNumberFormat="1" applyFont="1" applyFill="1" applyBorder="1" applyAlignment="1">
      <alignment horizontal="center" vertical="center"/>
    </xf>
    <xf numFmtId="166" fontId="37" fillId="10" borderId="134" xfId="3" applyNumberFormat="1" applyFont="1" applyFill="1" applyBorder="1" applyAlignment="1">
      <alignment horizontal="center" vertical="center"/>
    </xf>
    <xf numFmtId="166" fontId="37" fillId="10" borderId="135" xfId="3" applyNumberFormat="1" applyFont="1" applyFill="1" applyBorder="1" applyAlignment="1">
      <alignment horizontal="center" vertical="center"/>
    </xf>
    <xf numFmtId="166" fontId="41" fillId="16" borderId="134" xfId="3" applyNumberFormat="1" applyFont="1" applyFill="1" applyBorder="1" applyAlignment="1">
      <alignment horizontal="center" vertical="center"/>
    </xf>
    <xf numFmtId="166" fontId="41" fillId="9" borderId="135" xfId="3" applyNumberFormat="1" applyFont="1" applyFill="1" applyBorder="1" applyAlignment="1">
      <alignment horizontal="center" vertical="center"/>
    </xf>
    <xf numFmtId="0" fontId="40" fillId="2" borderId="145" xfId="3" applyFont="1" applyFill="1" applyBorder="1" applyAlignment="1">
      <alignment horizontal="left" vertical="center" wrapText="1"/>
    </xf>
    <xf numFmtId="0" fontId="40" fillId="2" borderId="145" xfId="3" applyFont="1" applyFill="1" applyBorder="1" applyAlignment="1">
      <alignment horizontal="left" vertical="center"/>
    </xf>
    <xf numFmtId="166" fontId="42" fillId="10" borderId="134" xfId="3" applyNumberFormat="1" applyFont="1" applyFill="1" applyBorder="1" applyAlignment="1">
      <alignment horizontal="center" vertical="center"/>
    </xf>
    <xf numFmtId="166" fontId="42" fillId="10" borderId="135"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136" xfId="3" applyNumberFormat="1" applyFont="1" applyFill="1" applyBorder="1" applyAlignment="1">
      <alignment horizontal="center" vertical="center"/>
    </xf>
    <xf numFmtId="166" fontId="37" fillId="10" borderId="137" xfId="3" applyNumberFormat="1" applyFont="1" applyFill="1" applyBorder="1" applyAlignment="1">
      <alignment horizontal="center" vertical="center"/>
    </xf>
    <xf numFmtId="0" fontId="44" fillId="19" borderId="138" xfId="3" applyFont="1" applyFill="1" applyBorder="1" applyAlignment="1">
      <alignment horizontal="center" vertical="center" wrapText="1"/>
    </xf>
    <xf numFmtId="0" fontId="44" fillId="19" borderId="148" xfId="3" applyFont="1" applyFill="1" applyBorder="1" applyAlignment="1">
      <alignment horizontal="center" vertical="center" wrapText="1"/>
    </xf>
    <xf numFmtId="0" fontId="44" fillId="19" borderId="149" xfId="3" applyFont="1" applyFill="1" applyBorder="1" applyAlignment="1">
      <alignment horizontal="center" vertical="center" wrapText="1"/>
    </xf>
    <xf numFmtId="0" fontId="44" fillId="19" borderId="150" xfId="3" applyFont="1" applyFill="1" applyBorder="1" applyAlignment="1">
      <alignment horizontal="center" vertical="center" wrapText="1"/>
    </xf>
    <xf numFmtId="0" fontId="45" fillId="23" borderId="151" xfId="3" applyFont="1" applyFill="1" applyBorder="1" applyAlignment="1">
      <alignment horizontal="left" vertical="center" wrapText="1"/>
    </xf>
    <xf numFmtId="0" fontId="45" fillId="23" borderId="151" xfId="3" applyFont="1" applyFill="1" applyBorder="1" applyAlignment="1">
      <alignment horizontal="left" vertical="center"/>
    </xf>
    <xf numFmtId="0" fontId="36" fillId="2" borderId="153" xfId="3" applyFont="1" applyFill="1" applyBorder="1" applyAlignment="1">
      <alignment horizontal="left" vertical="center"/>
    </xf>
    <xf numFmtId="8" fontId="42" fillId="10" borderId="153"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48" xfId="3" applyFont="1" applyFill="1" applyBorder="1" applyAlignment="1">
      <alignment horizontal="center" vertical="center" wrapText="1"/>
    </xf>
    <xf numFmtId="0" fontId="46" fillId="19" borderId="149" xfId="3" applyFont="1" applyFill="1" applyBorder="1" applyAlignment="1">
      <alignment horizontal="center" vertical="center" wrapText="1"/>
    </xf>
    <xf numFmtId="0" fontId="46" fillId="19" borderId="154" xfId="3" applyFont="1" applyFill="1" applyBorder="1" applyAlignment="1">
      <alignment horizontal="center" vertical="center" wrapText="1"/>
    </xf>
    <xf numFmtId="0" fontId="46" fillId="19" borderId="150" xfId="3" applyFont="1" applyFill="1" applyBorder="1" applyAlignment="1">
      <alignment horizontal="center" vertical="center" wrapText="1"/>
    </xf>
    <xf numFmtId="49" fontId="46" fillId="19" borderId="149" xfId="3" applyNumberFormat="1" applyFont="1" applyFill="1" applyBorder="1" applyAlignment="1">
      <alignment horizontal="center" vertical="center" wrapText="1"/>
    </xf>
    <xf numFmtId="49" fontId="46" fillId="19" borderId="150" xfId="3" applyNumberFormat="1" applyFont="1" applyFill="1" applyBorder="1" applyAlignment="1">
      <alignment horizontal="center" vertical="center" wrapText="1"/>
    </xf>
    <xf numFmtId="166" fontId="45" fillId="23" borderId="151" xfId="3" applyNumberFormat="1" applyFont="1" applyFill="1" applyBorder="1" applyAlignment="1">
      <alignment horizontal="left" vertical="center" wrapText="1"/>
    </xf>
    <xf numFmtId="166" fontId="45" fillId="23" borderId="151" xfId="3" applyNumberFormat="1" applyFont="1" applyFill="1" applyBorder="1" applyAlignment="1">
      <alignment horizontal="left" vertical="center"/>
    </xf>
    <xf numFmtId="166" fontId="42" fillId="10" borderId="153" xfId="3" applyNumberFormat="1" applyFont="1" applyFill="1" applyBorder="1" applyAlignment="1">
      <alignment horizontal="center" vertical="center"/>
    </xf>
    <xf numFmtId="166" fontId="42" fillId="10" borderId="137" xfId="3" applyNumberFormat="1" applyFont="1" applyFill="1" applyBorder="1" applyAlignment="1">
      <alignment horizontal="center" vertical="center"/>
    </xf>
    <xf numFmtId="0" fontId="13" fillId="17" borderId="156" xfId="4" applyFill="1" applyBorder="1"/>
    <xf numFmtId="0" fontId="47" fillId="17" borderId="156" xfId="4" applyFont="1" applyFill="1" applyBorder="1"/>
    <xf numFmtId="0" fontId="13" fillId="17" borderId="157"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59"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37" xfId="4" applyNumberFormat="1" applyFont="1" applyFill="1" applyBorder="1" applyAlignment="1">
      <alignment horizontal="center" vertical="center" wrapText="1"/>
    </xf>
    <xf numFmtId="0" fontId="2" fillId="17" borderId="139" xfId="4" applyFont="1" applyFill="1" applyBorder="1" applyAlignment="1">
      <alignment horizontal="center" vertical="center" wrapText="1"/>
    </xf>
    <xf numFmtId="17" fontId="2" fillId="17" borderId="159"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37" xfId="4" applyFont="1" applyFill="1" applyBorder="1" applyAlignment="1">
      <alignment horizontal="center" vertical="center" wrapText="1"/>
    </xf>
    <xf numFmtId="166" fontId="53" fillId="17" borderId="153" xfId="6" applyNumberFormat="1" applyFont="1" applyFill="1" applyBorder="1" applyAlignment="1">
      <alignment horizontal="center" vertical="center" wrapText="1"/>
    </xf>
    <xf numFmtId="166" fontId="32" fillId="17" borderId="137" xfId="6" applyNumberFormat="1" applyFont="1" applyFill="1" applyBorder="1" applyAlignment="1">
      <alignment horizontal="center" vertical="center" wrapText="1"/>
    </xf>
    <xf numFmtId="165" fontId="54" fillId="17" borderId="139" xfId="6" applyNumberFormat="1" applyFont="1" applyFill="1" applyBorder="1" applyAlignment="1">
      <alignment horizontal="center" vertical="center" wrapText="1"/>
    </xf>
    <xf numFmtId="10" fontId="13" fillId="17" borderId="159"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160" xfId="4" applyFont="1" applyFill="1" applyBorder="1" applyAlignment="1">
      <alignment horizontal="center" vertical="center" wrapText="1"/>
    </xf>
    <xf numFmtId="166" fontId="53" fillId="17" borderId="160" xfId="6" applyNumberFormat="1" applyFont="1" applyFill="1" applyBorder="1" applyAlignment="1">
      <alignment horizontal="center" vertical="center" wrapText="1"/>
    </xf>
    <xf numFmtId="166" fontId="32" fillId="17" borderId="160" xfId="6" applyNumberFormat="1" applyFont="1" applyFill="1" applyBorder="1" applyAlignment="1">
      <alignment horizontal="center" vertical="center" wrapText="1"/>
    </xf>
    <xf numFmtId="165" fontId="54" fillId="17" borderId="16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3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59"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37" xfId="4" applyNumberFormat="1" applyFont="1" applyFill="1" applyBorder="1" applyAlignment="1">
      <alignment horizontal="center" vertical="center" wrapText="1"/>
    </xf>
    <xf numFmtId="166" fontId="2" fillId="17" borderId="137" xfId="6"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37" xfId="4" applyNumberFormat="1" applyFont="1" applyFill="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13" fillId="17" borderId="0" xfId="3"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13" fillId="17" borderId="158" xfId="4" applyFill="1" applyBorder="1"/>
    <xf numFmtId="0" fontId="49" fillId="17" borderId="158" xfId="4" applyFont="1" applyFill="1" applyBorder="1"/>
    <xf numFmtId="0" fontId="49" fillId="0" borderId="0" xfId="4" applyFont="1" applyFill="1"/>
    <xf numFmtId="0" fontId="13" fillId="0" borderId="0" xfId="4" applyFill="1"/>
    <xf numFmtId="8" fontId="49" fillId="0" borderId="0" xfId="4" applyNumberFormat="1" applyFont="1" applyFill="1"/>
    <xf numFmtId="0" fontId="13" fillId="17" borderId="0" xfId="3" applyFill="1"/>
    <xf numFmtId="0" fontId="13" fillId="17" borderId="162" xfId="3" applyFill="1" applyBorder="1" applyAlignment="1"/>
    <xf numFmtId="0" fontId="49" fillId="17" borderId="168" xfId="4" applyFont="1" applyFill="1" applyBorder="1"/>
    <xf numFmtId="0" fontId="58" fillId="17" borderId="169" xfId="4" applyFont="1" applyFill="1" applyBorder="1" applyAlignment="1">
      <alignment horizontal="center" vertical="center" wrapText="1"/>
    </xf>
    <xf numFmtId="0" fontId="13" fillId="17" borderId="169" xfId="3" applyFill="1" applyBorder="1" applyAlignment="1"/>
    <xf numFmtId="0" fontId="13" fillId="17" borderId="169" xfId="4" applyFill="1" applyBorder="1"/>
    <xf numFmtId="0" fontId="13" fillId="17" borderId="170" xfId="4" applyFill="1" applyBorder="1"/>
    <xf numFmtId="0" fontId="13" fillId="0" borderId="0" xfId="4" applyNumberFormat="1"/>
    <xf numFmtId="0" fontId="49" fillId="0" borderId="156" xfId="4" applyFont="1" applyFill="1" applyBorder="1"/>
    <xf numFmtId="0" fontId="61" fillId="0" borderId="156" xfId="4" applyFont="1" applyFill="1" applyBorder="1"/>
    <xf numFmtId="0" fontId="13" fillId="0" borderId="156" xfId="3" applyFill="1" applyBorder="1"/>
    <xf numFmtId="0" fontId="62" fillId="0" borderId="156" xfId="4" applyFont="1" applyFill="1" applyBorder="1"/>
    <xf numFmtId="0" fontId="49"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Border="1"/>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5" fillId="25" borderId="137" xfId="4" applyFont="1" applyFill="1" applyBorder="1" applyAlignment="1">
      <alignment wrapText="1"/>
    </xf>
    <xf numFmtId="0" fontId="64" fillId="25" borderId="171"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174" xfId="4" applyFont="1" applyFill="1" applyBorder="1" applyAlignment="1"/>
    <xf numFmtId="0" fontId="64" fillId="25" borderId="173" xfId="4" applyFont="1" applyFill="1" applyBorder="1" applyAlignment="1"/>
    <xf numFmtId="0" fontId="66" fillId="0" borderId="138" xfId="12" applyBorder="1" applyAlignment="1" applyProtection="1"/>
    <xf numFmtId="0" fontId="64" fillId="25" borderId="153" xfId="4" applyFont="1" applyFill="1" applyBorder="1" applyAlignment="1"/>
    <xf numFmtId="0" fontId="64" fillId="25" borderId="13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38" xfId="4" applyFont="1" applyFill="1" applyBorder="1" applyAlignment="1">
      <alignment horizontal="left" vertical="center" wrapText="1" indent="1"/>
    </xf>
    <xf numFmtId="0" fontId="68" fillId="25" borderId="174" xfId="4" applyFont="1" applyFill="1" applyBorder="1" applyAlignment="1"/>
    <xf numFmtId="0" fontId="68" fillId="25" borderId="160" xfId="4" applyFont="1" applyFill="1" applyBorder="1" applyAlignment="1"/>
    <xf numFmtId="0" fontId="71" fillId="25" borderId="160" xfId="12" applyFont="1" applyFill="1" applyBorder="1" applyAlignment="1" applyProtection="1"/>
    <xf numFmtId="0" fontId="66" fillId="25" borderId="160" xfId="12" applyFill="1" applyBorder="1" applyAlignment="1" applyProtection="1"/>
    <xf numFmtId="0" fontId="66" fillId="25" borderId="173"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75"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0" fontId="77" fillId="0" borderId="139" xfId="4" applyFont="1" applyFill="1" applyBorder="1" applyAlignment="1">
      <alignment horizontal="center" vertical="center" wrapText="1"/>
    </xf>
    <xf numFmtId="0" fontId="77" fillId="17" borderId="139" xfId="4" applyFont="1" applyFill="1" applyBorder="1" applyAlignment="1">
      <alignment horizontal="center" vertical="center" wrapText="1"/>
    </xf>
    <xf numFmtId="1" fontId="77" fillId="17" borderId="138" xfId="5" applyNumberFormat="1" applyFont="1" applyFill="1" applyBorder="1" applyAlignment="1">
      <alignment horizontal="center" vertical="center" wrapText="1"/>
    </xf>
    <xf numFmtId="1" fontId="77" fillId="17" borderId="137" xfId="4" applyNumberFormat="1" applyFont="1" applyFill="1" applyBorder="1" applyAlignment="1">
      <alignment horizontal="center" vertical="center" wrapText="1"/>
    </xf>
    <xf numFmtId="1" fontId="78" fillId="17" borderId="138" xfId="5" applyNumberFormat="1" applyFont="1" applyFill="1" applyBorder="1" applyAlignment="1">
      <alignment horizontal="center" vertical="center" wrapText="1"/>
    </xf>
    <xf numFmtId="0" fontId="78" fillId="17" borderId="139" xfId="4" applyFont="1" applyFill="1" applyBorder="1" applyAlignment="1">
      <alignment horizontal="center" vertical="center" wrapText="1"/>
    </xf>
    <xf numFmtId="0" fontId="60" fillId="17" borderId="0" xfId="4" applyFont="1" applyFill="1" applyBorder="1" applyAlignment="1">
      <alignment horizontal="left" vertical="center" wrapText="1"/>
    </xf>
    <xf numFmtId="0" fontId="58" fillId="17" borderId="161" xfId="4" applyFont="1" applyFill="1" applyBorder="1" applyAlignment="1">
      <alignment horizontal="center" vertical="top" wrapText="1"/>
    </xf>
    <xf numFmtId="0" fontId="13" fillId="0" borderId="162" xfId="3" applyBorder="1" applyAlignment="1">
      <alignment horizontal="center"/>
    </xf>
    <xf numFmtId="0" fontId="13" fillId="0" borderId="163" xfId="3" applyBorder="1" applyAlignment="1">
      <alignment horizontal="center"/>
    </xf>
    <xf numFmtId="0" fontId="13" fillId="0" borderId="9" xfId="3" applyBorder="1" applyAlignment="1">
      <alignment horizontal="center"/>
    </xf>
    <xf numFmtId="0" fontId="13" fillId="0" borderId="0" xfId="3" applyBorder="1" applyAlignment="1">
      <alignment horizontal="center"/>
    </xf>
    <xf numFmtId="0" fontId="13" fillId="0" borderId="164" xfId="3" applyBorder="1" applyAlignment="1">
      <alignment horizontal="center"/>
    </xf>
    <xf numFmtId="0" fontId="13" fillId="0" borderId="165" xfId="3" applyBorder="1" applyAlignment="1">
      <alignment horizontal="center"/>
    </xf>
    <xf numFmtId="0" fontId="13" fillId="0" borderId="166" xfId="3" applyBorder="1" applyAlignment="1">
      <alignment horizontal="center"/>
    </xf>
    <xf numFmtId="0" fontId="13" fillId="0" borderId="167" xfId="3" applyBorder="1" applyAlignment="1">
      <alignment horizontal="center"/>
    </xf>
    <xf numFmtId="0" fontId="13" fillId="17" borderId="155" xfId="4" applyFill="1" applyBorder="1" applyAlignment="1"/>
    <xf numFmtId="0" fontId="13" fillId="17" borderId="158"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60" fillId="17" borderId="0" xfId="4" applyFont="1" applyFill="1" applyBorder="1" applyAlignment="1">
      <alignment horizontal="center" vertical="center" wrapText="1"/>
    </xf>
    <xf numFmtId="0" fontId="10" fillId="8" borderId="68" xfId="0" applyFont="1" applyFill="1" applyBorder="1" applyAlignment="1">
      <alignment horizontal="center"/>
    </xf>
    <xf numFmtId="0" fontId="10"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30" fillId="0" borderId="35" xfId="0"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30" fillId="0" borderId="35" xfId="3" applyFont="1" applyBorder="1" applyAlignment="1">
      <alignment horizontal="center" vertical="center"/>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0" borderId="109" xfId="3" applyFont="1" applyFill="1" applyBorder="1" applyAlignment="1">
      <alignment horizontal="left" vertical="center" wrapText="1"/>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45" fillId="23" borderId="130" xfId="3" applyFont="1" applyFill="1" applyBorder="1" applyAlignment="1">
      <alignment horizontal="left" vertical="center" wrapText="1"/>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30" xfId="3" applyNumberFormat="1" applyFont="1" applyFill="1" applyBorder="1" applyAlignment="1">
      <alignment horizontal="left" vertical="center" wrapText="1"/>
    </xf>
    <xf numFmtId="0" fontId="40" fillId="2" borderId="133" xfId="3" applyFont="1" applyFill="1" applyBorder="1" applyAlignment="1">
      <alignment horizontal="left" vertical="center" wrapText="1"/>
    </xf>
    <xf numFmtId="0" fontId="40" fillId="2" borderId="144" xfId="3" applyFont="1" applyFill="1" applyBorder="1" applyAlignment="1">
      <alignment horizontal="left" vertical="center" wrapText="1"/>
    </xf>
    <xf numFmtId="0" fontId="36" fillId="2" borderId="146" xfId="3" applyFont="1" applyFill="1" applyBorder="1" applyAlignment="1">
      <alignment horizontal="left" vertical="center"/>
    </xf>
    <xf numFmtId="0" fontId="36" fillId="2" borderId="147" xfId="3" applyFont="1" applyFill="1" applyBorder="1" applyAlignment="1">
      <alignment horizontal="left" vertical="center"/>
    </xf>
    <xf numFmtId="0" fontId="40" fillId="2" borderId="131" xfId="3" applyFont="1" applyFill="1" applyBorder="1" applyAlignment="1">
      <alignment horizontal="left" vertical="center" wrapText="1"/>
    </xf>
    <xf numFmtId="0" fontId="39" fillId="2" borderId="138" xfId="3" applyFont="1" applyFill="1" applyBorder="1" applyAlignment="1">
      <alignment horizontal="center" vertical="center"/>
    </xf>
    <xf numFmtId="0" fontId="39" fillId="2" borderId="136" xfId="3" applyFont="1" applyFill="1" applyBorder="1" applyAlignment="1">
      <alignment horizontal="center" vertical="center"/>
    </xf>
    <xf numFmtId="0" fontId="39" fillId="2" borderId="139" xfId="3" applyFont="1" applyFill="1" applyBorder="1" applyAlignment="1">
      <alignment horizontal="center" vertical="center"/>
    </xf>
    <xf numFmtId="0" fontId="38" fillId="19" borderId="140" xfId="3" applyFont="1" applyFill="1" applyBorder="1" applyAlignment="1">
      <alignment horizontal="center" vertical="center" wrapText="1"/>
    </xf>
    <xf numFmtId="0" fontId="38" fillId="19" borderId="141" xfId="3" applyFont="1" applyFill="1" applyBorder="1" applyAlignment="1">
      <alignment horizontal="center"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39" fillId="2" borderId="124" xfId="3" applyFont="1" applyFill="1" applyBorder="1" applyAlignment="1">
      <alignment horizontal="center" vertical="center"/>
    </xf>
    <xf numFmtId="0" fontId="39" fillId="2" borderId="138" xfId="3" applyFont="1" applyFill="1" applyBorder="1" applyAlignment="1">
      <alignment horizontal="center"/>
    </xf>
    <xf numFmtId="0" fontId="39" fillId="2" borderId="136" xfId="3" applyFont="1" applyFill="1" applyBorder="1" applyAlignment="1">
      <alignment horizontal="center"/>
    </xf>
    <xf numFmtId="0" fontId="39" fillId="2" borderId="139" xfId="3" applyFont="1" applyFill="1" applyBorder="1" applyAlignment="1">
      <alignment horizontal="center"/>
    </xf>
    <xf numFmtId="0" fontId="45" fillId="23" borderId="152" xfId="3" applyFont="1" applyFill="1" applyBorder="1" applyAlignment="1">
      <alignment horizontal="left" vertical="center" wrapText="1"/>
    </xf>
    <xf numFmtId="0" fontId="39" fillId="2" borderId="153" xfId="3" applyFont="1" applyFill="1" applyBorder="1" applyAlignment="1">
      <alignment horizontal="center"/>
    </xf>
    <xf numFmtId="166" fontId="45" fillId="23" borderId="152" xfId="3" applyNumberFormat="1" applyFont="1" applyFill="1" applyBorder="1" applyAlignment="1">
      <alignment horizontal="left" vertical="center" wrapText="1"/>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8" xfId="4" applyFont="1" applyFill="1" applyBorder="1" applyAlignment="1">
      <alignment horizontal="left" vertical="center" wrapText="1"/>
    </xf>
    <xf numFmtId="0" fontId="68" fillId="25" borderId="153" xfId="4" applyFont="1" applyFill="1" applyBorder="1" applyAlignment="1">
      <alignment horizontal="left" vertical="center" wrapText="1"/>
    </xf>
    <xf numFmtId="0" fontId="68" fillId="25" borderId="139" xfId="4" applyFont="1" applyFill="1" applyBorder="1" applyAlignment="1">
      <alignment horizontal="left" vertical="center" wrapText="1"/>
    </xf>
    <xf numFmtId="0" fontId="68" fillId="25" borderId="138" xfId="4" applyFont="1" applyFill="1" applyBorder="1" applyAlignment="1">
      <alignment horizontal="left" vertical="top" wrapText="1"/>
    </xf>
    <xf numFmtId="0" fontId="68" fillId="25" borderId="153" xfId="4" applyFont="1" applyFill="1" applyBorder="1" applyAlignment="1">
      <alignment horizontal="left" vertical="top" wrapText="1"/>
    </xf>
    <xf numFmtId="0" fontId="68" fillId="25" borderId="139" xfId="4" applyFont="1" applyFill="1" applyBorder="1" applyAlignment="1">
      <alignment horizontal="left" vertical="top" wrapText="1"/>
    </xf>
    <xf numFmtId="0" fontId="64" fillId="25" borderId="138" xfId="4" applyFont="1" applyFill="1" applyBorder="1" applyAlignment="1"/>
    <xf numFmtId="0" fontId="64" fillId="25" borderId="139" xfId="4" applyFont="1" applyFill="1" applyBorder="1" applyAlignment="1"/>
    <xf numFmtId="0" fontId="64" fillId="25" borderId="138" xfId="4" applyFont="1" applyFill="1" applyBorder="1" applyAlignment="1">
      <alignment wrapText="1"/>
    </xf>
    <xf numFmtId="0" fontId="64" fillId="25" borderId="139" xfId="4" applyFont="1" applyFill="1" applyBorder="1" applyAlignment="1">
      <alignment wrapText="1"/>
    </xf>
    <xf numFmtId="0" fontId="68" fillId="25" borderId="138" xfId="4" applyFont="1" applyFill="1" applyBorder="1" applyAlignment="1">
      <alignment horizontal="left" vertical="center" wrapText="1" indent="1"/>
    </xf>
    <xf numFmtId="0" fontId="68" fillId="25" borderId="153" xfId="4" applyFont="1" applyFill="1" applyBorder="1" applyAlignment="1">
      <alignment horizontal="left" vertical="center" wrapText="1" indent="1"/>
    </xf>
    <xf numFmtId="0" fontId="68" fillId="25" borderId="139"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153" xfId="4" applyFont="1" applyFill="1" applyBorder="1" applyAlignment="1">
      <alignment horizontal="left" vertical="center" wrapText="1" indent="1"/>
    </xf>
    <xf numFmtId="0" fontId="64" fillId="25" borderId="13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64" fillId="25" borderId="138" xfId="4" applyFont="1" applyFill="1" applyBorder="1" applyAlignment="1">
      <alignment horizontal="center" wrapText="1"/>
    </xf>
    <xf numFmtId="0" fontId="64" fillId="25" borderId="139" xfId="4" applyFont="1" applyFill="1" applyBorder="1" applyAlignment="1">
      <alignment horizontal="center" wrapText="1"/>
    </xf>
    <xf numFmtId="0" fontId="64" fillId="25" borderId="138" xfId="4" applyFont="1" applyFill="1" applyBorder="1" applyAlignment="1">
      <alignment horizontal="left" wrapText="1"/>
    </xf>
    <xf numFmtId="0" fontId="64" fillId="25" borderId="153" xfId="4" applyFont="1" applyFill="1" applyBorder="1" applyAlignment="1">
      <alignment horizontal="left" wrapText="1"/>
    </xf>
    <xf numFmtId="0" fontId="64" fillId="25" borderId="139" xfId="4" applyFont="1" applyFill="1" applyBorder="1" applyAlignment="1">
      <alignment horizontal="left" wrapText="1"/>
    </xf>
    <xf numFmtId="0" fontId="64" fillId="25" borderId="172" xfId="4" applyFont="1" applyFill="1" applyBorder="1" applyAlignment="1">
      <alignment wrapText="1"/>
    </xf>
    <xf numFmtId="0" fontId="64" fillId="25" borderId="173" xfId="4" applyFont="1" applyFill="1" applyBorder="1" applyAlignment="1">
      <alignment wrapText="1"/>
    </xf>
    <xf numFmtId="0" fontId="64" fillId="25" borderId="153" xfId="4" applyFont="1" applyFill="1" applyBorder="1" applyAlignment="1">
      <alignment horizontal="left"/>
    </xf>
    <xf numFmtId="0" fontId="64" fillId="25" borderId="139"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OCTOBER </a:t>
            </a:r>
            <a:r>
              <a:rPr lang="en-US"/>
              <a:t>2016</a:t>
            </a:r>
          </a:p>
        </c:rich>
      </c:tx>
      <c:layout>
        <c:manualLayout>
          <c:xMode val="edge"/>
          <c:yMode val="edge"/>
          <c:x val="0.21703969617516441"/>
          <c:y val="4.5307888672759769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437"/>
          <c:w val="0.73575068100714569"/>
          <c:h val="0.63125609298840279"/>
        </c:manualLayout>
      </c:layout>
      <c:bar3DChart>
        <c:barDir val="col"/>
        <c:grouping val="clustered"/>
        <c:varyColors val="0"/>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invertIfNegative val="0"/>
          <c:dLbls>
            <c:numFmt formatCode="0.0%" sourceLinked="0"/>
            <c:spPr>
              <a:noFill/>
              <a:ln>
                <a:noFill/>
              </a:ln>
              <a:effectLst/>
            </c:spPr>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'SUMMARY DASHBOARD'!$E$7:$F$7</c:f>
              <c:numCache>
                <c:formatCode>0</c:formatCode>
                <c:ptCount val="2"/>
                <c:pt idx="0">
                  <c:v>2016</c:v>
                </c:pt>
                <c:pt idx="1">
                  <c:v>2015</c:v>
                </c:pt>
              </c:numCache>
            </c:numRef>
          </c:cat>
          <c:val>
            <c:numRef>
              <c:f>'SUMMARY DASHBOARD'!$E$8:$F$8</c:f>
              <c:numCache>
                <c:formatCode>0.0%</c:formatCode>
                <c:ptCount val="2"/>
                <c:pt idx="0">
                  <c:v>0.55805981072811739</c:v>
                </c:pt>
                <c:pt idx="1">
                  <c:v>0.6190447152488463</c:v>
                </c:pt>
              </c:numCache>
            </c:numRef>
          </c:val>
          <c:shape val="cylinder"/>
        </c:ser>
        <c:dLbls>
          <c:showLegendKey val="0"/>
          <c:showVal val="0"/>
          <c:showCatName val="0"/>
          <c:showSerName val="0"/>
          <c:showPercent val="0"/>
          <c:showBubbleSize val="0"/>
        </c:dLbls>
        <c:gapWidth val="150"/>
        <c:shape val="box"/>
        <c:axId val="225057376"/>
        <c:axId val="284085200"/>
        <c:axId val="0"/>
      </c:bar3DChart>
      <c:dateAx>
        <c:axId val="225057376"/>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84085200"/>
        <c:crosses val="autoZero"/>
        <c:auto val="0"/>
        <c:lblOffset val="100"/>
        <c:baseTimeUnit val="days"/>
      </c:dateAx>
      <c:valAx>
        <c:axId val="284085200"/>
        <c:scaling>
          <c:orientation val="minMax"/>
          <c:max val="0.70000000000000018"/>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25057376"/>
        <c:crosses val="autoZero"/>
        <c:crossBetween val="between"/>
      </c:valAx>
      <c:spPr>
        <a:noFill/>
        <a:ln w="25400">
          <a:noFill/>
        </a:ln>
      </c:spPr>
    </c:plotArea>
    <c:plotVisOnly val="1"/>
    <c:dispBlanksAs val="gap"/>
    <c:showDLblsOverMax val="0"/>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254967961450637"/>
          <c:y val="0.14772439943862201"/>
          <c:w val="0.70591228776116133"/>
          <c:h val="0.70445913574841224"/>
        </c:manualLayout>
      </c:layout>
      <c:bar3DChart>
        <c:barDir val="col"/>
        <c:grouping val="clustered"/>
        <c:varyColors val="0"/>
        <c:ser>
          <c:idx val="0"/>
          <c:order val="0"/>
          <c:tx>
            <c:strRef>
              <c:f>'SUMMARY DASHBOARD'!$E$10</c:f>
              <c:strCache>
                <c:ptCount val="1"/>
                <c:pt idx="0">
                  <c:v>2016</c:v>
                </c:pt>
              </c:strCache>
            </c:strRef>
          </c:tx>
          <c:spPr>
            <a:solidFill>
              <a:srgbClr val="00B0F0">
                <a:alpha val="58000"/>
              </a:srgbClr>
            </a:solidFill>
          </c:spPr>
          <c:invertIfNegative val="0"/>
          <c:dLbls>
            <c:dLbl>
              <c:idx val="0"/>
              <c:layout>
                <c:manualLayout>
                  <c:x val="1.1256852387122505E-2"/>
                  <c:y val="1.17048530952564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2658227848101266E-2"/>
                  <c:y val="-6.23538734520775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037775341374258E-3"/>
                  <c:y val="3.211469970472740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168785</c:v>
                </c:pt>
                <c:pt idx="1">
                  <c:v>104474</c:v>
                </c:pt>
                <c:pt idx="2">
                  <c:v>64311</c:v>
                </c:pt>
              </c:numCache>
            </c:numRef>
          </c:val>
        </c:ser>
        <c:ser>
          <c:idx val="1"/>
          <c:order val="1"/>
          <c:tx>
            <c:strRef>
              <c:f>'SUMMARY DASHBOARD'!$F$10</c:f>
              <c:strCache>
                <c:ptCount val="1"/>
                <c:pt idx="0">
                  <c:v>2015</c:v>
                </c:pt>
              </c:strCache>
            </c:strRef>
          </c:tx>
          <c:spPr>
            <a:solidFill>
              <a:prstClr val="white">
                <a:lumMod val="65000"/>
                <a:alpha val="78000"/>
              </a:prstClr>
            </a:solidFill>
          </c:spPr>
          <c:invertIfNegative val="0"/>
          <c:dLbls>
            <c:dLbl>
              <c:idx val="0"/>
              <c:layout>
                <c:manualLayout>
                  <c:x val="8.544337021163493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6784943021362826E-2"/>
                  <c:y val="-1.247077469041585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156450380411923E-2"/>
                  <c:y val="7.84578659656847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186069</c:v>
                </c:pt>
                <c:pt idx="1">
                  <c:v>122179</c:v>
                </c:pt>
                <c:pt idx="2">
                  <c:v>63890</c:v>
                </c:pt>
              </c:numCache>
            </c:numRef>
          </c:val>
        </c:ser>
        <c:dLbls>
          <c:showLegendKey val="0"/>
          <c:showVal val="0"/>
          <c:showCatName val="0"/>
          <c:showSerName val="0"/>
          <c:showPercent val="0"/>
          <c:showBubbleSize val="0"/>
        </c:dLbls>
        <c:gapWidth val="150"/>
        <c:shape val="box"/>
        <c:axId val="284088000"/>
        <c:axId val="284088560"/>
        <c:axId val="0"/>
      </c:bar3DChart>
      <c:catAx>
        <c:axId val="284088000"/>
        <c:scaling>
          <c:orientation val="minMax"/>
        </c:scaling>
        <c:delete val="0"/>
        <c:axPos val="b"/>
        <c:numFmt formatCode="General" sourceLinked="1"/>
        <c:majorTickMark val="out"/>
        <c:minorTickMark val="none"/>
        <c:tickLblPos val="nextTo"/>
        <c:txPr>
          <a:bodyPr rot="-480000" anchor="b" anchorCtr="1"/>
          <a:lstStyle/>
          <a:p>
            <a:pPr>
              <a:defRPr sz="800" b="1"/>
            </a:pPr>
            <a:endParaRPr lang="es-PR"/>
          </a:p>
        </c:txPr>
        <c:crossAx val="284088560"/>
        <c:crosses val="autoZero"/>
        <c:auto val="1"/>
        <c:lblAlgn val="ctr"/>
        <c:lblOffset val="100"/>
        <c:tickLblSkip val="1"/>
        <c:noMultiLvlLbl val="0"/>
      </c:catAx>
      <c:valAx>
        <c:axId val="284088560"/>
        <c:scaling>
          <c:orientation val="minMax"/>
          <c:max val="300000"/>
          <c:min val="0"/>
        </c:scaling>
        <c:delete val="0"/>
        <c:axPos val="l"/>
        <c:majorGridlines>
          <c:spPr>
            <a:ln>
              <a:solidFill>
                <a:srgbClr val="FC2E4B"/>
              </a:solidFill>
            </a:ln>
          </c:spPr>
        </c:majorGridlines>
        <c:numFmt formatCode="#,##0" sourceLinked="1"/>
        <c:majorTickMark val="out"/>
        <c:minorTickMark val="none"/>
        <c:tickLblPos val="nextTo"/>
        <c:spPr>
          <a:noFill/>
          <a:ln cap="rnd">
            <a:solidFill>
              <a:srgbClr val="FC2E4B"/>
            </a:solidFill>
          </a:ln>
        </c:spPr>
        <c:txPr>
          <a:bodyPr/>
          <a:lstStyle/>
          <a:p>
            <a:pPr>
              <a:defRPr sz="800" b="1"/>
            </a:pPr>
            <a:endParaRPr lang="es-PR"/>
          </a:p>
        </c:txPr>
        <c:crossAx val="284088000"/>
        <c:crosses val="autoZero"/>
        <c:crossBetween val="between"/>
        <c:majorUnit val="50000"/>
      </c:valAx>
    </c:plotArea>
    <c:legend>
      <c:legendPos val="r"/>
      <c:layout>
        <c:manualLayout>
          <c:xMode val="edge"/>
          <c:yMode val="edge"/>
          <c:x val="0.8647376989268819"/>
          <c:y val="0.38002378284748739"/>
          <c:w val="0.13042483254261991"/>
          <c:h val="0.19523143719185179"/>
        </c:manualLayout>
      </c:layout>
      <c:overlay val="0"/>
      <c:txPr>
        <a:bodyPr/>
        <a:lstStyle/>
        <a:p>
          <a:pPr>
            <a:defRPr sz="800" b="1"/>
          </a:pPr>
          <a:endParaRPr lang="es-PR"/>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388" l="0.70000000000000062" r="0.70000000000000062" t="0.7500000000000138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100" b="1" i="0" u="none" strike="noStrike" baseline="0">
                <a:solidFill>
                  <a:srgbClr val="FFFFFF"/>
                </a:solidFill>
                <a:latin typeface="Calibri"/>
                <a:ea typeface="Calibri"/>
                <a:cs typeface="Calibri"/>
              </a:defRPr>
            </a:pPr>
            <a:r>
              <a:rPr lang="en-US" sz="1100"/>
              <a:t>REGISTRATIONS CALENDAR YEAR 2016 vs. 2015</a:t>
            </a:r>
          </a:p>
        </c:rich>
      </c:tx>
      <c:layout>
        <c:manualLayout>
          <c:xMode val="edge"/>
          <c:yMode val="edge"/>
          <c:x val="0.11162122113830859"/>
          <c:y val="3.605591609534177E-2"/>
        </c:manualLayout>
      </c:layout>
      <c:overlay val="0"/>
    </c:title>
    <c:autoTitleDeleted val="0"/>
    <c:view3D>
      <c:rotX val="0"/>
      <c:rotY val="0"/>
      <c:depthPercent val="100"/>
      <c:rAngAx val="0"/>
    </c:view3D>
    <c:floor>
      <c:thickness val="0"/>
    </c:floor>
    <c:sideWall>
      <c:thickness val="0"/>
      <c:spPr>
        <a:ln>
          <a:solidFill>
            <a:srgbClr val="4F81BD"/>
          </a:solidFill>
        </a:ln>
      </c:spPr>
    </c:sideWall>
    <c:backWall>
      <c:thickness val="0"/>
      <c:spPr>
        <a:ln>
          <a:solidFill>
            <a:srgbClr val="4F81BD"/>
          </a:solidFill>
        </a:ln>
      </c:spPr>
    </c:backWall>
    <c:plotArea>
      <c:layout>
        <c:manualLayout>
          <c:layoutTarget val="inner"/>
          <c:xMode val="edge"/>
          <c:yMode val="edge"/>
          <c:x val="0.1798708821168489"/>
          <c:y val="0.16202430867633291"/>
          <c:w val="0.66163241905935133"/>
          <c:h val="0.68175250820920108"/>
        </c:manualLayout>
      </c:layout>
      <c:bar3DChart>
        <c:barDir val="col"/>
        <c:grouping val="clustered"/>
        <c:varyColors val="0"/>
        <c:ser>
          <c:idx val="0"/>
          <c:order val="0"/>
          <c:tx>
            <c:strRef>
              <c:f>'SUMMARY DASHBOARD'!$D$30</c:f>
              <c:strCache>
                <c:ptCount val="1"/>
                <c:pt idx="0">
                  <c:v>Total Registrations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DASHBOARD'!$E$30:$F$30</c:f>
              <c:numCache>
                <c:formatCode>#,##0</c:formatCode>
                <c:ptCount val="2"/>
                <c:pt idx="0">
                  <c:v>2231776</c:v>
                </c:pt>
                <c:pt idx="1">
                  <c:v>2216747</c:v>
                </c:pt>
              </c:numCache>
            </c:numRef>
          </c:val>
        </c:ser>
        <c:ser>
          <c:idx val="1"/>
          <c:order val="1"/>
          <c:tx>
            <c:strRef>
              <c:f>'SUMMARY DASHBOARD'!$D$31</c:f>
              <c:strCache>
                <c:ptCount val="1"/>
                <c:pt idx="0">
                  <c:v>No-Residentes</c:v>
                </c:pt>
              </c:strCache>
            </c:strRef>
          </c:tx>
          <c:invertIfNegative val="0"/>
          <c:dLbls>
            <c:dLbl>
              <c:idx val="0"/>
              <c:layout>
                <c:manualLayout>
                  <c:x val="6.9767441860466208E-3"/>
                  <c:y val="-2.8054685321335016E-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DASHBOARD'!$E$31:$F$31</c:f>
              <c:numCache>
                <c:formatCode>#,##0_);[Red]\(#,##0\)</c:formatCode>
                <c:ptCount val="2"/>
                <c:pt idx="0">
                  <c:v>1488998</c:v>
                </c:pt>
                <c:pt idx="1">
                  <c:v>1490876</c:v>
                </c:pt>
              </c:numCache>
            </c:numRef>
          </c:val>
        </c:ser>
        <c:ser>
          <c:idx val="2"/>
          <c:order val="2"/>
          <c:tx>
            <c:strRef>
              <c:f>'SUMMARY DASHBOARD'!$D$32</c:f>
              <c:strCache>
                <c:ptCount val="1"/>
                <c:pt idx="0">
                  <c:v>Residentes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DASHBOARD'!$E$32:$F$32</c:f>
              <c:numCache>
                <c:formatCode>#,##0_);[Red]\(#,##0\)</c:formatCode>
                <c:ptCount val="2"/>
                <c:pt idx="0">
                  <c:v>742778</c:v>
                </c:pt>
                <c:pt idx="1">
                  <c:v>725871</c:v>
                </c:pt>
              </c:numCache>
            </c:numRef>
          </c:val>
        </c:ser>
        <c:dLbls>
          <c:showLegendKey val="0"/>
          <c:showVal val="0"/>
          <c:showCatName val="0"/>
          <c:showSerName val="0"/>
          <c:showPercent val="0"/>
          <c:showBubbleSize val="0"/>
        </c:dLbls>
        <c:gapWidth val="188"/>
        <c:shape val="cylinder"/>
        <c:axId val="290272992"/>
        <c:axId val="227756704"/>
        <c:axId val="0"/>
      </c:bar3DChart>
      <c:dateAx>
        <c:axId val="290272992"/>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27756704"/>
        <c:crosses val="autoZero"/>
        <c:auto val="0"/>
        <c:lblOffset val="100"/>
        <c:baseTimeUnit val="days"/>
      </c:dateAx>
      <c:valAx>
        <c:axId val="227756704"/>
        <c:scaling>
          <c:orientation val="minMax"/>
          <c:max val="3000000"/>
          <c:min val="0"/>
        </c:scaling>
        <c:delete val="0"/>
        <c:axPos val="l"/>
        <c:majorGridlines>
          <c:spPr>
            <a:ln>
              <a:solidFill>
                <a:srgbClr val="4F81BD"/>
              </a:solidFill>
            </a:ln>
          </c:spPr>
        </c:majorGridlines>
        <c:numFmt formatCode="#,##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290272992"/>
        <c:crosses val="autoZero"/>
        <c:crossBetween val="between"/>
        <c:majorUnit val="500000"/>
      </c:valAx>
      <c:spPr>
        <a:noFill/>
        <a:ln w="25400">
          <a:noFill/>
        </a:ln>
      </c:spPr>
    </c:plotArea>
    <c:legend>
      <c:legendPos val="r"/>
      <c:layout>
        <c:manualLayout>
          <c:xMode val="edge"/>
          <c:yMode val="edge"/>
          <c:x val="0.82209556098779391"/>
          <c:y val="0.1406322989420162"/>
          <c:w val="0.17790443901220926"/>
          <c:h val="0.72002968885214769"/>
        </c:manualLayout>
      </c:layout>
      <c:overlay val="0"/>
      <c:txPr>
        <a:bodyPr/>
        <a:lstStyle/>
        <a:p>
          <a:pPr>
            <a:defRPr sz="700" b="1" i="0" u="none" strike="noStrike" baseline="0">
              <a:solidFill>
                <a:srgbClr val="FFFFFF"/>
              </a:solidFill>
              <a:latin typeface="Calibri"/>
              <a:ea typeface="Calibri"/>
              <a:cs typeface="Calibri"/>
            </a:defRPr>
          </a:pPr>
          <a:endParaRPr lang="es-PR"/>
        </a:p>
      </c:txPr>
    </c:legend>
    <c:plotVisOnly val="1"/>
    <c:dispBlanksAs val="gap"/>
    <c:showDLblsOverMax val="0"/>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6" l="0.70000000000000062" r="0.70000000000000062" t="0.75000000000000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2016 vs. 2015</a:t>
            </a:r>
          </a:p>
        </c:rich>
      </c:tx>
      <c:layout>
        <c:manualLayout>
          <c:xMode val="edge"/>
          <c:yMode val="edge"/>
          <c:x val="0.11967684610129647"/>
          <c:y val="4.1369997757395194E-2"/>
        </c:manualLayout>
      </c:layout>
      <c:overlay val="0"/>
    </c:title>
    <c:autoTitleDeleted val="0"/>
    <c:view3D>
      <c:rotX val="10"/>
      <c:rotY val="10"/>
      <c:depthPercent val="100"/>
      <c:rAngAx val="1"/>
    </c:view3D>
    <c:floor>
      <c:thickness val="0"/>
      <c:spPr>
        <a:ln>
          <a:solidFill>
            <a:srgbClr val="4F81BD">
              <a:lumMod val="75000"/>
            </a:srgbClr>
          </a:solidFill>
        </a:ln>
      </c:spPr>
    </c:floor>
    <c:side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varyColors val="0"/>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invertIfNegative val="0"/>
          <c:dPt>
            <c:idx val="0"/>
            <c:invertIfNegative val="0"/>
            <c:bubble3D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invertIfNegative val="0"/>
            <c:bubble3D val="0"/>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595865210706581E-2"/>
                  <c:y val="-1.184254582340686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b="1" i="0" u="none" strike="noStrike" baseline="0">
                    <a:solidFill>
                      <a:srgbClr val="000000"/>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DASHBOARD'!$E$20:$F$20</c:f>
              <c:numCache>
                <c:formatCode>0</c:formatCode>
                <c:ptCount val="2"/>
                <c:pt idx="0">
                  <c:v>2016</c:v>
                </c:pt>
                <c:pt idx="1">
                  <c:v>2015</c:v>
                </c:pt>
              </c:numCache>
            </c:numRef>
          </c:cat>
          <c:val>
            <c:numRef>
              <c:f>'SUMMARY DASHBOARD'!$E$21:$F$21</c:f>
              <c:numCache>
                <c:formatCode>0.0%</c:formatCode>
                <c:ptCount val="2"/>
                <c:pt idx="0">
                  <c:v>0.69871799123382994</c:v>
                </c:pt>
                <c:pt idx="1">
                  <c:v>0.72495021921600478</c:v>
                </c:pt>
              </c:numCache>
            </c:numRef>
          </c:val>
          <c:shape val="pyramid"/>
        </c:ser>
        <c:dLbls>
          <c:showLegendKey val="0"/>
          <c:showVal val="0"/>
          <c:showCatName val="0"/>
          <c:showSerName val="0"/>
          <c:showPercent val="0"/>
          <c:showBubbleSize val="0"/>
        </c:dLbls>
        <c:gapWidth val="198"/>
        <c:gapDepth val="39"/>
        <c:shape val="cone"/>
        <c:axId val="227759504"/>
        <c:axId val="227760064"/>
        <c:axId val="0"/>
      </c:bar3DChart>
      <c:dateAx>
        <c:axId val="227759504"/>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27760064"/>
        <c:crosses val="autoZero"/>
        <c:auto val="0"/>
        <c:lblOffset val="100"/>
        <c:baseTimeUnit val="days"/>
      </c:dateAx>
      <c:valAx>
        <c:axId val="227760064"/>
        <c:scaling>
          <c:orientation val="minMax"/>
          <c:max val="0.85000000000000164"/>
          <c:min val="0.45000000000000101"/>
        </c:scaling>
        <c:delete val="0"/>
        <c:axPos val="l"/>
        <c:majorGridlines>
          <c:spPr>
            <a:ln>
              <a:solidFill>
                <a:schemeClr val="accent1">
                  <a:lumMod val="75000"/>
                </a:schemeClr>
              </a:solidFill>
            </a:ln>
          </c:spPr>
        </c:majorGridlines>
        <c:numFmt formatCode="0.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227759504"/>
        <c:crosses val="autoZero"/>
        <c:crossBetween val="between"/>
        <c:majorUnit val="0.1"/>
      </c:valAx>
      <c:spPr>
        <a:noFill/>
        <a:ln w="25400">
          <a:noFill/>
        </a:ln>
      </c:spPr>
    </c:plotArea>
    <c:plotVisOnly val="1"/>
    <c:dispBlanksAs val="gap"/>
    <c:showDLblsOverMax val="0"/>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622" l="0.70000000000000062" r="0.70000000000000062" t="0.750000000000006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sz="1050"/>
            </a:pPr>
            <a:r>
              <a:rPr lang="en-US" sz="1050" baseline="0"/>
              <a:t>ROOM DEMAND AND SUPPLY</a:t>
            </a:r>
          </a:p>
          <a:p>
            <a:pPr>
              <a:defRPr sz="1050"/>
            </a:pPr>
            <a:r>
              <a:rPr lang="en-US" sz="1050" baseline="0"/>
              <a:t>CALENDAR YEAR 2016 vs. 2015 </a:t>
            </a:r>
            <a:r>
              <a:rPr lang="en-US" sz="1050"/>
              <a:t> </a:t>
            </a:r>
          </a:p>
        </c:rich>
      </c:tx>
      <c:overlay val="0"/>
    </c:title>
    <c:autoTitleDeleted val="0"/>
    <c:view3D>
      <c:rotX val="10"/>
      <c:rotY val="10"/>
      <c:depthPercent val="100"/>
      <c:rAngAx val="1"/>
    </c:view3D>
    <c:floor>
      <c:thickness val="0"/>
      <c:spPr>
        <a:ln>
          <a:solidFill>
            <a:srgbClr val="FFFF00"/>
          </a:solidFill>
        </a:ln>
      </c:spPr>
    </c:floor>
    <c:sideWall>
      <c:thickness val="0"/>
      <c:spPr>
        <a:ln>
          <a:solidFill>
            <a:schemeClr val="bg1">
              <a:lumMod val="75000"/>
            </a:schemeClr>
          </a:solidFill>
        </a:ln>
      </c:spPr>
    </c:sideWall>
    <c:backWall>
      <c:thickness val="0"/>
      <c:spPr>
        <a:ln>
          <a:solidFill>
            <a:schemeClr val="bg1">
              <a:lumMod val="75000"/>
            </a:schemeClr>
          </a:solidFill>
        </a:ln>
      </c:spPr>
    </c:backWall>
    <c:plotArea>
      <c:layout>
        <c:manualLayout>
          <c:layoutTarget val="inner"/>
          <c:xMode val="edge"/>
          <c:yMode val="edge"/>
          <c:x val="0.14666273667663199"/>
          <c:y val="0.20641336196611948"/>
          <c:w val="0.70765251103636351"/>
          <c:h val="0.68061943495125643"/>
        </c:manualLayout>
      </c:layout>
      <c:bar3DChart>
        <c:barDir val="col"/>
        <c:grouping val="clustered"/>
        <c:varyColors val="0"/>
        <c:ser>
          <c:idx val="0"/>
          <c:order val="0"/>
          <c:tx>
            <c:strRef>
              <c:f>'SUMMARY DASHBOARD'!$D$25</c:f>
              <c:strCache>
                <c:ptCount val="1"/>
                <c:pt idx="0">
                  <c:v>Rooms Occupied</c:v>
                </c:pt>
              </c:strCache>
            </c:strRef>
          </c:tx>
          <c:spPr>
            <a:solidFill>
              <a:srgbClr val="FFFF00">
                <a:alpha val="69000"/>
              </a:srgb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DASHBOARD'!$E$25:$F$25</c:f>
              <c:numCache>
                <c:formatCode>#,##0</c:formatCode>
                <c:ptCount val="2"/>
                <c:pt idx="0">
                  <c:v>2844395</c:v>
                </c:pt>
                <c:pt idx="1">
                  <c:v>2971186</c:v>
                </c:pt>
              </c:numCache>
            </c:numRef>
          </c:val>
        </c:ser>
        <c:ser>
          <c:idx val="1"/>
          <c:order val="1"/>
          <c:tx>
            <c:strRef>
              <c:f>'SUMMARY DASHBOARD'!$D$26</c:f>
              <c:strCache>
                <c:ptCount val="1"/>
                <c:pt idx="0">
                  <c:v>Rooms Available</c:v>
                </c:pt>
              </c:strCache>
            </c:strRef>
          </c:tx>
          <c:spPr>
            <a:solidFill>
              <a:schemeClr val="accent4">
                <a:lumMod val="75000"/>
                <a:alpha val="80000"/>
              </a:scheme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DASHBOARD'!$E$26:$F$26</c:f>
              <c:numCache>
                <c:formatCode>#,##0_);[Red]\(#,##0\)</c:formatCode>
                <c:ptCount val="2"/>
                <c:pt idx="0">
                  <c:v>4070877</c:v>
                </c:pt>
                <c:pt idx="1">
                  <c:v>4098469</c:v>
                </c:pt>
              </c:numCache>
            </c:numRef>
          </c:val>
        </c:ser>
        <c:dLbls>
          <c:showLegendKey val="0"/>
          <c:showVal val="0"/>
          <c:showCatName val="0"/>
          <c:showSerName val="0"/>
          <c:showPercent val="0"/>
          <c:showBubbleSize val="0"/>
        </c:dLbls>
        <c:gapWidth val="150"/>
        <c:shape val="box"/>
        <c:axId val="293890784"/>
        <c:axId val="293891344"/>
        <c:axId val="0"/>
      </c:bar3DChart>
      <c:dateAx>
        <c:axId val="293890784"/>
        <c:scaling>
          <c:orientation val="minMax"/>
        </c:scaling>
        <c:delete val="0"/>
        <c:axPos val="b"/>
        <c:numFmt formatCode="0" sourceLinked="0"/>
        <c:majorTickMark val="none"/>
        <c:minorTickMark val="none"/>
        <c:tickLblPos val="nextTo"/>
        <c:txPr>
          <a:bodyPr rot="0" vert="horz"/>
          <a:lstStyle/>
          <a:p>
            <a:pPr>
              <a:defRPr sz="1000" b="1"/>
            </a:pPr>
            <a:endParaRPr lang="es-PR"/>
          </a:p>
        </c:txPr>
        <c:crossAx val="293891344"/>
        <c:crosses val="autoZero"/>
        <c:auto val="0"/>
        <c:lblOffset val="100"/>
        <c:baseTimeUnit val="days"/>
      </c:dateAx>
      <c:valAx>
        <c:axId val="293891344"/>
        <c:scaling>
          <c:orientation val="minMax"/>
          <c:max val="4500000"/>
          <c:min val="0"/>
        </c:scaling>
        <c:delete val="0"/>
        <c:axPos val="l"/>
        <c:majorGridlines>
          <c:spPr>
            <a:ln>
              <a:solidFill>
                <a:schemeClr val="bg1">
                  <a:lumMod val="65000"/>
                </a:schemeClr>
              </a:solidFill>
            </a:ln>
          </c:spPr>
        </c:majorGridlines>
        <c:numFmt formatCode="#,##0" sourceLinked="1"/>
        <c:majorTickMark val="none"/>
        <c:minorTickMark val="none"/>
        <c:tickLblPos val="nextTo"/>
        <c:txPr>
          <a:bodyPr rot="0" vert="horz"/>
          <a:lstStyle/>
          <a:p>
            <a:pPr>
              <a:defRPr sz="800" b="1"/>
            </a:pPr>
            <a:endParaRPr lang="es-PR"/>
          </a:p>
        </c:txPr>
        <c:crossAx val="293890784"/>
        <c:crosses val="autoZero"/>
        <c:crossBetween val="between"/>
        <c:majorUnit val="750000"/>
      </c:valAx>
      <c:spPr>
        <a:noFill/>
        <a:ln w="25400">
          <a:noFill/>
        </a:ln>
      </c:spPr>
    </c:plotArea>
    <c:legend>
      <c:legendPos val="r"/>
      <c:layout>
        <c:manualLayout>
          <c:xMode val="edge"/>
          <c:yMode val="edge"/>
          <c:x val="0.85227086614173264"/>
          <c:y val="0.32291672631830576"/>
          <c:w val="0.13346010498687674"/>
          <c:h val="0.40769114769744691"/>
        </c:manualLayout>
      </c:layout>
      <c:overlay val="0"/>
      <c:txPr>
        <a:bodyPr/>
        <a:lstStyle/>
        <a:p>
          <a:pPr>
            <a:defRPr sz="700" b="1"/>
          </a:pPr>
          <a:endParaRPr lang="es-PR"/>
        </a:p>
      </c:txPr>
    </c:legend>
    <c:plotVisOnly val="1"/>
    <c:dispBlanksAs val="gap"/>
    <c:showDLblsOverMax val="0"/>
  </c:chart>
  <c:spPr>
    <a:effectLst>
      <a:outerShdw blurRad="50800" dist="38100" dir="3600000" sx="103000" sy="103000" algn="tl" rotWithShape="0">
        <a:prstClr val="black">
          <a:alpha val="47000"/>
        </a:prstClr>
      </a:outerShdw>
    </a:effectLst>
  </c:spPr>
  <c:printSettings>
    <c:headerFooter/>
    <c:pageMargins b="0.75000000000000566" l="0.70000000000000062" r="0.70000000000000062" t="0.750000000000005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OCTOBER 2016</a:t>
            </a:r>
          </a:p>
        </c:rich>
      </c:tx>
      <c:overlay val="0"/>
    </c:title>
    <c:autoTitleDeleted val="0"/>
    <c:view3D>
      <c:rotX val="10"/>
      <c:rotY val="20"/>
      <c:depthPercent val="100"/>
      <c:rAngAx val="1"/>
    </c:view3D>
    <c:floor>
      <c:thickness val="0"/>
      <c:spPr>
        <a:solidFill>
          <a:srgbClr val="4F81BD">
            <a:alpha val="63000"/>
          </a:srgbClr>
        </a:solidFill>
        <a:ln w="12700">
          <a:solidFill>
            <a:srgbClr val="4F81BD">
              <a:lumMod val="75000"/>
            </a:srgbClr>
          </a:solidFill>
        </a:ln>
      </c:spPr>
    </c:floor>
    <c:sideWall>
      <c:thickness val="0"/>
      <c:spPr>
        <a:ln w="12700">
          <a:solidFill>
            <a:srgbClr val="4F81BD">
              <a:lumMod val="75000"/>
            </a:srgbClr>
          </a:solidFill>
        </a:ln>
      </c:spPr>
    </c:sideWall>
    <c:backWall>
      <c:thickness val="0"/>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778"/>
        </c:manualLayout>
      </c:layout>
      <c:bar3DChart>
        <c:barDir val="bar"/>
        <c:grouping val="clustered"/>
        <c:varyColors val="0"/>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DASHBOARD'!$E$16:$F$16</c:f>
              <c:numCache>
                <c:formatCode>"$"#,##0.00</c:formatCode>
                <c:ptCount val="2"/>
                <c:pt idx="0">
                  <c:v>130.64300970873791</c:v>
                </c:pt>
                <c:pt idx="1">
                  <c:v>134.19405660377353</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DASHBOARD'!$E$17:$F$17</c:f>
              <c:numCache>
                <c:formatCode>"$"#,##0.00_);[Red]\("$"#,##0.00\)</c:formatCode>
                <c:ptCount val="2"/>
                <c:pt idx="0">
                  <c:v>72.906613271009874</c:v>
                </c:pt>
                <c:pt idx="1">
                  <c:v>83.072121558370554</c:v>
                </c:pt>
              </c:numCache>
            </c:numRef>
          </c:val>
          <c:shape val="cylinder"/>
        </c:ser>
        <c:dLbls>
          <c:showLegendKey val="0"/>
          <c:showVal val="0"/>
          <c:showCatName val="0"/>
          <c:showSerName val="0"/>
          <c:showPercent val="0"/>
          <c:showBubbleSize val="0"/>
        </c:dLbls>
        <c:gapWidth val="150"/>
        <c:shape val="box"/>
        <c:axId val="293903072"/>
        <c:axId val="293903632"/>
        <c:axId val="0"/>
      </c:bar3DChart>
      <c:dateAx>
        <c:axId val="293903072"/>
        <c:scaling>
          <c:orientation val="minMax"/>
        </c:scaling>
        <c:delete val="0"/>
        <c:axPos val="l"/>
        <c:numFmt formatCode="0" sourceLinked="1"/>
        <c:majorTickMark val="none"/>
        <c:minorTickMark val="none"/>
        <c:tickLblPos val="nextTo"/>
        <c:txPr>
          <a:bodyPr rot="0" vert="horz"/>
          <a:lstStyle/>
          <a:p>
            <a:pPr>
              <a:defRPr sz="900" b="1" i="0" u="none" strike="noStrike" baseline="0">
                <a:solidFill>
                  <a:srgbClr val="FFFFFF"/>
                </a:solidFill>
                <a:latin typeface="Calibri"/>
                <a:ea typeface="Calibri"/>
                <a:cs typeface="Calibri"/>
              </a:defRPr>
            </a:pPr>
            <a:endParaRPr lang="es-PR"/>
          </a:p>
        </c:txPr>
        <c:crossAx val="293903632"/>
        <c:crosses val="autoZero"/>
        <c:auto val="0"/>
        <c:lblOffset val="100"/>
        <c:baseTimeUnit val="days"/>
      </c:dateAx>
      <c:valAx>
        <c:axId val="293903632"/>
        <c:scaling>
          <c:orientation val="minMax"/>
          <c:max val="175"/>
          <c:min val="50"/>
        </c:scaling>
        <c:delete val="0"/>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min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s-PR"/>
          </a:p>
        </c:txPr>
        <c:crossAx val="293903072"/>
        <c:crosses val="autoZero"/>
        <c:crossBetween val="between"/>
        <c:majorUnit val="25"/>
        <c:minorUnit val="5"/>
      </c:valAx>
      <c:spPr>
        <a:noFill/>
        <a:ln w="25400">
          <a:noFill/>
        </a:ln>
      </c:spPr>
    </c:plotArea>
    <c:legend>
      <c:legendPos val="r"/>
      <c:layout>
        <c:manualLayout>
          <c:xMode val="edge"/>
          <c:yMode val="edge"/>
          <c:x val="0.84479823519178276"/>
          <c:y val="0.39921566054243396"/>
          <c:w val="0.13706117264787224"/>
          <c:h val="0.26795494313210882"/>
        </c:manualLayout>
      </c:layout>
      <c:overlay val="0"/>
      <c:txPr>
        <a:bodyPr/>
        <a:lstStyle/>
        <a:p>
          <a:pPr>
            <a:defRPr sz="800" b="1" i="0" u="none" strike="noStrike" baseline="0">
              <a:solidFill>
                <a:srgbClr val="FFFFFF"/>
              </a:solidFill>
              <a:latin typeface="Calibri"/>
              <a:ea typeface="Calibri"/>
              <a:cs typeface="Calibri"/>
            </a:defRPr>
          </a:pPr>
          <a:endParaRPr lang="es-PR"/>
        </a:p>
      </c:txPr>
    </c:legend>
    <c:plotVisOnly val="1"/>
    <c:dispBlanksAs val="gap"/>
    <c:showDLblsOverMax val="0"/>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311" l="0.70000000000000062" r="0.70000000000000062" t="0.750000000000003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611186</xdr:colOff>
      <xdr:row>52</xdr:row>
      <xdr:rowOff>7938</xdr:rowOff>
    </xdr:from>
    <xdr:ext cx="416589" cy="233205"/>
    <xdr:sp macro="" textlink="">
      <xdr:nvSpPr>
        <xdr:cNvPr id="6" name="TextBox 5"/>
        <xdr:cNvSpPr txBox="1"/>
      </xdr:nvSpPr>
      <xdr:spPr>
        <a:xfrm>
          <a:off x="6699249" y="14081126"/>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2.3%</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492126</xdr:colOff>
      <xdr:row>19</xdr:row>
      <xdr:rowOff>261936</xdr:rowOff>
    </xdr:from>
    <xdr:to>
      <xdr:col>11</xdr:col>
      <xdr:colOff>7937</xdr:colOff>
      <xdr:row>19</xdr:row>
      <xdr:rowOff>333375</xdr:rowOff>
    </xdr:to>
    <xdr:cxnSp macro="">
      <xdr:nvCxnSpPr>
        <xdr:cNvPr id="10" name="Straight Arrow Connector 9"/>
        <xdr:cNvCxnSpPr/>
      </xdr:nvCxnSpPr>
      <xdr:spPr>
        <a:xfrm>
          <a:off x="7426326" y="6481761"/>
          <a:ext cx="344486" cy="71439"/>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373063</xdr:colOff>
      <xdr:row>19</xdr:row>
      <xdr:rowOff>285749</xdr:rowOff>
    </xdr:from>
    <xdr:ext cx="476250" cy="233205"/>
    <xdr:sp macro="" textlink="">
      <xdr:nvSpPr>
        <xdr:cNvPr id="11" name="TextBox 10"/>
        <xdr:cNvSpPr txBox="1"/>
      </xdr:nvSpPr>
      <xdr:spPr>
        <a:xfrm>
          <a:off x="7307263" y="6505574"/>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a:t>
          </a:r>
          <a:r>
            <a:rPr lang="en-US" sz="900" b="1">
              <a:solidFill>
                <a:srgbClr val="FFFF00"/>
              </a:solidFill>
            </a:rPr>
            <a:t>2.6%</a:t>
          </a:r>
        </a:p>
      </xdr:txBody>
    </xdr:sp>
    <xdr:clientData/>
  </xdr:oneCellAnchor>
  <xdr:twoCellAnchor>
    <xdr:from>
      <xdr:col>8</xdr:col>
      <xdr:colOff>492125</xdr:colOff>
      <xdr:row>19</xdr:row>
      <xdr:rowOff>182565</xdr:rowOff>
    </xdr:from>
    <xdr:to>
      <xdr:col>8</xdr:col>
      <xdr:colOff>777875</xdr:colOff>
      <xdr:row>19</xdr:row>
      <xdr:rowOff>253999</xdr:rowOff>
    </xdr:to>
    <xdr:cxnSp macro="">
      <xdr:nvCxnSpPr>
        <xdr:cNvPr id="12" name="Straight Arrow Connector 11"/>
        <xdr:cNvCxnSpPr/>
      </xdr:nvCxnSpPr>
      <xdr:spPr>
        <a:xfrm>
          <a:off x="5768975" y="6402390"/>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0.49887</cdr:x>
      <cdr:y>0.40071</cdr:y>
    </cdr:from>
    <cdr:to>
      <cdr:x>0.58503</cdr:x>
      <cdr:y>0.42578</cdr:y>
    </cdr:to>
    <cdr:sp macro="" textlink="">
      <cdr:nvSpPr>
        <cdr:cNvPr id="5" name="Straight Arrow Connector 4"/>
        <cdr:cNvSpPr/>
      </cdr:nvSpPr>
      <cdr:spPr>
        <a:xfrm xmlns:a="http://schemas.openxmlformats.org/drawingml/2006/main">
          <a:off x="1746250" y="896937"/>
          <a:ext cx="301624" cy="5612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0.48073</cdr:x>
      <cdr:y>0.42553</cdr:y>
    </cdr:from>
    <cdr:to>
      <cdr:x>0.57596</cdr:x>
      <cdr:y>0.50709</cdr:y>
    </cdr:to>
    <cdr:sp macro="" textlink="">
      <cdr:nvSpPr>
        <cdr:cNvPr id="6" name="TextBox 5"/>
        <cdr:cNvSpPr txBox="1"/>
      </cdr:nvSpPr>
      <cdr:spPr>
        <a:xfrm xmlns:a="http://schemas.openxmlformats.org/drawingml/2006/main">
          <a:off x="1682750" y="952500"/>
          <a:ext cx="333375" cy="18256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-6.1</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OCTOBER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0.29177</cdr:x>
      <cdr:y>0.36415</cdr:y>
    </cdr:from>
    <cdr:to>
      <cdr:x>0.6058</cdr:x>
      <cdr:y>0.38408</cdr:y>
    </cdr:to>
    <cdr:sp macro="" textlink="">
      <cdr:nvSpPr>
        <cdr:cNvPr id="5" name="Straight Arrow Connector 4"/>
        <cdr:cNvSpPr/>
      </cdr:nvSpPr>
      <cdr:spPr>
        <a:xfrm xmlns:a="http://schemas.openxmlformats.org/drawingml/2006/main" flipV="1">
          <a:off x="1039834" y="835333"/>
          <a:ext cx="1119184" cy="45718"/>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0.40614</cdr:x>
      <cdr:y>0.27512</cdr:y>
    </cdr:from>
    <cdr:to>
      <cdr:x>0.49078</cdr:x>
      <cdr:y>0.35419</cdr:y>
    </cdr:to>
    <cdr:sp macro="" textlink="">
      <cdr:nvSpPr>
        <cdr:cNvPr id="6" name="TextBox 5"/>
        <cdr:cNvSpPr txBox="1"/>
      </cdr:nvSpPr>
      <cdr:spPr>
        <a:xfrm xmlns:a="http://schemas.openxmlformats.org/drawingml/2006/main">
          <a:off x="1447457" y="631103"/>
          <a:ext cx="301652" cy="18138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0.7%</a:t>
          </a:r>
        </a:p>
      </cdr:txBody>
    </cdr:sp>
  </cdr:relSizeAnchor>
  <cdr:relSizeAnchor xmlns:cdr="http://schemas.openxmlformats.org/drawingml/2006/chartDrawing">
    <cdr:from>
      <cdr:x>0.44008</cdr:x>
      <cdr:y>0.43794</cdr:y>
    </cdr:from>
    <cdr:to>
      <cdr:x>0.53698</cdr:x>
      <cdr:y>0.52998</cdr:y>
    </cdr:to>
    <cdr:sp macro="" textlink="">
      <cdr:nvSpPr>
        <cdr:cNvPr id="7" name="TextBox 6"/>
        <cdr:cNvSpPr txBox="1"/>
      </cdr:nvSpPr>
      <cdr:spPr>
        <a:xfrm xmlns:a="http://schemas.openxmlformats.org/drawingml/2006/main">
          <a:off x="1568408" y="1004601"/>
          <a:ext cx="345345"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-0.1%</a:t>
          </a:r>
        </a:p>
      </cdr:txBody>
    </cdr:sp>
  </cdr:relSizeAnchor>
  <cdr:relSizeAnchor xmlns:cdr="http://schemas.openxmlformats.org/drawingml/2006/chartDrawing">
    <cdr:from>
      <cdr:x>0.35413</cdr:x>
      <cdr:y>0.52011</cdr:y>
    </cdr:from>
    <cdr:to>
      <cdr:x>0.66593</cdr:x>
      <cdr:y>0.54004</cdr:y>
    </cdr:to>
    <cdr:sp macro="" textlink="">
      <cdr:nvSpPr>
        <cdr:cNvPr id="8" name="Straight Arrow Connector 7"/>
        <cdr:cNvSpPr/>
      </cdr:nvSpPr>
      <cdr:spPr>
        <a:xfrm xmlns:a="http://schemas.openxmlformats.org/drawingml/2006/main" flipV="1">
          <a:off x="1262087" y="1193096"/>
          <a:ext cx="1111236" cy="45718"/>
        </a:xfrm>
        <a:prstGeom xmlns:a="http://schemas.openxmlformats.org/drawingml/2006/main" prst="straightConnector1">
          <a:avLst/>
        </a:prstGeom>
        <a:ln xmlns:a="http://schemas.openxmlformats.org/drawingml/2006/main" w="19050" cap="sq">
          <a:solidFill>
            <a:srgbClr val="FFFF0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0.41649</cdr:x>
      <cdr:y>0.67396</cdr:y>
    </cdr:from>
    <cdr:to>
      <cdr:x>0.72829</cdr:x>
      <cdr:y>0.69389</cdr:y>
    </cdr:to>
    <cdr:sp macro="" textlink="">
      <cdr:nvSpPr>
        <cdr:cNvPr id="9" name="Straight Arrow Connector 8"/>
        <cdr:cNvSpPr/>
      </cdr:nvSpPr>
      <cdr:spPr>
        <a:xfrm xmlns:a="http://schemas.openxmlformats.org/drawingml/2006/main" flipV="1">
          <a:off x="1484355" y="1546020"/>
          <a:ext cx="1111235"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0.35781</cdr:x>
      <cdr:y>0.45932</cdr:y>
    </cdr:from>
    <cdr:to>
      <cdr:x>0.71012</cdr:x>
      <cdr:y>0.47912</cdr:y>
    </cdr:to>
    <cdr:sp macro="" textlink="">
      <cdr:nvSpPr>
        <cdr:cNvPr id="3" name="Straight Arrow Connector 2"/>
        <cdr:cNvSpPr/>
      </cdr:nvSpPr>
      <cdr:spPr>
        <a:xfrm xmlns:a="http://schemas.openxmlformats.org/drawingml/2006/main">
          <a:off x="1263852" y="1060949"/>
          <a:ext cx="1244425" cy="45734"/>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0.48539</cdr:x>
      <cdr:y>0.37203</cdr:y>
    </cdr:from>
    <cdr:to>
      <cdr:x>0.57528</cdr:x>
      <cdr:y>0.46736</cdr:y>
    </cdr:to>
    <cdr:sp macro="" textlink="">
      <cdr:nvSpPr>
        <cdr:cNvPr id="4" name="TextBox 3"/>
        <cdr:cNvSpPr txBox="1"/>
      </cdr:nvSpPr>
      <cdr:spPr>
        <a:xfrm xmlns:a="http://schemas.openxmlformats.org/drawingml/2006/main">
          <a:off x="1714498" y="859310"/>
          <a:ext cx="317500" cy="22019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-2.6</a:t>
          </a:r>
        </a:p>
      </cdr:txBody>
    </cdr:sp>
  </cdr:relSizeAnchor>
</c:userShapes>
</file>

<file path=xl/drawings/drawing6.xml><?xml version="1.0" encoding="utf-8"?>
<c:userShapes xmlns:c="http://schemas.openxmlformats.org/drawingml/2006/chart">
  <cdr:relSizeAnchor xmlns:cdr="http://schemas.openxmlformats.org/drawingml/2006/chartDrawing">
    <cdr:from>
      <cdr:x>0.28345</cdr:x>
      <cdr:y>0.51064</cdr:y>
    </cdr:from>
    <cdr:to>
      <cdr:x>0.40817</cdr:x>
      <cdr:y>0.60993</cdr:y>
    </cdr:to>
    <cdr:sp macro="" textlink="">
      <cdr:nvSpPr>
        <cdr:cNvPr id="2" name="TextBox 1"/>
        <cdr:cNvSpPr txBox="1"/>
      </cdr:nvSpPr>
      <cdr:spPr>
        <a:xfrm xmlns:a="http://schemas.openxmlformats.org/drawingml/2006/main">
          <a:off x="992201" y="1143010"/>
          <a:ext cx="436575"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-12.2%</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4"/>
  <sheetViews>
    <sheetView tabSelected="1" zoomScale="120" zoomScaleNormal="120" workbookViewId="0">
      <selection activeCell="D3" sqref="D3:G3"/>
    </sheetView>
  </sheetViews>
  <sheetFormatPr defaultRowHeight="13.2"/>
  <cols>
    <col min="1" max="1" width="1.88671875" style="876" customWidth="1"/>
    <col min="2" max="2" width="2.6640625" style="876" customWidth="1"/>
    <col min="3" max="11" width="12.44140625" style="876" customWidth="1"/>
    <col min="12" max="12" width="15.33203125" style="876" customWidth="1"/>
    <col min="13" max="18" width="12.44140625" style="876" customWidth="1"/>
    <col min="19" max="256" width="9.109375" style="876"/>
    <col min="257" max="257" width="1.88671875" style="876" customWidth="1"/>
    <col min="258" max="258" width="2.6640625" style="876" customWidth="1"/>
    <col min="259" max="274" width="12.44140625" style="876" customWidth="1"/>
    <col min="275" max="512" width="9.109375" style="876"/>
    <col min="513" max="513" width="1.88671875" style="876" customWidth="1"/>
    <col min="514" max="514" width="2.6640625" style="876" customWidth="1"/>
    <col min="515" max="530" width="12.44140625" style="876" customWidth="1"/>
    <col min="531" max="768" width="9.109375" style="876"/>
    <col min="769" max="769" width="1.88671875" style="876" customWidth="1"/>
    <col min="770" max="770" width="2.6640625" style="876" customWidth="1"/>
    <col min="771" max="786" width="12.44140625" style="876" customWidth="1"/>
    <col min="787" max="1024" width="9.109375" style="876"/>
    <col min="1025" max="1025" width="1.88671875" style="876" customWidth="1"/>
    <col min="1026" max="1026" width="2.6640625" style="876" customWidth="1"/>
    <col min="1027" max="1042" width="12.44140625" style="876" customWidth="1"/>
    <col min="1043" max="1280" width="9.109375" style="876"/>
    <col min="1281" max="1281" width="1.88671875" style="876" customWidth="1"/>
    <col min="1282" max="1282" width="2.6640625" style="876" customWidth="1"/>
    <col min="1283" max="1298" width="12.44140625" style="876" customWidth="1"/>
    <col min="1299" max="1536" width="9.109375" style="876"/>
    <col min="1537" max="1537" width="1.88671875" style="876" customWidth="1"/>
    <col min="1538" max="1538" width="2.6640625" style="876" customWidth="1"/>
    <col min="1539" max="1554" width="12.44140625" style="876" customWidth="1"/>
    <col min="1555" max="1792" width="9.109375" style="876"/>
    <col min="1793" max="1793" width="1.88671875" style="876" customWidth="1"/>
    <col min="1794" max="1794" width="2.6640625" style="876" customWidth="1"/>
    <col min="1795" max="1810" width="12.44140625" style="876" customWidth="1"/>
    <col min="1811" max="2048" width="9.109375" style="876"/>
    <col min="2049" max="2049" width="1.88671875" style="876" customWidth="1"/>
    <col min="2050" max="2050" width="2.6640625" style="876" customWidth="1"/>
    <col min="2051" max="2066" width="12.44140625" style="876" customWidth="1"/>
    <col min="2067" max="2304" width="9.109375" style="876"/>
    <col min="2305" max="2305" width="1.88671875" style="876" customWidth="1"/>
    <col min="2306" max="2306" width="2.6640625" style="876" customWidth="1"/>
    <col min="2307" max="2322" width="12.44140625" style="876" customWidth="1"/>
    <col min="2323" max="2560" width="9.109375" style="876"/>
    <col min="2561" max="2561" width="1.88671875" style="876" customWidth="1"/>
    <col min="2562" max="2562" width="2.6640625" style="876" customWidth="1"/>
    <col min="2563" max="2578" width="12.44140625" style="876" customWidth="1"/>
    <col min="2579" max="2816" width="9.109375" style="876"/>
    <col min="2817" max="2817" width="1.88671875" style="876" customWidth="1"/>
    <col min="2818" max="2818" width="2.6640625" style="876" customWidth="1"/>
    <col min="2819" max="2834" width="12.44140625" style="876" customWidth="1"/>
    <col min="2835" max="3072" width="9.109375" style="876"/>
    <col min="3073" max="3073" width="1.88671875" style="876" customWidth="1"/>
    <col min="3074" max="3074" width="2.6640625" style="876" customWidth="1"/>
    <col min="3075" max="3090" width="12.44140625" style="876" customWidth="1"/>
    <col min="3091" max="3328" width="9.109375" style="876"/>
    <col min="3329" max="3329" width="1.88671875" style="876" customWidth="1"/>
    <col min="3330" max="3330" width="2.6640625" style="876" customWidth="1"/>
    <col min="3331" max="3346" width="12.44140625" style="876" customWidth="1"/>
    <col min="3347" max="3584" width="9.109375" style="876"/>
    <col min="3585" max="3585" width="1.88671875" style="876" customWidth="1"/>
    <col min="3586" max="3586" width="2.6640625" style="876" customWidth="1"/>
    <col min="3587" max="3602" width="12.44140625" style="876" customWidth="1"/>
    <col min="3603" max="3840" width="9.109375" style="876"/>
    <col min="3841" max="3841" width="1.88671875" style="876" customWidth="1"/>
    <col min="3842" max="3842" width="2.6640625" style="876" customWidth="1"/>
    <col min="3843" max="3858" width="12.44140625" style="876" customWidth="1"/>
    <col min="3859" max="4096" width="9.109375" style="876"/>
    <col min="4097" max="4097" width="1.88671875" style="876" customWidth="1"/>
    <col min="4098" max="4098" width="2.6640625" style="876" customWidth="1"/>
    <col min="4099" max="4114" width="12.44140625" style="876" customWidth="1"/>
    <col min="4115" max="4352" width="9.109375" style="876"/>
    <col min="4353" max="4353" width="1.88671875" style="876" customWidth="1"/>
    <col min="4354" max="4354" width="2.6640625" style="876" customWidth="1"/>
    <col min="4355" max="4370" width="12.44140625" style="876" customWidth="1"/>
    <col min="4371" max="4608" width="9.109375" style="876"/>
    <col min="4609" max="4609" width="1.88671875" style="876" customWidth="1"/>
    <col min="4610" max="4610" width="2.6640625" style="876" customWidth="1"/>
    <col min="4611" max="4626" width="12.44140625" style="876" customWidth="1"/>
    <col min="4627" max="4864" width="9.109375" style="876"/>
    <col min="4865" max="4865" width="1.88671875" style="876" customWidth="1"/>
    <col min="4866" max="4866" width="2.6640625" style="876" customWidth="1"/>
    <col min="4867" max="4882" width="12.44140625" style="876" customWidth="1"/>
    <col min="4883" max="5120" width="9.109375" style="876"/>
    <col min="5121" max="5121" width="1.88671875" style="876" customWidth="1"/>
    <col min="5122" max="5122" width="2.6640625" style="876" customWidth="1"/>
    <col min="5123" max="5138" width="12.44140625" style="876" customWidth="1"/>
    <col min="5139" max="5376" width="9.109375" style="876"/>
    <col min="5377" max="5377" width="1.88671875" style="876" customWidth="1"/>
    <col min="5378" max="5378" width="2.6640625" style="876" customWidth="1"/>
    <col min="5379" max="5394" width="12.44140625" style="876" customWidth="1"/>
    <col min="5395" max="5632" width="9.109375" style="876"/>
    <col min="5633" max="5633" width="1.88671875" style="876" customWidth="1"/>
    <col min="5634" max="5634" width="2.6640625" style="876" customWidth="1"/>
    <col min="5635" max="5650" width="12.44140625" style="876" customWidth="1"/>
    <col min="5651" max="5888" width="9.109375" style="876"/>
    <col min="5889" max="5889" width="1.88671875" style="876" customWidth="1"/>
    <col min="5890" max="5890" width="2.6640625" style="876" customWidth="1"/>
    <col min="5891" max="5906" width="12.44140625" style="876" customWidth="1"/>
    <col min="5907" max="6144" width="9.109375" style="876"/>
    <col min="6145" max="6145" width="1.88671875" style="876" customWidth="1"/>
    <col min="6146" max="6146" width="2.6640625" style="876" customWidth="1"/>
    <col min="6147" max="6162" width="12.44140625" style="876" customWidth="1"/>
    <col min="6163" max="6400" width="9.109375" style="876"/>
    <col min="6401" max="6401" width="1.88671875" style="876" customWidth="1"/>
    <col min="6402" max="6402" width="2.6640625" style="876" customWidth="1"/>
    <col min="6403" max="6418" width="12.44140625" style="876" customWidth="1"/>
    <col min="6419" max="6656" width="9.109375" style="876"/>
    <col min="6657" max="6657" width="1.88671875" style="876" customWidth="1"/>
    <col min="6658" max="6658" width="2.6640625" style="876" customWidth="1"/>
    <col min="6659" max="6674" width="12.44140625" style="876" customWidth="1"/>
    <col min="6675" max="6912" width="9.109375" style="876"/>
    <col min="6913" max="6913" width="1.88671875" style="876" customWidth="1"/>
    <col min="6914" max="6914" width="2.6640625" style="876" customWidth="1"/>
    <col min="6915" max="6930" width="12.44140625" style="876" customWidth="1"/>
    <col min="6931" max="7168" width="9.109375" style="876"/>
    <col min="7169" max="7169" width="1.88671875" style="876" customWidth="1"/>
    <col min="7170" max="7170" width="2.6640625" style="876" customWidth="1"/>
    <col min="7171" max="7186" width="12.44140625" style="876" customWidth="1"/>
    <col min="7187" max="7424" width="9.109375" style="876"/>
    <col min="7425" max="7425" width="1.88671875" style="876" customWidth="1"/>
    <col min="7426" max="7426" width="2.6640625" style="876" customWidth="1"/>
    <col min="7427" max="7442" width="12.44140625" style="876" customWidth="1"/>
    <col min="7443" max="7680" width="9.109375" style="876"/>
    <col min="7681" max="7681" width="1.88671875" style="876" customWidth="1"/>
    <col min="7682" max="7682" width="2.6640625" style="876" customWidth="1"/>
    <col min="7683" max="7698" width="12.44140625" style="876" customWidth="1"/>
    <col min="7699" max="7936" width="9.109375" style="876"/>
    <col min="7937" max="7937" width="1.88671875" style="876" customWidth="1"/>
    <col min="7938" max="7938" width="2.6640625" style="876" customWidth="1"/>
    <col min="7939" max="7954" width="12.44140625" style="876" customWidth="1"/>
    <col min="7955" max="8192" width="9.109375" style="876"/>
    <col min="8193" max="8193" width="1.88671875" style="876" customWidth="1"/>
    <col min="8194" max="8194" width="2.6640625" style="876" customWidth="1"/>
    <col min="8195" max="8210" width="12.44140625" style="876" customWidth="1"/>
    <col min="8211" max="8448" width="9.109375" style="876"/>
    <col min="8449" max="8449" width="1.88671875" style="876" customWidth="1"/>
    <col min="8450" max="8450" width="2.6640625" style="876" customWidth="1"/>
    <col min="8451" max="8466" width="12.44140625" style="876" customWidth="1"/>
    <col min="8467" max="8704" width="9.109375" style="876"/>
    <col min="8705" max="8705" width="1.88671875" style="876" customWidth="1"/>
    <col min="8706" max="8706" width="2.6640625" style="876" customWidth="1"/>
    <col min="8707" max="8722" width="12.44140625" style="876" customWidth="1"/>
    <col min="8723" max="8960" width="9.109375" style="876"/>
    <col min="8961" max="8961" width="1.88671875" style="876" customWidth="1"/>
    <col min="8962" max="8962" width="2.6640625" style="876" customWidth="1"/>
    <col min="8963" max="8978" width="12.44140625" style="876" customWidth="1"/>
    <col min="8979" max="9216" width="9.109375" style="876"/>
    <col min="9217" max="9217" width="1.88671875" style="876" customWidth="1"/>
    <col min="9218" max="9218" width="2.6640625" style="876" customWidth="1"/>
    <col min="9219" max="9234" width="12.44140625" style="876" customWidth="1"/>
    <col min="9235" max="9472" width="9.109375" style="876"/>
    <col min="9473" max="9473" width="1.88671875" style="876" customWidth="1"/>
    <col min="9474" max="9474" width="2.6640625" style="876" customWidth="1"/>
    <col min="9475" max="9490" width="12.44140625" style="876" customWidth="1"/>
    <col min="9491" max="9728" width="9.109375" style="876"/>
    <col min="9729" max="9729" width="1.88671875" style="876" customWidth="1"/>
    <col min="9730" max="9730" width="2.6640625" style="876" customWidth="1"/>
    <col min="9731" max="9746" width="12.44140625" style="876" customWidth="1"/>
    <col min="9747" max="9984" width="9.109375" style="876"/>
    <col min="9985" max="9985" width="1.88671875" style="876" customWidth="1"/>
    <col min="9986" max="9986" width="2.6640625" style="876" customWidth="1"/>
    <col min="9987" max="10002" width="12.44140625" style="876" customWidth="1"/>
    <col min="10003" max="10240" width="9.109375" style="876"/>
    <col min="10241" max="10241" width="1.88671875" style="876" customWidth="1"/>
    <col min="10242" max="10242" width="2.6640625" style="876" customWidth="1"/>
    <col min="10243" max="10258" width="12.44140625" style="876" customWidth="1"/>
    <col min="10259" max="10496" width="9.109375" style="876"/>
    <col min="10497" max="10497" width="1.88671875" style="876" customWidth="1"/>
    <col min="10498" max="10498" width="2.6640625" style="876" customWidth="1"/>
    <col min="10499" max="10514" width="12.44140625" style="876" customWidth="1"/>
    <col min="10515" max="10752" width="9.109375" style="876"/>
    <col min="10753" max="10753" width="1.88671875" style="876" customWidth="1"/>
    <col min="10754" max="10754" width="2.6640625" style="876" customWidth="1"/>
    <col min="10755" max="10770" width="12.44140625" style="876" customWidth="1"/>
    <col min="10771" max="11008" width="9.109375" style="876"/>
    <col min="11009" max="11009" width="1.88671875" style="876" customWidth="1"/>
    <col min="11010" max="11010" width="2.6640625" style="876" customWidth="1"/>
    <col min="11011" max="11026" width="12.44140625" style="876" customWidth="1"/>
    <col min="11027" max="11264" width="9.109375" style="876"/>
    <col min="11265" max="11265" width="1.88671875" style="876" customWidth="1"/>
    <col min="11266" max="11266" width="2.6640625" style="876" customWidth="1"/>
    <col min="11267" max="11282" width="12.44140625" style="876" customWidth="1"/>
    <col min="11283" max="11520" width="9.109375" style="876"/>
    <col min="11521" max="11521" width="1.88671875" style="876" customWidth="1"/>
    <col min="11522" max="11522" width="2.6640625" style="876" customWidth="1"/>
    <col min="11523" max="11538" width="12.44140625" style="876" customWidth="1"/>
    <col min="11539" max="11776" width="9.109375" style="876"/>
    <col min="11777" max="11777" width="1.88671875" style="876" customWidth="1"/>
    <col min="11778" max="11778" width="2.6640625" style="876" customWidth="1"/>
    <col min="11779" max="11794" width="12.44140625" style="876" customWidth="1"/>
    <col min="11795" max="12032" width="9.109375" style="876"/>
    <col min="12033" max="12033" width="1.88671875" style="876" customWidth="1"/>
    <col min="12034" max="12034" width="2.6640625" style="876" customWidth="1"/>
    <col min="12035" max="12050" width="12.44140625" style="876" customWidth="1"/>
    <col min="12051" max="12288" width="9.109375" style="876"/>
    <col min="12289" max="12289" width="1.88671875" style="876" customWidth="1"/>
    <col min="12290" max="12290" width="2.6640625" style="876" customWidth="1"/>
    <col min="12291" max="12306" width="12.44140625" style="876" customWidth="1"/>
    <col min="12307" max="12544" width="9.109375" style="876"/>
    <col min="12545" max="12545" width="1.88671875" style="876" customWidth="1"/>
    <col min="12546" max="12546" width="2.6640625" style="876" customWidth="1"/>
    <col min="12547" max="12562" width="12.44140625" style="876" customWidth="1"/>
    <col min="12563" max="12800" width="9.109375" style="876"/>
    <col min="12801" max="12801" width="1.88671875" style="876" customWidth="1"/>
    <col min="12802" max="12802" width="2.6640625" style="876" customWidth="1"/>
    <col min="12803" max="12818" width="12.44140625" style="876" customWidth="1"/>
    <col min="12819" max="13056" width="9.109375" style="876"/>
    <col min="13057" max="13057" width="1.88671875" style="876" customWidth="1"/>
    <col min="13058" max="13058" width="2.6640625" style="876" customWidth="1"/>
    <col min="13059" max="13074" width="12.44140625" style="876" customWidth="1"/>
    <col min="13075" max="13312" width="9.109375" style="876"/>
    <col min="13313" max="13313" width="1.88671875" style="876" customWidth="1"/>
    <col min="13314" max="13314" width="2.6640625" style="876" customWidth="1"/>
    <col min="13315" max="13330" width="12.44140625" style="876" customWidth="1"/>
    <col min="13331" max="13568" width="9.109375" style="876"/>
    <col min="13569" max="13569" width="1.88671875" style="876" customWidth="1"/>
    <col min="13570" max="13570" width="2.6640625" style="876" customWidth="1"/>
    <col min="13571" max="13586" width="12.44140625" style="876" customWidth="1"/>
    <col min="13587" max="13824" width="9.109375" style="876"/>
    <col min="13825" max="13825" width="1.88671875" style="876" customWidth="1"/>
    <col min="13826" max="13826" width="2.6640625" style="876" customWidth="1"/>
    <col min="13827" max="13842" width="12.44140625" style="876" customWidth="1"/>
    <col min="13843" max="14080" width="9.109375" style="876"/>
    <col min="14081" max="14081" width="1.88671875" style="876" customWidth="1"/>
    <col min="14082" max="14082" width="2.6640625" style="876" customWidth="1"/>
    <col min="14083" max="14098" width="12.44140625" style="876" customWidth="1"/>
    <col min="14099" max="14336" width="9.109375" style="876"/>
    <col min="14337" max="14337" width="1.88671875" style="876" customWidth="1"/>
    <col min="14338" max="14338" width="2.6640625" style="876" customWidth="1"/>
    <col min="14339" max="14354" width="12.44140625" style="876" customWidth="1"/>
    <col min="14355" max="14592" width="9.109375" style="876"/>
    <col min="14593" max="14593" width="1.88671875" style="876" customWidth="1"/>
    <col min="14594" max="14594" width="2.6640625" style="876" customWidth="1"/>
    <col min="14595" max="14610" width="12.44140625" style="876" customWidth="1"/>
    <col min="14611" max="14848" width="9.109375" style="876"/>
    <col min="14849" max="14849" width="1.88671875" style="876" customWidth="1"/>
    <col min="14850" max="14850" width="2.6640625" style="876" customWidth="1"/>
    <col min="14851" max="14866" width="12.44140625" style="876" customWidth="1"/>
    <col min="14867" max="15104" width="9.109375" style="876"/>
    <col min="15105" max="15105" width="1.88671875" style="876" customWidth="1"/>
    <col min="15106" max="15106" width="2.6640625" style="876" customWidth="1"/>
    <col min="15107" max="15122" width="12.44140625" style="876" customWidth="1"/>
    <col min="15123" max="15360" width="9.109375" style="876"/>
    <col min="15361" max="15361" width="1.88671875" style="876" customWidth="1"/>
    <col min="15362" max="15362" width="2.6640625" style="876" customWidth="1"/>
    <col min="15363" max="15378" width="12.44140625" style="876" customWidth="1"/>
    <col min="15379" max="15616" width="9.109375" style="876"/>
    <col min="15617" max="15617" width="1.88671875" style="876" customWidth="1"/>
    <col min="15618" max="15618" width="2.6640625" style="876" customWidth="1"/>
    <col min="15619" max="15634" width="12.44140625" style="876" customWidth="1"/>
    <col min="15635" max="15872" width="9.109375" style="876"/>
    <col min="15873" max="15873" width="1.88671875" style="876" customWidth="1"/>
    <col min="15874" max="15874" width="2.6640625" style="876" customWidth="1"/>
    <col min="15875" max="15890" width="12.44140625" style="876" customWidth="1"/>
    <col min="15891" max="16128" width="9.109375" style="876"/>
    <col min="16129" max="16129" width="1.88671875" style="876" customWidth="1"/>
    <col min="16130" max="16130" width="2.6640625" style="876" customWidth="1"/>
    <col min="16131" max="16146" width="12.44140625" style="876" customWidth="1"/>
    <col min="16147" max="16384" width="9.109375" style="876"/>
  </cols>
  <sheetData>
    <row r="1" spans="1:29" ht="74.25" customHeight="1">
      <c r="A1" s="1007"/>
      <c r="B1" s="873"/>
      <c r="C1" s="873"/>
      <c r="D1" s="873"/>
      <c r="E1" s="873"/>
      <c r="F1" s="873"/>
      <c r="G1" s="874"/>
      <c r="H1" s="873"/>
      <c r="I1" s="873"/>
      <c r="J1" s="873"/>
      <c r="K1" s="873"/>
      <c r="L1" s="875"/>
    </row>
    <row r="2" spans="1:29" ht="28.8">
      <c r="A2" s="1008"/>
      <c r="B2" s="877"/>
      <c r="C2" s="1009" t="s">
        <v>149</v>
      </c>
      <c r="D2" s="1009"/>
      <c r="E2" s="1009"/>
      <c r="F2" s="1009"/>
      <c r="G2" s="1009"/>
      <c r="H2" s="1009"/>
      <c r="I2" s="878"/>
      <c r="J2" s="878"/>
      <c r="K2" s="879"/>
      <c r="L2" s="880"/>
      <c r="M2" s="881"/>
      <c r="N2" s="881"/>
      <c r="O2" s="881"/>
      <c r="P2" s="881"/>
      <c r="Q2" s="881"/>
      <c r="R2" s="881"/>
      <c r="S2" s="881"/>
      <c r="T2" s="881"/>
      <c r="U2" s="881"/>
      <c r="V2" s="881"/>
      <c r="W2" s="881"/>
      <c r="X2" s="881"/>
      <c r="Y2" s="881"/>
      <c r="Z2" s="881"/>
      <c r="AA2" s="881"/>
      <c r="AB2" s="881"/>
      <c r="AC2" s="881"/>
    </row>
    <row r="3" spans="1:29" ht="18">
      <c r="A3" s="1008"/>
      <c r="B3" s="879"/>
      <c r="C3" s="879"/>
      <c r="D3" s="1010" t="s">
        <v>29</v>
      </c>
      <c r="E3" s="1010"/>
      <c r="F3" s="1010"/>
      <c r="G3" s="1010"/>
      <c r="H3" s="879"/>
      <c r="I3" s="879"/>
      <c r="J3" s="879"/>
      <c r="K3" s="879"/>
      <c r="L3" s="880"/>
      <c r="M3" s="881"/>
      <c r="N3" s="881"/>
      <c r="O3" s="881"/>
      <c r="P3" s="881"/>
      <c r="Q3" s="881"/>
      <c r="R3" s="881"/>
      <c r="S3" s="881"/>
      <c r="T3" s="881"/>
      <c r="U3" s="881"/>
      <c r="V3" s="881"/>
      <c r="W3" s="881"/>
      <c r="X3" s="881"/>
      <c r="Y3" s="881"/>
      <c r="Z3" s="881"/>
      <c r="AA3" s="881"/>
      <c r="AB3" s="881"/>
      <c r="AC3" s="881"/>
    </row>
    <row r="4" spans="1:29">
      <c r="A4" s="1008"/>
      <c r="B4" s="879"/>
      <c r="C4" s="879"/>
      <c r="D4" s="879"/>
      <c r="E4" s="879"/>
      <c r="F4" s="879"/>
      <c r="G4" s="879"/>
      <c r="H4" s="879"/>
      <c r="I4" s="879"/>
      <c r="J4" s="879"/>
      <c r="K4" s="879"/>
      <c r="L4" s="880"/>
      <c r="M4" s="881"/>
      <c r="N4" s="881"/>
      <c r="O4" s="881"/>
      <c r="P4" s="881"/>
      <c r="Q4" s="881"/>
      <c r="R4" s="881"/>
      <c r="S4" s="881"/>
      <c r="T4" s="881"/>
      <c r="U4" s="881"/>
      <c r="V4" s="881"/>
      <c r="W4" s="881"/>
      <c r="X4" s="881"/>
      <c r="Y4" s="881"/>
      <c r="Z4" s="881"/>
      <c r="AA4" s="881"/>
      <c r="AB4" s="881"/>
      <c r="AC4" s="881"/>
    </row>
    <row r="5" spans="1:29" ht="15.6">
      <c r="A5" s="1008"/>
      <c r="B5" s="882"/>
      <c r="C5" s="1011" t="s">
        <v>150</v>
      </c>
      <c r="D5" s="1011"/>
      <c r="E5" s="1011"/>
      <c r="F5" s="1011"/>
      <c r="G5" s="1011"/>
      <c r="H5" s="1011"/>
      <c r="I5" s="879"/>
      <c r="J5" s="879"/>
      <c r="K5" s="879"/>
      <c r="L5" s="880"/>
      <c r="M5" s="881"/>
      <c r="N5" s="881"/>
      <c r="O5" s="881"/>
      <c r="P5" s="881"/>
      <c r="Q5" s="881"/>
      <c r="R5" s="881"/>
      <c r="S5" s="881"/>
      <c r="T5" s="881"/>
      <c r="U5" s="881"/>
      <c r="V5" s="881"/>
      <c r="W5" s="881"/>
      <c r="X5" s="881"/>
      <c r="Y5" s="881"/>
      <c r="Z5" s="881"/>
      <c r="AA5" s="881"/>
      <c r="AB5" s="881"/>
      <c r="AC5" s="881"/>
    </row>
    <row r="6" spans="1:29" ht="13.8" thickBot="1">
      <c r="A6" s="1008"/>
      <c r="B6" s="879"/>
      <c r="C6" s="879"/>
      <c r="D6" s="879"/>
      <c r="E6" s="879"/>
      <c r="F6" s="879"/>
      <c r="G6" s="879"/>
      <c r="H6" s="879"/>
      <c r="I6" s="879"/>
      <c r="J6" s="879"/>
      <c r="K6" s="879"/>
      <c r="L6" s="880"/>
      <c r="M6" s="881"/>
      <c r="N6" s="881"/>
      <c r="O6" s="881"/>
      <c r="P6" s="881"/>
      <c r="Q6" s="881"/>
      <c r="R6" s="881"/>
      <c r="S6" s="881"/>
      <c r="T6" s="881"/>
      <c r="U6" s="881"/>
      <c r="V6" s="881"/>
      <c r="W6" s="881"/>
      <c r="X6" s="881"/>
      <c r="Y6" s="881"/>
      <c r="Z6" s="881"/>
      <c r="AA6" s="881"/>
      <c r="AB6" s="881"/>
      <c r="AC6" s="881"/>
    </row>
    <row r="7" spans="1:29" ht="25.5" customHeight="1" thickBot="1">
      <c r="A7" s="1008"/>
      <c r="B7" s="883"/>
      <c r="C7" s="884"/>
      <c r="D7" s="883"/>
      <c r="E7" s="995">
        <v>2016</v>
      </c>
      <c r="F7" s="886">
        <v>2015</v>
      </c>
      <c r="G7" s="996" t="s">
        <v>8</v>
      </c>
      <c r="H7" s="879"/>
      <c r="I7" s="879"/>
      <c r="J7" s="879"/>
      <c r="K7" s="883"/>
      <c r="L7" s="888"/>
      <c r="M7" s="889"/>
      <c r="N7" s="890"/>
      <c r="O7" s="881"/>
      <c r="P7" s="881"/>
      <c r="Q7" s="881"/>
      <c r="R7" s="881"/>
      <c r="S7" s="881"/>
      <c r="T7" s="881"/>
      <c r="U7" s="881"/>
      <c r="V7" s="881"/>
      <c r="W7" s="881"/>
      <c r="X7" s="881"/>
      <c r="Y7" s="881"/>
      <c r="Z7" s="881"/>
      <c r="AA7" s="881"/>
      <c r="AB7" s="881"/>
      <c r="AC7" s="881"/>
    </row>
    <row r="8" spans="1:29" ht="25.5" customHeight="1" thickBot="1">
      <c r="A8" s="1008"/>
      <c r="B8" s="891"/>
      <c r="C8" s="892"/>
      <c r="D8" s="893" t="s">
        <v>151</v>
      </c>
      <c r="E8" s="894">
        <f>'REG+OCC BY CLASS OCTOBER 2016'!K6</f>
        <v>0.55805981072811739</v>
      </c>
      <c r="F8" s="895">
        <f>'REG+OCC BY CLASS OCTOBER 2016'!L6</f>
        <v>0.6190447152488463</v>
      </c>
      <c r="G8" s="896">
        <f>'REG+OCC BY CLASS OCTOBER 2016'!M6</f>
        <v>-6.1</v>
      </c>
      <c r="H8" s="879"/>
      <c r="I8" s="879"/>
      <c r="J8" s="879"/>
      <c r="K8" s="891"/>
      <c r="L8" s="897"/>
      <c r="M8" s="898"/>
      <c r="N8" s="899"/>
      <c r="O8" s="881"/>
      <c r="P8" s="881"/>
      <c r="Q8" s="881"/>
      <c r="R8" s="881"/>
      <c r="S8" s="881"/>
      <c r="T8" s="881"/>
      <c r="U8" s="881"/>
      <c r="V8" s="881"/>
      <c r="W8" s="881"/>
      <c r="X8" s="881"/>
      <c r="Y8" s="881"/>
      <c r="Z8" s="881"/>
      <c r="AA8" s="881"/>
      <c r="AB8" s="881"/>
      <c r="AC8" s="881"/>
    </row>
    <row r="9" spans="1:29" ht="17.25" customHeight="1" thickBot="1">
      <c r="A9" s="1008"/>
      <c r="B9" s="891"/>
      <c r="C9" s="892"/>
      <c r="D9" s="900"/>
      <c r="E9" s="901"/>
      <c r="F9" s="902"/>
      <c r="G9" s="903"/>
      <c r="H9" s="879"/>
      <c r="I9" s="879"/>
      <c r="J9" s="879"/>
      <c r="K9" s="891"/>
      <c r="L9" s="897"/>
      <c r="M9" s="898"/>
      <c r="N9" s="899"/>
      <c r="O9" s="881"/>
      <c r="P9" s="881"/>
      <c r="Q9" s="881"/>
      <c r="R9" s="881"/>
      <c r="S9" s="881"/>
      <c r="T9" s="881"/>
      <c r="U9" s="881"/>
      <c r="V9" s="881"/>
      <c r="W9" s="881"/>
      <c r="X9" s="881"/>
      <c r="Y9" s="881"/>
      <c r="Z9" s="881"/>
      <c r="AA9" s="881"/>
      <c r="AB9" s="881"/>
      <c r="AC9" s="881"/>
    </row>
    <row r="10" spans="1:29" ht="25.5" customHeight="1" thickBot="1">
      <c r="A10" s="1008"/>
      <c r="B10" s="891"/>
      <c r="C10" s="892"/>
      <c r="D10" s="904"/>
      <c r="E10" s="993">
        <v>2016</v>
      </c>
      <c r="F10" s="994">
        <v>2015</v>
      </c>
      <c r="G10" s="991" t="s">
        <v>8</v>
      </c>
      <c r="H10" s="879"/>
      <c r="I10" s="879"/>
      <c r="J10" s="879"/>
      <c r="K10" s="891"/>
      <c r="L10" s="897"/>
      <c r="M10" s="898"/>
      <c r="N10" s="899"/>
      <c r="O10" s="881"/>
      <c r="P10" s="881"/>
      <c r="Q10" s="881"/>
      <c r="R10" s="881"/>
      <c r="S10" s="881"/>
      <c r="T10" s="881"/>
      <c r="U10" s="881"/>
      <c r="V10" s="881"/>
      <c r="W10" s="881"/>
      <c r="X10" s="881"/>
      <c r="Y10" s="881"/>
      <c r="Z10" s="881"/>
      <c r="AA10" s="881"/>
      <c r="AB10" s="881"/>
      <c r="AC10" s="881"/>
    </row>
    <row r="11" spans="1:29" ht="30" customHeight="1" thickBot="1">
      <c r="A11" s="1008"/>
      <c r="B11" s="891"/>
      <c r="C11" s="905"/>
      <c r="D11" s="906" t="s">
        <v>152</v>
      </c>
      <c r="E11" s="907">
        <f>'REG+OCC BY CLASS OCTOBER 2016'!B6</f>
        <v>168785</v>
      </c>
      <c r="F11" s="908">
        <f>'REG+OCC BY CLASS OCTOBER 2016'!C6</f>
        <v>186069</v>
      </c>
      <c r="G11" s="909">
        <f>'REG+OCC BY CLASS OCTOBER 2016'!D6</f>
        <v>-9.2890271888385487E-2</v>
      </c>
      <c r="H11" s="879"/>
      <c r="I11" s="879"/>
      <c r="J11" s="879"/>
      <c r="K11" s="891"/>
      <c r="L11" s="910"/>
      <c r="M11" s="911"/>
      <c r="N11" s="899"/>
      <c r="O11" s="881"/>
      <c r="P11" s="881"/>
      <c r="Q11" s="881"/>
      <c r="R11" s="881"/>
      <c r="S11" s="881"/>
      <c r="T11" s="881"/>
      <c r="U11" s="881"/>
      <c r="V11" s="881"/>
      <c r="W11" s="881"/>
      <c r="X11" s="881"/>
      <c r="Y11" s="881"/>
      <c r="Z11" s="881"/>
      <c r="AA11" s="881"/>
      <c r="AB11" s="881"/>
      <c r="AC11" s="881"/>
    </row>
    <row r="12" spans="1:29" ht="28.5" customHeight="1" thickBot="1">
      <c r="A12" s="1008"/>
      <c r="B12" s="891"/>
      <c r="C12" s="905"/>
      <c r="D12" s="912" t="s">
        <v>153</v>
      </c>
      <c r="E12" s="913">
        <f>'REG+OCC BY CLASS OCTOBER 2016'!E6</f>
        <v>104474</v>
      </c>
      <c r="F12" s="913">
        <f>'REG+OCC BY CLASS OCTOBER 2016'!F6</f>
        <v>122179</v>
      </c>
      <c r="G12" s="914">
        <f>'REG+OCC BY CLASS OCTOBER 2016'!G6</f>
        <v>-0.14491033647353474</v>
      </c>
      <c r="H12" s="879"/>
      <c r="I12" s="879"/>
      <c r="J12" s="879"/>
      <c r="K12" s="891"/>
      <c r="L12" s="910"/>
      <c r="M12" s="911"/>
      <c r="N12" s="899"/>
      <c r="O12" s="881"/>
      <c r="P12" s="881"/>
      <c r="Q12" s="881"/>
      <c r="R12" s="881"/>
      <c r="S12" s="881"/>
      <c r="T12" s="881"/>
      <c r="U12" s="881"/>
      <c r="V12" s="881"/>
      <c r="W12" s="881"/>
      <c r="X12" s="881"/>
      <c r="Y12" s="881"/>
      <c r="Z12" s="881"/>
      <c r="AA12" s="881"/>
      <c r="AB12" s="881"/>
      <c r="AC12" s="881"/>
    </row>
    <row r="13" spans="1:29" ht="25.5" customHeight="1" thickBot="1">
      <c r="A13" s="1008"/>
      <c r="B13" s="891"/>
      <c r="C13" s="905"/>
      <c r="D13" s="912" t="s">
        <v>154</v>
      </c>
      <c r="E13" s="913">
        <f>'REG+OCC BY CLASS OCTOBER 2016'!H6</f>
        <v>64311</v>
      </c>
      <c r="F13" s="913">
        <f>'REG+OCC BY CLASS OCTOBER 2016'!I6</f>
        <v>63890</v>
      </c>
      <c r="G13" s="914">
        <f>'REG+OCC BY CLASS OCTOBER 2016'!J6</f>
        <v>6.5894506182501171E-3</v>
      </c>
      <c r="H13" s="879"/>
      <c r="I13" s="879"/>
      <c r="J13" s="879"/>
      <c r="K13" s="891"/>
      <c r="L13" s="910"/>
      <c r="M13" s="911"/>
      <c r="N13" s="899"/>
      <c r="O13" s="881"/>
      <c r="P13" s="881"/>
      <c r="Q13" s="881"/>
      <c r="R13" s="881"/>
      <c r="S13" s="881"/>
      <c r="T13" s="881"/>
      <c r="U13" s="881"/>
      <c r="V13" s="881"/>
      <c r="W13" s="881"/>
      <c r="X13" s="881"/>
      <c r="Y13" s="881"/>
      <c r="Z13" s="881"/>
      <c r="AA13" s="881"/>
      <c r="AB13" s="881"/>
      <c r="AC13" s="881"/>
    </row>
    <row r="14" spans="1:29" ht="21" customHeight="1" thickBot="1">
      <c r="A14" s="1008"/>
      <c r="B14" s="891"/>
      <c r="C14" s="905"/>
      <c r="D14" s="891"/>
      <c r="E14" s="915"/>
      <c r="F14" s="915"/>
      <c r="G14" s="916"/>
      <c r="H14" s="879"/>
      <c r="I14" s="879"/>
      <c r="J14" s="879"/>
      <c r="K14" s="891"/>
      <c r="L14" s="910"/>
      <c r="M14" s="911"/>
      <c r="N14" s="899"/>
      <c r="O14" s="881"/>
      <c r="P14" s="881"/>
      <c r="Q14" s="881"/>
      <c r="R14" s="881"/>
      <c r="S14" s="881"/>
      <c r="T14" s="881"/>
      <c r="U14" s="881"/>
      <c r="V14" s="881"/>
      <c r="W14" s="881"/>
      <c r="X14" s="881"/>
      <c r="Y14" s="881"/>
      <c r="Z14" s="881"/>
      <c r="AA14" s="881"/>
      <c r="AB14" s="881"/>
      <c r="AC14" s="881"/>
    </row>
    <row r="15" spans="1:29" ht="25.5" customHeight="1" thickBot="1">
      <c r="A15" s="1008"/>
      <c r="B15" s="891"/>
      <c r="C15" s="905"/>
      <c r="D15" s="904"/>
      <c r="E15" s="885">
        <v>2016</v>
      </c>
      <c r="F15" s="886">
        <v>2015</v>
      </c>
      <c r="G15" s="992" t="s">
        <v>8</v>
      </c>
      <c r="H15" s="879"/>
      <c r="I15" s="879"/>
      <c r="J15" s="879"/>
      <c r="K15" s="891"/>
      <c r="L15" s="910"/>
      <c r="M15" s="911"/>
      <c r="N15" s="899"/>
      <c r="O15" s="881"/>
      <c r="P15" s="881"/>
      <c r="Q15" s="881"/>
      <c r="R15" s="881"/>
      <c r="S15" s="881"/>
      <c r="T15" s="881"/>
      <c r="U15" s="881"/>
      <c r="V15" s="881"/>
      <c r="W15" s="881"/>
      <c r="X15" s="881"/>
      <c r="Y15" s="881"/>
      <c r="Z15" s="881"/>
      <c r="AA15" s="881"/>
      <c r="AB15" s="881"/>
      <c r="AC15" s="881"/>
    </row>
    <row r="16" spans="1:29" ht="25.5" customHeight="1" thickBot="1">
      <c r="A16" s="1008"/>
      <c r="B16" s="891"/>
      <c r="C16" s="905"/>
      <c r="D16" s="906" t="s">
        <v>155</v>
      </c>
      <c r="E16" s="917">
        <f>'ARR$ OCTOBER 2016'!C21</f>
        <v>130.64300970873791</v>
      </c>
      <c r="F16" s="918">
        <f>'ARR$ OCTOBER 2016'!D21</f>
        <v>134.19405660377353</v>
      </c>
      <c r="G16" s="909">
        <f>'ARR$ OCTOBER 2016'!E21</f>
        <v>-2.6462028087582013E-2</v>
      </c>
      <c r="H16" s="879"/>
      <c r="I16" s="879"/>
      <c r="J16" s="879"/>
      <c r="K16" s="891"/>
      <c r="L16" s="910"/>
      <c r="M16" s="911"/>
      <c r="N16" s="899"/>
      <c r="O16" s="881"/>
      <c r="P16" s="881"/>
      <c r="Q16" s="881"/>
      <c r="R16" s="881"/>
      <c r="S16" s="881"/>
      <c r="T16" s="881"/>
      <c r="U16" s="881"/>
      <c r="V16" s="881"/>
      <c r="W16" s="881"/>
      <c r="X16" s="881"/>
      <c r="Y16" s="881"/>
      <c r="Z16" s="881"/>
      <c r="AA16" s="881"/>
      <c r="AB16" s="881"/>
      <c r="AC16" s="881"/>
    </row>
    <row r="17" spans="1:32" ht="25.5" customHeight="1" thickBot="1">
      <c r="A17" s="1008"/>
      <c r="B17" s="891"/>
      <c r="C17" s="905"/>
      <c r="D17" s="912" t="s">
        <v>156</v>
      </c>
      <c r="E17" s="919">
        <f>E8*E16</f>
        <v>72.906613271009874</v>
      </c>
      <c r="F17" s="919">
        <f>F8*F16</f>
        <v>83.072121558370554</v>
      </c>
      <c r="G17" s="914">
        <f t="shared" ref="G17" si="0">(E17-F17)/F17</f>
        <v>-0.12236967223977654</v>
      </c>
      <c r="H17" s="879"/>
      <c r="I17" s="879"/>
      <c r="J17" s="879"/>
      <c r="K17" s="891"/>
      <c r="L17" s="910"/>
      <c r="M17" s="911"/>
      <c r="N17" s="899"/>
      <c r="O17" s="881"/>
      <c r="P17" s="881"/>
      <c r="Q17" s="881"/>
      <c r="R17" s="881"/>
      <c r="S17" s="881"/>
      <c r="T17" s="881"/>
      <c r="U17" s="881"/>
      <c r="V17" s="881"/>
      <c r="W17" s="881"/>
      <c r="X17" s="881"/>
      <c r="Y17" s="881"/>
      <c r="Z17" s="881"/>
      <c r="AA17" s="881"/>
      <c r="AB17" s="881"/>
      <c r="AC17" s="881"/>
    </row>
    <row r="18" spans="1:32" ht="25.5" customHeight="1">
      <c r="A18" s="1008"/>
      <c r="B18" s="891"/>
      <c r="C18" s="905"/>
      <c r="D18" s="891"/>
      <c r="E18" s="915"/>
      <c r="F18" s="915"/>
      <c r="G18" s="916"/>
      <c r="H18" s="879"/>
      <c r="I18" s="879"/>
      <c r="J18" s="879"/>
      <c r="K18" s="891"/>
      <c r="L18" s="910"/>
      <c r="M18" s="911"/>
      <c r="N18" s="899"/>
      <c r="O18" s="881"/>
      <c r="P18" s="881"/>
      <c r="Q18" s="881"/>
      <c r="R18" s="881"/>
      <c r="S18" s="881"/>
      <c r="T18" s="881"/>
      <c r="U18" s="881"/>
      <c r="V18" s="881"/>
      <c r="W18" s="881"/>
      <c r="X18" s="881"/>
      <c r="Y18" s="881"/>
      <c r="Z18" s="881"/>
      <c r="AA18" s="881"/>
      <c r="AB18" s="881"/>
      <c r="AC18" s="881"/>
    </row>
    <row r="19" spans="1:32" ht="25.5" customHeight="1" thickBot="1">
      <c r="A19" s="1008"/>
      <c r="B19" s="891"/>
      <c r="C19" s="905"/>
      <c r="D19" s="891"/>
      <c r="E19" s="1012" t="s">
        <v>157</v>
      </c>
      <c r="F19" s="1013"/>
      <c r="G19" s="1013"/>
      <c r="H19" s="879"/>
      <c r="I19" s="879"/>
      <c r="J19" s="879"/>
      <c r="K19" s="891"/>
      <c r="L19" s="910"/>
      <c r="M19" s="911"/>
      <c r="N19" s="899"/>
      <c r="O19" s="881"/>
      <c r="P19" s="881"/>
      <c r="Q19" s="881"/>
      <c r="R19" s="881"/>
      <c r="S19" s="881"/>
      <c r="T19" s="881"/>
      <c r="U19" s="881"/>
      <c r="V19" s="881"/>
      <c r="W19" s="881"/>
      <c r="X19" s="881"/>
      <c r="Y19" s="881"/>
      <c r="Z19" s="881"/>
      <c r="AA19" s="881"/>
      <c r="AB19" s="881"/>
      <c r="AC19" s="881"/>
    </row>
    <row r="20" spans="1:32" ht="31.5" customHeight="1" thickBot="1">
      <c r="A20" s="1008"/>
      <c r="B20" s="891"/>
      <c r="C20" s="905"/>
      <c r="D20" s="904"/>
      <c r="E20" s="885">
        <v>2016</v>
      </c>
      <c r="F20" s="886">
        <v>2015</v>
      </c>
      <c r="G20" s="887" t="s">
        <v>8</v>
      </c>
      <c r="H20" s="879"/>
      <c r="I20" s="879"/>
      <c r="J20" s="879"/>
      <c r="K20" s="891"/>
      <c r="L20" s="910"/>
      <c r="M20" s="911"/>
      <c r="N20" s="899"/>
      <c r="O20" s="881"/>
      <c r="P20" s="881"/>
      <c r="Q20" s="881"/>
      <c r="R20" s="881"/>
      <c r="S20" s="881"/>
      <c r="T20" s="881"/>
      <c r="U20" s="881"/>
      <c r="V20" s="881"/>
      <c r="W20" s="881"/>
      <c r="X20" s="881"/>
      <c r="Y20" s="881"/>
      <c r="Z20" s="881"/>
      <c r="AA20" s="881"/>
      <c r="AB20" s="881"/>
      <c r="AC20" s="881"/>
    </row>
    <row r="21" spans="1:32" ht="30.75" customHeight="1" thickBot="1">
      <c r="A21" s="1008"/>
      <c r="B21" s="920"/>
      <c r="C21" s="920"/>
      <c r="D21" s="893" t="s">
        <v>151</v>
      </c>
      <c r="E21" s="921">
        <f>'REG+OCC BY CLASS CY 2016'!K6</f>
        <v>0.69871799123382994</v>
      </c>
      <c r="F21" s="922">
        <f>'REG+OCC BY CLASS CY 2016'!L6</f>
        <v>0.72495021921600478</v>
      </c>
      <c r="G21" s="923">
        <f>'REG+OCC BY CLASS CY 2016'!M6</f>
        <v>-2.6</v>
      </c>
      <c r="H21" s="920"/>
      <c r="I21" s="879"/>
      <c r="J21" s="879"/>
      <c r="K21" s="879"/>
      <c r="L21" s="880"/>
      <c r="M21" s="881"/>
      <c r="N21" s="924"/>
      <c r="O21" s="881"/>
      <c r="P21" s="881"/>
      <c r="Q21" s="881"/>
      <c r="R21" s="881"/>
      <c r="S21" s="881"/>
      <c r="T21" s="881"/>
      <c r="U21" s="881"/>
      <c r="V21" s="881"/>
      <c r="W21" s="881"/>
      <c r="X21" s="881"/>
      <c r="Y21" s="881"/>
      <c r="Z21" s="881"/>
      <c r="AA21" s="881"/>
      <c r="AB21" s="881"/>
      <c r="AC21" s="881"/>
    </row>
    <row r="22" spans="1:32" ht="20.25" customHeight="1">
      <c r="A22" s="1008"/>
      <c r="B22" s="920"/>
      <c r="C22" s="920"/>
      <c r="D22" s="900"/>
      <c r="E22" s="925"/>
      <c r="F22" s="925"/>
      <c r="G22" s="926"/>
      <c r="H22" s="920"/>
      <c r="I22" s="879"/>
      <c r="J22" s="879"/>
      <c r="K22" s="879"/>
      <c r="L22" s="880"/>
      <c r="M22" s="881"/>
      <c r="N22" s="881"/>
      <c r="O22" s="881"/>
      <c r="P22" s="881"/>
      <c r="Q22" s="881"/>
      <c r="R22" s="881"/>
      <c r="S22" s="881"/>
      <c r="T22" s="881"/>
      <c r="U22" s="881"/>
      <c r="V22" s="881"/>
      <c r="W22" s="881"/>
      <c r="X22" s="881"/>
      <c r="Y22" s="881"/>
      <c r="Z22" s="881"/>
      <c r="AA22" s="881"/>
      <c r="AB22" s="881"/>
      <c r="AC22" s="881"/>
      <c r="AD22" s="881"/>
      <c r="AE22" s="881"/>
      <c r="AF22" s="881"/>
    </row>
    <row r="23" spans="1:32" ht="25.5" customHeight="1" thickBot="1">
      <c r="A23" s="1008"/>
      <c r="B23" s="920"/>
      <c r="C23" s="927"/>
      <c r="D23" s="920"/>
      <c r="E23" s="1014" t="s">
        <v>157</v>
      </c>
      <c r="F23" s="1015"/>
      <c r="G23" s="1015"/>
      <c r="H23" s="920"/>
      <c r="I23" s="879"/>
      <c r="J23" s="879"/>
      <c r="K23" s="879"/>
      <c r="L23" s="880"/>
      <c r="M23" s="881"/>
      <c r="N23" s="881"/>
      <c r="O23" s="881"/>
      <c r="P23" s="881"/>
      <c r="Q23" s="881"/>
      <c r="R23" s="881"/>
      <c r="S23" s="881"/>
      <c r="T23" s="881"/>
      <c r="U23" s="881"/>
      <c r="V23" s="881"/>
      <c r="W23" s="881"/>
      <c r="X23" s="881"/>
      <c r="Y23" s="881"/>
      <c r="Z23" s="881"/>
      <c r="AA23" s="881"/>
      <c r="AB23" s="881"/>
      <c r="AC23" s="881"/>
      <c r="AD23" s="881"/>
      <c r="AE23" s="881"/>
      <c r="AF23" s="881"/>
    </row>
    <row r="24" spans="1:32" ht="31.5" customHeight="1" thickBot="1">
      <c r="A24" s="1008"/>
      <c r="B24" s="920"/>
      <c r="C24" s="928"/>
      <c r="D24" s="904"/>
      <c r="E24" s="885">
        <v>2016</v>
      </c>
      <c r="F24" s="886">
        <v>2015</v>
      </c>
      <c r="G24" s="887" t="s">
        <v>8</v>
      </c>
      <c r="H24" s="929"/>
      <c r="I24" s="930"/>
      <c r="J24" s="879"/>
      <c r="K24" s="879"/>
      <c r="L24" s="880"/>
      <c r="M24" s="881"/>
      <c r="N24" s="881"/>
      <c r="O24" s="881"/>
      <c r="P24" s="881"/>
      <c r="Q24" s="881"/>
      <c r="R24" s="881"/>
      <c r="S24" s="881"/>
      <c r="T24" s="881"/>
      <c r="U24" s="881"/>
      <c r="V24" s="881"/>
      <c r="W24" s="881"/>
      <c r="X24" s="881"/>
      <c r="Y24" s="881"/>
      <c r="Z24" s="881"/>
      <c r="AA24" s="881"/>
      <c r="AB24" s="881"/>
      <c r="AC24" s="881"/>
      <c r="AD24" s="881"/>
      <c r="AE24" s="881"/>
      <c r="AF24" s="881"/>
    </row>
    <row r="25" spans="1:32" ht="30" customHeight="1" thickBot="1">
      <c r="A25" s="1008"/>
      <c r="B25" s="920"/>
      <c r="C25" s="931"/>
      <c r="D25" s="906" t="s">
        <v>158</v>
      </c>
      <c r="E25" s="907">
        <f>'REG+OCC BY CLASS CY 2016'!N6</f>
        <v>2844395</v>
      </c>
      <c r="F25" s="908">
        <f>'REG+OCC BY CLASS CY 2016'!O6</f>
        <v>2971186</v>
      </c>
      <c r="G25" s="909">
        <f>'REG+OCC BY CLASS CY 2016'!P6</f>
        <v>-4.2673531714271677E-2</v>
      </c>
      <c r="H25" s="920"/>
      <c r="I25" s="879"/>
      <c r="J25" s="879"/>
      <c r="K25" s="879"/>
      <c r="L25" s="880"/>
      <c r="M25" s="881"/>
      <c r="N25" s="881"/>
      <c r="O25" s="881"/>
      <c r="P25" s="881"/>
      <c r="Q25" s="881"/>
      <c r="R25" s="881"/>
      <c r="S25" s="881"/>
      <c r="T25" s="881"/>
      <c r="U25" s="881"/>
      <c r="V25" s="881"/>
      <c r="W25" s="881"/>
      <c r="X25" s="881"/>
      <c r="Y25" s="881"/>
      <c r="Z25" s="881"/>
      <c r="AA25" s="881"/>
      <c r="AB25" s="881"/>
      <c r="AC25" s="881"/>
      <c r="AD25" s="881"/>
      <c r="AE25" s="881"/>
      <c r="AF25" s="881"/>
    </row>
    <row r="26" spans="1:32" ht="29.4" thickBot="1">
      <c r="A26" s="1008"/>
      <c r="B26" s="932"/>
      <c r="C26" s="933"/>
      <c r="D26" s="912" t="s">
        <v>159</v>
      </c>
      <c r="E26" s="913">
        <f>'REG+OCC BY CLASS CY 2016'!Q6</f>
        <v>4070877</v>
      </c>
      <c r="F26" s="913">
        <f>'REG+OCC BY CLASS CY 2016'!R6</f>
        <v>4098469</v>
      </c>
      <c r="G26" s="914">
        <f>'REG+OCC BY CLASS CY 2016'!S6</f>
        <v>-6.7322700257096005E-3</v>
      </c>
      <c r="H26" s="927"/>
      <c r="I26" s="879"/>
      <c r="J26" s="879"/>
      <c r="K26" s="879"/>
      <c r="L26" s="880"/>
      <c r="M26" s="881"/>
      <c r="N26" s="881"/>
      <c r="O26" s="881"/>
      <c r="P26" s="881"/>
      <c r="Q26" s="881"/>
      <c r="R26" s="881"/>
      <c r="S26" s="881"/>
      <c r="T26" s="881"/>
      <c r="U26" s="881"/>
      <c r="V26" s="881"/>
      <c r="W26" s="881"/>
      <c r="X26" s="881"/>
      <c r="Y26" s="881"/>
      <c r="Z26" s="881"/>
      <c r="AA26" s="881"/>
      <c r="AB26" s="881"/>
      <c r="AC26" s="881"/>
      <c r="AD26" s="881"/>
      <c r="AE26" s="881"/>
      <c r="AF26" s="881"/>
    </row>
    <row r="27" spans="1:32" ht="24" customHeight="1">
      <c r="A27" s="1008"/>
      <c r="B27" s="879"/>
      <c r="C27" s="934"/>
      <c r="D27" s="920"/>
      <c r="E27" s="920"/>
      <c r="F27" s="920"/>
      <c r="G27" s="920"/>
      <c r="H27" s="928"/>
      <c r="I27" s="928"/>
      <c r="J27" s="879"/>
      <c r="K27" s="879"/>
      <c r="L27" s="880"/>
      <c r="M27" s="881"/>
      <c r="N27" s="881"/>
      <c r="O27" s="881"/>
      <c r="P27" s="881"/>
      <c r="Q27" s="881"/>
      <c r="R27" s="881"/>
      <c r="S27" s="881"/>
      <c r="T27" s="881"/>
      <c r="U27" s="881"/>
      <c r="V27" s="881"/>
      <c r="W27" s="881"/>
      <c r="X27" s="881"/>
      <c r="Y27" s="881"/>
      <c r="Z27" s="881"/>
      <c r="AA27" s="881"/>
      <c r="AB27" s="881"/>
      <c r="AC27" s="881"/>
      <c r="AD27" s="881"/>
      <c r="AE27" s="881"/>
      <c r="AF27" s="881"/>
    </row>
    <row r="28" spans="1:32" ht="13.5" customHeight="1" thickBot="1">
      <c r="A28" s="1008"/>
      <c r="B28" s="879"/>
      <c r="C28" s="934"/>
      <c r="D28" s="920"/>
      <c r="E28" s="1014" t="s">
        <v>157</v>
      </c>
      <c r="F28" s="1015"/>
      <c r="G28" s="1015"/>
      <c r="H28" s="920"/>
      <c r="I28" s="879"/>
      <c r="J28" s="879"/>
      <c r="K28" s="879"/>
      <c r="L28" s="880"/>
      <c r="M28" s="881"/>
      <c r="N28" s="881"/>
      <c r="O28" s="881"/>
      <c r="P28" s="881"/>
      <c r="Q28" s="881"/>
      <c r="R28" s="881"/>
      <c r="S28" s="881"/>
      <c r="T28" s="881"/>
      <c r="U28" s="881"/>
      <c r="V28" s="881"/>
      <c r="W28" s="881"/>
      <c r="X28" s="881"/>
      <c r="Y28" s="881"/>
      <c r="Z28" s="881"/>
      <c r="AA28" s="881"/>
      <c r="AB28" s="881"/>
      <c r="AC28" s="881"/>
      <c r="AD28" s="881"/>
      <c r="AE28" s="881"/>
      <c r="AF28" s="881"/>
    </row>
    <row r="29" spans="1:32" ht="30" customHeight="1" thickBot="1">
      <c r="A29" s="1008"/>
      <c r="B29" s="935"/>
      <c r="C29" s="934"/>
      <c r="D29" s="904"/>
      <c r="E29" s="885">
        <v>2016</v>
      </c>
      <c r="F29" s="886">
        <v>2015</v>
      </c>
      <c r="G29" s="887" t="s">
        <v>8</v>
      </c>
      <c r="H29" s="933"/>
      <c r="I29" s="879"/>
      <c r="J29" s="879"/>
      <c r="K29" s="879"/>
      <c r="L29" s="880"/>
      <c r="M29" s="881"/>
      <c r="N29" s="881"/>
      <c r="O29" s="881"/>
      <c r="P29" s="881"/>
      <c r="Q29" s="881"/>
      <c r="R29" s="881"/>
      <c r="S29" s="881"/>
      <c r="T29" s="881"/>
      <c r="U29" s="881"/>
      <c r="V29" s="881"/>
      <c r="W29" s="881"/>
      <c r="X29" s="881"/>
      <c r="Y29" s="881"/>
      <c r="Z29" s="881"/>
      <c r="AA29" s="881"/>
      <c r="AB29" s="881"/>
      <c r="AC29" s="881"/>
      <c r="AD29" s="881"/>
      <c r="AE29" s="881"/>
      <c r="AF29" s="881"/>
    </row>
    <row r="30" spans="1:32" ht="30" customHeight="1" thickBot="1">
      <c r="A30" s="1008"/>
      <c r="B30" s="935"/>
      <c r="C30" s="934"/>
      <c r="D30" s="906" t="s">
        <v>152</v>
      </c>
      <c r="E30" s="907">
        <f>'REG+OCC BY CLASS CY 2016'!B6</f>
        <v>2231776</v>
      </c>
      <c r="F30" s="908">
        <f>'REG+OCC BY CLASS CY 2016'!C6</f>
        <v>2216747</v>
      </c>
      <c r="G30" s="909">
        <f>'REG+OCC BY CLASS CY 2016'!D6</f>
        <v>6.7797542976262065E-3</v>
      </c>
      <c r="H30" s="933"/>
      <c r="I30" s="879"/>
      <c r="J30" s="879"/>
      <c r="K30" s="879"/>
      <c r="L30" s="880"/>
      <c r="M30" s="881"/>
      <c r="N30" s="881"/>
      <c r="O30" s="924"/>
      <c r="P30" s="881"/>
      <c r="Q30" s="881"/>
      <c r="R30" s="881"/>
      <c r="S30" s="881"/>
      <c r="T30" s="881"/>
      <c r="U30" s="881"/>
      <c r="V30" s="881"/>
      <c r="W30" s="881"/>
      <c r="X30" s="881"/>
      <c r="Y30" s="881"/>
      <c r="Z30" s="881"/>
      <c r="AA30" s="881"/>
      <c r="AB30" s="881"/>
      <c r="AC30" s="881"/>
      <c r="AD30" s="881"/>
      <c r="AE30" s="881"/>
      <c r="AF30" s="881"/>
    </row>
    <row r="31" spans="1:32" ht="30" customHeight="1" thickBot="1">
      <c r="A31" s="1008"/>
      <c r="B31" s="935"/>
      <c r="C31" s="934"/>
      <c r="D31" s="912" t="s">
        <v>153</v>
      </c>
      <c r="E31" s="913">
        <f>'REG+OCC BY CLASS CY 2016'!E6</f>
        <v>1488998</v>
      </c>
      <c r="F31" s="913">
        <f>'REG+OCC BY CLASS CY 2016'!F6</f>
        <v>1490876</v>
      </c>
      <c r="G31" s="914">
        <f>'REG+OCC BY CLASS CY 2016'!G6</f>
        <v>-1.2596621046954944E-3</v>
      </c>
      <c r="H31" s="933"/>
      <c r="I31" s="879"/>
      <c r="J31" s="879"/>
      <c r="K31" s="879"/>
      <c r="L31" s="880"/>
      <c r="M31" s="881"/>
      <c r="N31" s="881"/>
      <c r="O31" s="881"/>
      <c r="P31" s="881"/>
      <c r="Q31" s="881"/>
      <c r="R31" s="881"/>
      <c r="S31" s="881"/>
      <c r="T31" s="881"/>
      <c r="U31" s="881"/>
      <c r="V31" s="881"/>
      <c r="W31" s="881"/>
      <c r="X31" s="881"/>
      <c r="Y31" s="881"/>
      <c r="Z31" s="881"/>
      <c r="AA31" s="881"/>
      <c r="AB31" s="881"/>
      <c r="AC31" s="881"/>
      <c r="AD31" s="881"/>
      <c r="AE31" s="881"/>
      <c r="AF31" s="881"/>
    </row>
    <row r="32" spans="1:32" ht="30" customHeight="1" thickBot="1">
      <c r="A32" s="1008"/>
      <c r="B32" s="935"/>
      <c r="C32" s="934"/>
      <c r="D32" s="912" t="s">
        <v>154</v>
      </c>
      <c r="E32" s="913">
        <f>'REG+OCC BY CLASS CY 2016'!H6</f>
        <v>742778</v>
      </c>
      <c r="F32" s="913">
        <f>'REG+OCC BY CLASS CY 2016'!I6</f>
        <v>725871</v>
      </c>
      <c r="G32" s="914">
        <f>'REG+OCC BY CLASS CY 2016'!J6</f>
        <v>2.3292017452136812E-2</v>
      </c>
      <c r="H32" s="933"/>
      <c r="I32" s="879"/>
      <c r="J32" s="879"/>
      <c r="K32" s="879"/>
      <c r="L32" s="880"/>
      <c r="M32" s="881"/>
      <c r="N32" s="881"/>
      <c r="O32" s="881"/>
      <c r="P32" s="881"/>
      <c r="Q32" s="881"/>
      <c r="R32" s="881"/>
      <c r="S32" s="881"/>
      <c r="T32" s="881"/>
      <c r="U32" s="881"/>
      <c r="V32" s="881"/>
      <c r="W32" s="881"/>
      <c r="X32" s="881"/>
      <c r="Y32" s="881"/>
      <c r="Z32" s="881"/>
      <c r="AA32" s="881"/>
      <c r="AB32" s="881"/>
      <c r="AC32" s="881"/>
      <c r="AD32" s="881"/>
      <c r="AE32" s="881"/>
      <c r="AF32" s="881"/>
    </row>
    <row r="33" spans="1:32" ht="15" customHeight="1">
      <c r="A33" s="1008"/>
      <c r="B33" s="935"/>
      <c r="C33" s="934"/>
      <c r="D33" s="934"/>
      <c r="E33" s="934"/>
      <c r="F33" s="934"/>
      <c r="G33" s="934"/>
      <c r="H33" s="933"/>
      <c r="I33" s="879"/>
      <c r="J33" s="879"/>
      <c r="K33" s="879"/>
      <c r="L33" s="880"/>
      <c r="M33" s="881"/>
      <c r="N33" s="936"/>
      <c r="O33" s="881"/>
      <c r="P33" s="881"/>
      <c r="Q33" s="881"/>
      <c r="R33" s="881"/>
      <c r="S33" s="881"/>
      <c r="T33" s="881"/>
      <c r="U33" s="881"/>
      <c r="V33" s="881"/>
      <c r="W33" s="881"/>
      <c r="X33" s="881"/>
      <c r="Y33" s="881"/>
      <c r="Z33" s="881"/>
      <c r="AA33" s="881"/>
      <c r="AB33" s="881"/>
      <c r="AC33" s="881"/>
      <c r="AD33" s="881"/>
      <c r="AE33" s="881"/>
      <c r="AF33" s="881"/>
    </row>
    <row r="34" spans="1:32" ht="15" customHeight="1">
      <c r="A34" s="1008"/>
      <c r="B34" s="935"/>
      <c r="C34" s="1016" t="s">
        <v>202</v>
      </c>
      <c r="D34" s="1016"/>
      <c r="E34" s="1016"/>
      <c r="F34" s="1016"/>
      <c r="G34" s="1016"/>
      <c r="H34" s="933"/>
      <c r="I34" s="879"/>
      <c r="J34" s="879"/>
      <c r="K34" s="879"/>
      <c r="L34" s="880"/>
      <c r="M34" s="881"/>
      <c r="N34" s="881"/>
      <c r="O34" s="881"/>
      <c r="P34" s="881"/>
      <c r="Q34" s="881"/>
      <c r="R34" s="881"/>
      <c r="S34" s="881"/>
      <c r="T34" s="881"/>
      <c r="U34" s="881"/>
      <c r="V34" s="881"/>
      <c r="W34" s="881"/>
      <c r="X34" s="881"/>
      <c r="Y34" s="881"/>
      <c r="Z34" s="881"/>
      <c r="AA34" s="881"/>
      <c r="AB34" s="881"/>
      <c r="AC34" s="881"/>
      <c r="AD34" s="881"/>
      <c r="AE34" s="881"/>
      <c r="AF34" s="881"/>
    </row>
    <row r="35" spans="1:32" ht="15" customHeight="1">
      <c r="A35" s="1008"/>
      <c r="B35" s="935"/>
      <c r="C35" s="1016"/>
      <c r="D35" s="1016"/>
      <c r="E35" s="1016"/>
      <c r="F35" s="1016"/>
      <c r="G35" s="1016"/>
      <c r="H35" s="933"/>
      <c r="I35" s="879"/>
      <c r="J35" s="879"/>
      <c r="K35" s="879"/>
      <c r="L35" s="880"/>
      <c r="M35" s="881"/>
      <c r="N35" s="924"/>
      <c r="O35" s="881"/>
      <c r="P35" s="881"/>
      <c r="Q35" s="881"/>
      <c r="R35" s="881"/>
      <c r="S35" s="881"/>
      <c r="T35" s="881"/>
      <c r="U35" s="881"/>
      <c r="V35" s="881"/>
      <c r="W35" s="881"/>
      <c r="X35" s="881"/>
      <c r="Y35" s="881"/>
      <c r="Z35" s="881"/>
      <c r="AA35" s="881"/>
      <c r="AB35" s="881"/>
      <c r="AC35" s="881"/>
      <c r="AD35" s="881"/>
      <c r="AE35" s="881"/>
      <c r="AF35" s="881"/>
    </row>
    <row r="36" spans="1:32" ht="14.25" customHeight="1">
      <c r="A36" s="1008"/>
      <c r="B36" s="935"/>
      <c r="C36" s="1016" t="s">
        <v>160</v>
      </c>
      <c r="D36" s="1016"/>
      <c r="E36" s="1016"/>
      <c r="F36" s="1016"/>
      <c r="G36" s="1016"/>
      <c r="H36" s="933"/>
      <c r="I36" s="879"/>
      <c r="J36" s="879"/>
      <c r="K36" s="879"/>
      <c r="L36" s="880"/>
      <c r="M36" s="881"/>
      <c r="N36" s="881"/>
      <c r="O36" s="881"/>
      <c r="P36" s="881"/>
      <c r="Q36" s="881"/>
      <c r="R36" s="881"/>
      <c r="S36" s="881"/>
      <c r="T36" s="881"/>
      <c r="U36" s="881"/>
      <c r="V36" s="881"/>
      <c r="W36" s="881"/>
      <c r="X36" s="881"/>
      <c r="Y36" s="881"/>
      <c r="Z36" s="881"/>
      <c r="AA36" s="881"/>
      <c r="AB36" s="881"/>
      <c r="AC36" s="881"/>
      <c r="AD36" s="881"/>
      <c r="AE36" s="881"/>
      <c r="AF36" s="881"/>
    </row>
    <row r="37" spans="1:32" ht="12.75" customHeight="1" thickBot="1">
      <c r="A37" s="937"/>
      <c r="B37" s="935"/>
      <c r="C37" s="997" t="s">
        <v>161</v>
      </c>
      <c r="D37" s="997"/>
      <c r="E37" s="997"/>
      <c r="F37" s="997"/>
      <c r="G37" s="997"/>
      <c r="H37" s="933"/>
      <c r="I37" s="879"/>
      <c r="J37" s="879"/>
      <c r="K37" s="879"/>
      <c r="L37" s="880"/>
      <c r="M37" s="881"/>
      <c r="N37" s="924"/>
      <c r="O37" s="881"/>
      <c r="P37" s="881"/>
      <c r="Q37" s="881"/>
      <c r="R37" s="881"/>
      <c r="S37" s="881"/>
      <c r="T37" s="881"/>
      <c r="U37" s="881"/>
      <c r="V37" s="881"/>
      <c r="W37" s="881"/>
      <c r="X37" s="881"/>
      <c r="Y37" s="881"/>
      <c r="Z37" s="881"/>
      <c r="AA37" s="881"/>
      <c r="AB37" s="881"/>
      <c r="AC37" s="881"/>
      <c r="AD37" s="881"/>
      <c r="AE37" s="881"/>
      <c r="AF37" s="881"/>
    </row>
    <row r="38" spans="1:32" ht="12.75" customHeight="1" thickTop="1">
      <c r="A38" s="937"/>
      <c r="B38" s="935"/>
      <c r="C38" s="998" t="s">
        <v>203</v>
      </c>
      <c r="D38" s="999"/>
      <c r="E38" s="999"/>
      <c r="F38" s="999"/>
      <c r="G38" s="1000"/>
      <c r="H38" s="933"/>
      <c r="I38" s="879"/>
      <c r="J38" s="879"/>
      <c r="K38" s="879"/>
      <c r="L38" s="880"/>
      <c r="M38" s="881"/>
      <c r="N38" s="881"/>
      <c r="O38" s="881"/>
      <c r="P38" s="881"/>
      <c r="Q38" s="881"/>
      <c r="R38" s="881"/>
      <c r="S38" s="881"/>
      <c r="T38" s="881"/>
      <c r="U38" s="881"/>
      <c r="V38" s="881"/>
      <c r="W38" s="881"/>
      <c r="X38" s="881"/>
      <c r="Y38" s="881"/>
      <c r="Z38" s="881"/>
      <c r="AA38" s="881"/>
      <c r="AB38" s="881"/>
      <c r="AC38" s="881"/>
      <c r="AD38" s="881"/>
      <c r="AE38" s="881"/>
      <c r="AF38" s="881"/>
    </row>
    <row r="39" spans="1:32" ht="12.75" customHeight="1">
      <c r="A39" s="937"/>
      <c r="B39" s="935"/>
      <c r="C39" s="1001"/>
      <c r="D39" s="1002"/>
      <c r="E39" s="1002"/>
      <c r="F39" s="1002"/>
      <c r="G39" s="1003"/>
      <c r="H39" s="933"/>
      <c r="I39" s="879"/>
      <c r="J39" s="879"/>
      <c r="K39" s="879"/>
      <c r="L39" s="880"/>
      <c r="M39" s="881"/>
      <c r="N39" s="881"/>
      <c r="O39" s="881"/>
      <c r="P39" s="881"/>
      <c r="Q39" s="881"/>
      <c r="R39" s="881"/>
      <c r="S39" s="881"/>
      <c r="T39" s="881"/>
      <c r="U39" s="881"/>
      <c r="V39" s="881"/>
      <c r="W39" s="881"/>
      <c r="X39" s="881"/>
      <c r="Y39" s="881"/>
      <c r="Z39" s="881"/>
      <c r="AA39" s="881"/>
      <c r="AB39" s="881"/>
      <c r="AC39" s="881"/>
      <c r="AD39" s="881"/>
      <c r="AE39" s="881"/>
      <c r="AF39" s="881"/>
    </row>
    <row r="40" spans="1:32" ht="12.75" customHeight="1">
      <c r="A40" s="938"/>
      <c r="B40" s="935"/>
      <c r="C40" s="1001"/>
      <c r="D40" s="1002"/>
      <c r="E40" s="1002"/>
      <c r="F40" s="1002"/>
      <c r="G40" s="1003"/>
      <c r="H40" s="933"/>
      <c r="I40" s="879"/>
      <c r="J40" s="879"/>
      <c r="K40" s="879"/>
      <c r="L40" s="880"/>
      <c r="M40" s="881"/>
      <c r="N40" s="881"/>
      <c r="O40" s="881"/>
      <c r="P40" s="881"/>
      <c r="Q40" s="881"/>
      <c r="R40" s="881"/>
      <c r="S40" s="881"/>
      <c r="T40" s="881"/>
      <c r="U40" s="881"/>
      <c r="V40" s="881"/>
      <c r="W40" s="881"/>
      <c r="X40" s="881"/>
      <c r="Y40" s="881"/>
      <c r="Z40" s="881"/>
      <c r="AA40" s="881"/>
      <c r="AB40" s="881"/>
      <c r="AC40" s="881"/>
      <c r="AD40" s="881"/>
      <c r="AE40" s="881"/>
      <c r="AF40" s="881"/>
    </row>
    <row r="41" spans="1:32" s="940" customFormat="1" ht="12.75" customHeight="1">
      <c r="A41" s="938"/>
      <c r="B41" s="935"/>
      <c r="C41" s="1001"/>
      <c r="D41" s="1002"/>
      <c r="E41" s="1002"/>
      <c r="F41" s="1002"/>
      <c r="G41" s="1003"/>
      <c r="H41" s="933"/>
      <c r="I41" s="879"/>
      <c r="J41" s="879"/>
      <c r="K41" s="879"/>
      <c r="L41" s="880"/>
      <c r="M41" s="939"/>
      <c r="N41" s="939"/>
      <c r="O41" s="939"/>
      <c r="P41" s="939"/>
      <c r="Q41" s="939"/>
      <c r="R41" s="939"/>
      <c r="S41" s="939"/>
      <c r="T41" s="939"/>
      <c r="U41" s="939"/>
      <c r="V41" s="939"/>
      <c r="W41" s="939"/>
      <c r="X41" s="939"/>
      <c r="Y41" s="939"/>
      <c r="Z41" s="939"/>
      <c r="AA41" s="939"/>
      <c r="AB41" s="939"/>
      <c r="AC41" s="939"/>
      <c r="AD41" s="939"/>
      <c r="AE41" s="939"/>
      <c r="AF41" s="939"/>
    </row>
    <row r="42" spans="1:32" s="940" customFormat="1" ht="12.75" customHeight="1">
      <c r="A42" s="938"/>
      <c r="B42" s="935"/>
      <c r="C42" s="1001"/>
      <c r="D42" s="1002"/>
      <c r="E42" s="1002"/>
      <c r="F42" s="1002"/>
      <c r="G42" s="1003"/>
      <c r="H42" s="933"/>
      <c r="I42" s="879"/>
      <c r="J42" s="879"/>
      <c r="K42" s="879"/>
      <c r="L42" s="880"/>
      <c r="M42" s="939"/>
      <c r="N42" s="939"/>
      <c r="O42" s="939"/>
      <c r="P42" s="939"/>
      <c r="Q42" s="939"/>
      <c r="R42" s="939"/>
      <c r="S42" s="939"/>
      <c r="T42" s="939"/>
      <c r="U42" s="939"/>
      <c r="V42" s="939"/>
      <c r="W42" s="939"/>
      <c r="X42" s="939"/>
      <c r="Y42" s="939"/>
      <c r="Z42" s="939"/>
      <c r="AA42" s="939"/>
      <c r="AB42" s="939"/>
      <c r="AC42" s="939"/>
      <c r="AD42" s="939"/>
      <c r="AE42" s="939"/>
      <c r="AF42" s="939"/>
    </row>
    <row r="43" spans="1:32" s="940" customFormat="1" ht="12.75" customHeight="1">
      <c r="A43" s="938"/>
      <c r="B43" s="935"/>
      <c r="C43" s="1001"/>
      <c r="D43" s="1002"/>
      <c r="E43" s="1002"/>
      <c r="F43" s="1002"/>
      <c r="G43" s="1003"/>
      <c r="H43" s="933"/>
      <c r="I43" s="879"/>
      <c r="J43" s="879"/>
      <c r="K43" s="879"/>
      <c r="L43" s="880"/>
      <c r="M43" s="939"/>
      <c r="N43" s="941"/>
      <c r="O43" s="939"/>
      <c r="P43" s="939"/>
      <c r="Q43" s="939"/>
      <c r="R43" s="939"/>
      <c r="S43" s="939"/>
      <c r="T43" s="939"/>
      <c r="U43" s="939"/>
      <c r="V43" s="939"/>
      <c r="W43" s="939"/>
      <c r="X43" s="939"/>
      <c r="Y43" s="939"/>
      <c r="Z43" s="939"/>
      <c r="AA43" s="939"/>
      <c r="AB43" s="939"/>
      <c r="AC43" s="939"/>
      <c r="AD43" s="939"/>
      <c r="AE43" s="939"/>
      <c r="AF43" s="939"/>
    </row>
    <row r="44" spans="1:32" s="940" customFormat="1" ht="12.75" customHeight="1">
      <c r="A44" s="938"/>
      <c r="B44" s="935"/>
      <c r="C44" s="1001"/>
      <c r="D44" s="1002"/>
      <c r="E44" s="1002"/>
      <c r="F44" s="1002"/>
      <c r="G44" s="1003"/>
      <c r="H44" s="933"/>
      <c r="I44" s="879"/>
      <c r="J44" s="879"/>
      <c r="K44" s="879"/>
      <c r="L44" s="880"/>
      <c r="M44" s="939"/>
      <c r="N44" s="939"/>
      <c r="O44" s="939"/>
      <c r="P44" s="939"/>
      <c r="Q44" s="939"/>
      <c r="R44" s="939"/>
      <c r="S44" s="939"/>
      <c r="T44" s="939"/>
      <c r="U44" s="939"/>
      <c r="V44" s="939"/>
      <c r="W44" s="939"/>
      <c r="X44" s="939"/>
      <c r="Y44" s="939"/>
      <c r="Z44" s="939"/>
      <c r="AA44" s="939"/>
      <c r="AB44" s="939"/>
      <c r="AC44" s="939"/>
      <c r="AD44" s="939"/>
      <c r="AE44" s="939"/>
      <c r="AF44" s="939"/>
    </row>
    <row r="45" spans="1:32" s="940" customFormat="1" ht="12.75" customHeight="1">
      <c r="A45" s="938"/>
      <c r="B45" s="935"/>
      <c r="C45" s="1001"/>
      <c r="D45" s="1002"/>
      <c r="E45" s="1002"/>
      <c r="F45" s="1002"/>
      <c r="G45" s="1003"/>
      <c r="H45" s="933"/>
      <c r="I45" s="879"/>
      <c r="J45" s="879"/>
      <c r="K45" s="879"/>
      <c r="L45" s="880"/>
      <c r="M45" s="939"/>
      <c r="N45" s="939"/>
      <c r="O45" s="939"/>
      <c r="P45" s="939"/>
      <c r="Q45" s="939"/>
      <c r="R45" s="939"/>
      <c r="S45" s="939"/>
      <c r="T45" s="939"/>
      <c r="U45" s="939"/>
      <c r="V45" s="939"/>
      <c r="W45" s="939"/>
      <c r="X45" s="939"/>
      <c r="Y45" s="939"/>
      <c r="Z45" s="939"/>
      <c r="AA45" s="939"/>
      <c r="AB45" s="939"/>
      <c r="AC45" s="939"/>
      <c r="AD45" s="939"/>
      <c r="AE45" s="939"/>
      <c r="AF45" s="939"/>
    </row>
    <row r="46" spans="1:32" ht="12.75" customHeight="1">
      <c r="A46" s="938"/>
      <c r="B46" s="935"/>
      <c r="C46" s="1001"/>
      <c r="D46" s="1002"/>
      <c r="E46" s="1002"/>
      <c r="F46" s="1002"/>
      <c r="G46" s="1003"/>
      <c r="H46" s="933"/>
      <c r="I46" s="879"/>
      <c r="J46" s="879"/>
      <c r="K46" s="879"/>
      <c r="L46" s="880"/>
      <c r="M46" s="881"/>
      <c r="N46" s="881"/>
      <c r="O46" s="881"/>
      <c r="P46" s="881"/>
      <c r="Q46" s="881"/>
      <c r="R46" s="881"/>
      <c r="S46" s="881"/>
      <c r="T46" s="881"/>
      <c r="U46" s="881"/>
      <c r="V46" s="881"/>
      <c r="W46" s="881"/>
      <c r="X46" s="881"/>
      <c r="Y46" s="881"/>
      <c r="Z46" s="881"/>
      <c r="AA46" s="881"/>
      <c r="AB46" s="881"/>
      <c r="AC46" s="881"/>
      <c r="AD46" s="881"/>
      <c r="AE46" s="881"/>
      <c r="AF46" s="881"/>
    </row>
    <row r="47" spans="1:32" ht="12.75" customHeight="1">
      <c r="A47" s="938"/>
      <c r="B47" s="935"/>
      <c r="C47" s="1001"/>
      <c r="D47" s="1002"/>
      <c r="E47" s="1002"/>
      <c r="F47" s="1002"/>
      <c r="G47" s="1003"/>
      <c r="H47" s="933"/>
      <c r="I47" s="879"/>
      <c r="J47" s="879"/>
      <c r="K47" s="879"/>
      <c r="L47" s="880"/>
      <c r="M47" s="881"/>
      <c r="N47" s="924"/>
      <c r="O47" s="881"/>
      <c r="P47" s="881"/>
      <c r="Q47" s="881"/>
      <c r="R47" s="881"/>
      <c r="S47" s="881"/>
      <c r="T47" s="881"/>
      <c r="U47" s="881"/>
      <c r="V47" s="881"/>
      <c r="W47" s="881"/>
      <c r="X47" s="881"/>
      <c r="Y47" s="881"/>
      <c r="Z47" s="881"/>
      <c r="AA47" s="881"/>
      <c r="AB47" s="881"/>
      <c r="AC47" s="881"/>
      <c r="AD47" s="881"/>
      <c r="AE47" s="881"/>
      <c r="AF47" s="881"/>
    </row>
    <row r="48" spans="1:32" ht="12.75" customHeight="1">
      <c r="A48" s="938"/>
      <c r="B48" s="935"/>
      <c r="C48" s="1001"/>
      <c r="D48" s="1002"/>
      <c r="E48" s="1002"/>
      <c r="F48" s="1002"/>
      <c r="G48" s="1003"/>
      <c r="H48" s="933"/>
      <c r="I48" s="879"/>
      <c r="J48" s="879"/>
      <c r="K48" s="879"/>
      <c r="L48" s="880"/>
      <c r="M48" s="881"/>
      <c r="N48" s="881"/>
      <c r="O48" s="881"/>
      <c r="P48" s="881"/>
      <c r="Q48" s="881"/>
      <c r="R48" s="881"/>
      <c r="S48" s="881"/>
      <c r="T48" s="881"/>
      <c r="U48" s="881"/>
      <c r="V48" s="881"/>
      <c r="W48" s="881"/>
      <c r="X48" s="881"/>
      <c r="Y48" s="881"/>
      <c r="Z48" s="881"/>
      <c r="AA48" s="881"/>
      <c r="AB48" s="881"/>
      <c r="AC48" s="881"/>
      <c r="AD48" s="881"/>
      <c r="AE48" s="881"/>
      <c r="AF48" s="881"/>
    </row>
    <row r="49" spans="1:32" ht="12.75" customHeight="1">
      <c r="A49" s="938"/>
      <c r="B49" s="935"/>
      <c r="C49" s="1001"/>
      <c r="D49" s="1002"/>
      <c r="E49" s="1002"/>
      <c r="F49" s="1002"/>
      <c r="G49" s="1003"/>
      <c r="H49" s="933"/>
      <c r="I49" s="879"/>
      <c r="J49" s="879"/>
      <c r="K49" s="879"/>
      <c r="L49" s="880"/>
      <c r="M49" s="881"/>
      <c r="N49" s="881"/>
      <c r="O49" s="881"/>
      <c r="P49" s="881"/>
      <c r="Q49" s="881"/>
      <c r="R49" s="881"/>
      <c r="S49" s="881"/>
      <c r="T49" s="881"/>
      <c r="U49" s="881"/>
      <c r="V49" s="881"/>
      <c r="W49" s="881"/>
      <c r="X49" s="881"/>
      <c r="Y49" s="881"/>
      <c r="Z49" s="881"/>
      <c r="AA49" s="881"/>
      <c r="AB49" s="881"/>
      <c r="AC49" s="881"/>
      <c r="AD49" s="881"/>
      <c r="AE49" s="881"/>
      <c r="AF49" s="881"/>
    </row>
    <row r="50" spans="1:32" ht="12.75" customHeight="1">
      <c r="A50" s="938"/>
      <c r="B50" s="935"/>
      <c r="C50" s="1001"/>
      <c r="D50" s="1002"/>
      <c r="E50" s="1002"/>
      <c r="F50" s="1002"/>
      <c r="G50" s="1003"/>
      <c r="H50" s="933"/>
      <c r="I50" s="879"/>
      <c r="J50" s="879"/>
      <c r="K50" s="879"/>
      <c r="L50" s="880"/>
      <c r="M50" s="881"/>
      <c r="N50" s="881"/>
      <c r="O50" s="881"/>
      <c r="P50" s="881"/>
      <c r="Q50" s="881"/>
      <c r="R50" s="881"/>
      <c r="S50" s="881"/>
      <c r="T50" s="881"/>
      <c r="U50" s="881"/>
      <c r="V50" s="881"/>
      <c r="W50" s="881"/>
      <c r="X50" s="881"/>
      <c r="Y50" s="881"/>
      <c r="Z50" s="881"/>
      <c r="AA50" s="881"/>
      <c r="AB50" s="881"/>
      <c r="AC50" s="881"/>
      <c r="AD50" s="881"/>
      <c r="AE50" s="881"/>
      <c r="AF50" s="881"/>
    </row>
    <row r="51" spans="1:32" ht="12.75" customHeight="1">
      <c r="A51" s="938"/>
      <c r="B51" s="935"/>
      <c r="C51" s="1001"/>
      <c r="D51" s="1002"/>
      <c r="E51" s="1002"/>
      <c r="F51" s="1002"/>
      <c r="G51" s="1003"/>
      <c r="H51" s="933"/>
      <c r="I51" s="879"/>
      <c r="J51" s="879"/>
      <c r="K51" s="879"/>
      <c r="L51" s="880"/>
      <c r="M51" s="881"/>
      <c r="N51" s="881"/>
      <c r="O51" s="881"/>
      <c r="P51" s="881"/>
      <c r="Q51" s="881"/>
      <c r="R51" s="881"/>
      <c r="S51" s="881"/>
      <c r="T51" s="881"/>
      <c r="U51" s="881"/>
      <c r="V51" s="881"/>
      <c r="W51" s="881"/>
      <c r="X51" s="881"/>
      <c r="Y51" s="881"/>
      <c r="Z51" s="881"/>
      <c r="AA51" s="881"/>
      <c r="AB51" s="881"/>
      <c r="AC51" s="881"/>
      <c r="AD51" s="881"/>
      <c r="AE51" s="881"/>
      <c r="AF51" s="881"/>
    </row>
    <row r="52" spans="1:32" ht="12.75" customHeight="1">
      <c r="A52" s="938"/>
      <c r="B52" s="934"/>
      <c r="C52" s="1001"/>
      <c r="D52" s="1002"/>
      <c r="E52" s="1002"/>
      <c r="F52" s="1002"/>
      <c r="G52" s="1003"/>
      <c r="H52" s="934"/>
      <c r="I52" s="879"/>
      <c r="J52" s="879"/>
      <c r="K52" s="879"/>
      <c r="L52" s="880"/>
      <c r="M52" s="881"/>
      <c r="N52" s="881"/>
      <c r="O52" s="881"/>
      <c r="P52" s="881"/>
      <c r="Q52" s="881"/>
      <c r="R52" s="881"/>
      <c r="S52" s="881"/>
      <c r="T52" s="881"/>
      <c r="U52" s="881"/>
      <c r="V52" s="881"/>
      <c r="W52" s="881"/>
      <c r="X52" s="881"/>
      <c r="Y52" s="881"/>
      <c r="Z52" s="881"/>
      <c r="AA52" s="881"/>
      <c r="AB52" s="881"/>
      <c r="AC52" s="881"/>
      <c r="AD52" s="881"/>
      <c r="AE52" s="881"/>
      <c r="AF52" s="881"/>
    </row>
    <row r="53" spans="1:32" ht="12.75" customHeight="1">
      <c r="A53" s="938"/>
      <c r="B53" s="934"/>
      <c r="C53" s="1001"/>
      <c r="D53" s="1002"/>
      <c r="E53" s="1002"/>
      <c r="F53" s="1002"/>
      <c r="G53" s="1003"/>
      <c r="H53" s="934"/>
      <c r="I53" s="879"/>
      <c r="J53" s="879"/>
      <c r="K53" s="879"/>
      <c r="L53" s="880"/>
      <c r="M53" s="881"/>
      <c r="N53" s="881"/>
      <c r="O53" s="881"/>
      <c r="P53" s="881"/>
      <c r="Q53" s="881"/>
      <c r="R53" s="881"/>
      <c r="S53" s="881"/>
      <c r="T53" s="881"/>
      <c r="U53" s="881"/>
      <c r="V53" s="881"/>
      <c r="W53" s="881"/>
      <c r="X53" s="881"/>
      <c r="Y53" s="881"/>
      <c r="Z53" s="881"/>
      <c r="AA53" s="881"/>
      <c r="AB53" s="881"/>
      <c r="AC53" s="881"/>
      <c r="AD53" s="881"/>
      <c r="AE53" s="881"/>
      <c r="AF53" s="881"/>
    </row>
    <row r="54" spans="1:32" ht="12.75" customHeight="1">
      <c r="A54" s="938"/>
      <c r="B54" s="934"/>
      <c r="C54" s="1001"/>
      <c r="D54" s="1002"/>
      <c r="E54" s="1002"/>
      <c r="F54" s="1002"/>
      <c r="G54" s="1003"/>
      <c r="H54" s="934"/>
      <c r="I54" s="879"/>
      <c r="J54" s="879"/>
      <c r="K54" s="879"/>
      <c r="L54" s="880"/>
      <c r="M54" s="881"/>
      <c r="N54" s="881"/>
      <c r="O54" s="881"/>
      <c r="P54" s="881"/>
      <c r="Q54" s="881"/>
      <c r="R54" s="881"/>
      <c r="S54" s="881"/>
      <c r="T54" s="881"/>
      <c r="U54" s="881"/>
      <c r="V54" s="881"/>
      <c r="W54" s="881"/>
      <c r="X54" s="881"/>
      <c r="Y54" s="881"/>
      <c r="Z54" s="881"/>
      <c r="AA54" s="881"/>
      <c r="AB54" s="881"/>
      <c r="AC54" s="881"/>
      <c r="AD54" s="881"/>
      <c r="AE54" s="881"/>
      <c r="AF54" s="881"/>
    </row>
    <row r="55" spans="1:32" ht="12.75" customHeight="1">
      <c r="A55" s="938"/>
      <c r="B55" s="934"/>
      <c r="C55" s="1001"/>
      <c r="D55" s="1002"/>
      <c r="E55" s="1002"/>
      <c r="F55" s="1002"/>
      <c r="G55" s="1003"/>
      <c r="H55" s="934"/>
      <c r="I55" s="879"/>
      <c r="J55" s="879"/>
      <c r="K55" s="879"/>
      <c r="L55" s="880"/>
      <c r="M55" s="881"/>
      <c r="N55" s="881"/>
      <c r="O55" s="881"/>
      <c r="P55" s="881"/>
      <c r="Q55" s="881"/>
      <c r="R55" s="881"/>
      <c r="S55" s="881"/>
      <c r="T55" s="881"/>
      <c r="U55" s="881"/>
      <c r="V55" s="881"/>
      <c r="W55" s="881"/>
      <c r="X55" s="881"/>
      <c r="Y55" s="881"/>
      <c r="Z55" s="881"/>
      <c r="AA55" s="881"/>
      <c r="AB55" s="881"/>
      <c r="AC55" s="881"/>
      <c r="AD55" s="881"/>
      <c r="AE55" s="881"/>
      <c r="AF55" s="881"/>
    </row>
    <row r="56" spans="1:32" ht="12.75" customHeight="1">
      <c r="A56" s="938"/>
      <c r="B56" s="934"/>
      <c r="C56" s="1001"/>
      <c r="D56" s="1002"/>
      <c r="E56" s="1002"/>
      <c r="F56" s="1002"/>
      <c r="G56" s="1003"/>
      <c r="H56" s="920"/>
      <c r="I56" s="879"/>
      <c r="J56" s="879"/>
      <c r="K56" s="879"/>
      <c r="L56" s="880"/>
      <c r="M56" s="881"/>
      <c r="N56" s="881"/>
      <c r="O56" s="881"/>
      <c r="P56" s="881"/>
      <c r="Q56" s="881"/>
      <c r="R56" s="881"/>
      <c r="S56" s="881"/>
      <c r="T56" s="881"/>
      <c r="U56" s="881"/>
      <c r="V56" s="881"/>
      <c r="W56" s="881"/>
      <c r="X56" s="881"/>
      <c r="Y56" s="881"/>
      <c r="Z56" s="881"/>
      <c r="AA56" s="881"/>
      <c r="AB56" s="881"/>
      <c r="AC56" s="881"/>
      <c r="AD56" s="881"/>
      <c r="AE56" s="881"/>
      <c r="AF56" s="881"/>
    </row>
    <row r="57" spans="1:32" ht="12.75" customHeight="1">
      <c r="A57" s="938"/>
      <c r="B57" s="934"/>
      <c r="C57" s="1001"/>
      <c r="D57" s="1002"/>
      <c r="E57" s="1002"/>
      <c r="F57" s="1002"/>
      <c r="G57" s="1003"/>
      <c r="H57" s="942"/>
      <c r="I57" s="879"/>
      <c r="J57" s="879"/>
      <c r="K57" s="879"/>
      <c r="L57" s="880"/>
      <c r="M57" s="881"/>
      <c r="N57" s="881"/>
      <c r="O57" s="881"/>
      <c r="P57" s="881"/>
      <c r="Q57" s="881"/>
      <c r="R57" s="881"/>
      <c r="S57" s="881"/>
      <c r="T57" s="881"/>
      <c r="U57" s="881"/>
      <c r="V57" s="881"/>
      <c r="W57" s="881"/>
      <c r="X57" s="881"/>
      <c r="Y57" s="881"/>
      <c r="Z57" s="881"/>
      <c r="AA57" s="881"/>
      <c r="AB57" s="881"/>
      <c r="AC57" s="881"/>
      <c r="AD57" s="881"/>
      <c r="AE57" s="881"/>
      <c r="AF57" s="881"/>
    </row>
    <row r="58" spans="1:32" ht="12.75" customHeight="1">
      <c r="A58" s="938"/>
      <c r="B58" s="934"/>
      <c r="C58" s="1001"/>
      <c r="D58" s="1002"/>
      <c r="E58" s="1002"/>
      <c r="F58" s="1002"/>
      <c r="G58" s="1003"/>
      <c r="H58" s="920"/>
      <c r="I58" s="879"/>
      <c r="J58" s="879"/>
      <c r="K58" s="879"/>
      <c r="L58" s="880"/>
      <c r="M58" s="881"/>
      <c r="N58" s="881"/>
      <c r="O58" s="881"/>
      <c r="P58" s="881"/>
      <c r="Q58" s="881"/>
      <c r="R58" s="881"/>
      <c r="S58" s="881"/>
      <c r="T58" s="881"/>
      <c r="U58" s="881"/>
      <c r="V58" s="881"/>
      <c r="W58" s="881"/>
      <c r="X58" s="881"/>
      <c r="Y58" s="881"/>
      <c r="Z58" s="881"/>
      <c r="AA58" s="881"/>
      <c r="AB58" s="881"/>
      <c r="AC58" s="881"/>
      <c r="AD58" s="881"/>
      <c r="AE58" s="881"/>
      <c r="AF58" s="881"/>
    </row>
    <row r="59" spans="1:32" ht="12.75" customHeight="1" thickBot="1">
      <c r="A59" s="938"/>
      <c r="B59" s="934"/>
      <c r="C59" s="1004"/>
      <c r="D59" s="1005"/>
      <c r="E59" s="1005"/>
      <c r="F59" s="1005"/>
      <c r="G59" s="1006"/>
      <c r="H59" s="934"/>
      <c r="I59" s="879"/>
      <c r="J59" s="879"/>
      <c r="K59" s="879"/>
      <c r="L59" s="880"/>
      <c r="M59" s="881"/>
      <c r="N59" s="881"/>
      <c r="O59" s="881"/>
      <c r="P59" s="881"/>
      <c r="Q59" s="881"/>
      <c r="R59" s="881"/>
      <c r="S59" s="881"/>
      <c r="T59" s="881"/>
      <c r="U59" s="881"/>
      <c r="V59" s="881"/>
      <c r="W59" s="881"/>
      <c r="X59" s="881"/>
      <c r="Y59" s="881"/>
      <c r="Z59" s="881"/>
      <c r="AA59" s="881"/>
      <c r="AB59" s="881"/>
      <c r="AC59" s="881"/>
      <c r="AD59" s="881"/>
      <c r="AE59" s="881"/>
      <c r="AF59" s="881"/>
    </row>
    <row r="60" spans="1:32" ht="12.75" customHeight="1" thickTop="1">
      <c r="A60" s="938"/>
      <c r="B60" s="934"/>
      <c r="C60" s="943"/>
      <c r="D60" s="943"/>
      <c r="E60" s="943"/>
      <c r="F60" s="943"/>
      <c r="G60" s="943"/>
      <c r="H60" s="934"/>
      <c r="I60" s="879"/>
      <c r="J60" s="879"/>
      <c r="K60" s="879"/>
      <c r="L60" s="880"/>
      <c r="M60" s="881"/>
      <c r="N60" s="881"/>
      <c r="O60" s="881"/>
      <c r="P60" s="881"/>
      <c r="Q60" s="881"/>
      <c r="R60" s="881"/>
      <c r="S60" s="881"/>
      <c r="T60" s="881"/>
      <c r="U60" s="881"/>
      <c r="V60" s="881"/>
      <c r="W60" s="881"/>
      <c r="X60" s="881"/>
      <c r="Y60" s="881"/>
      <c r="Z60" s="881"/>
      <c r="AA60" s="881"/>
      <c r="AB60" s="881"/>
      <c r="AC60" s="881"/>
      <c r="AD60" s="881"/>
      <c r="AE60" s="881"/>
      <c r="AF60" s="881"/>
    </row>
    <row r="61" spans="1:32" ht="13.5" customHeight="1" thickBot="1">
      <c r="A61" s="944"/>
      <c r="B61" s="945"/>
      <c r="C61" s="946"/>
      <c r="D61" s="946"/>
      <c r="E61" s="946"/>
      <c r="F61" s="946"/>
      <c r="G61" s="946"/>
      <c r="H61" s="945"/>
      <c r="I61" s="947"/>
      <c r="J61" s="947"/>
      <c r="K61" s="947"/>
      <c r="L61" s="948"/>
      <c r="M61" s="881"/>
      <c r="N61" s="881"/>
      <c r="O61" s="881"/>
      <c r="Q61" s="949"/>
    </row>
    <row r="62" spans="1:32" ht="12.75" customHeight="1">
      <c r="A62" s="950"/>
      <c r="B62" s="950"/>
      <c r="C62" s="951"/>
      <c r="D62" s="952"/>
      <c r="E62" s="952"/>
      <c r="F62" s="952"/>
      <c r="G62" s="952"/>
      <c r="H62" s="953"/>
      <c r="I62" s="950"/>
      <c r="J62" s="950"/>
      <c r="K62" s="950"/>
      <c r="L62" s="950"/>
      <c r="M62" s="881"/>
      <c r="N62" s="881"/>
      <c r="O62" s="881"/>
    </row>
    <row r="63" spans="1:32" ht="12.75" customHeight="1">
      <c r="A63" s="881"/>
      <c r="B63" s="954"/>
      <c r="C63" s="955"/>
      <c r="D63" s="956"/>
      <c r="E63" s="956"/>
      <c r="F63" s="956"/>
      <c r="G63" s="956"/>
      <c r="H63" s="957"/>
      <c r="I63" s="954"/>
      <c r="J63" s="954"/>
      <c r="K63" s="954"/>
      <c r="L63" s="954"/>
      <c r="M63" s="881"/>
      <c r="N63" s="881"/>
      <c r="O63" s="881"/>
    </row>
    <row r="64" spans="1:32" ht="13.5" customHeight="1">
      <c r="A64" s="881"/>
      <c r="B64" s="954"/>
      <c r="C64" s="955"/>
      <c r="D64" s="956"/>
      <c r="E64" s="956"/>
      <c r="F64" s="956"/>
      <c r="G64" s="956"/>
      <c r="H64" s="957"/>
      <c r="I64" s="954"/>
      <c r="J64" s="954"/>
      <c r="K64" s="954"/>
      <c r="L64" s="954"/>
      <c r="M64" s="881"/>
      <c r="N64" s="881"/>
      <c r="O64" s="881"/>
    </row>
    <row r="65" spans="1:15" ht="15">
      <c r="A65" s="881"/>
      <c r="B65" s="881"/>
      <c r="C65" s="958"/>
      <c r="D65" s="956"/>
      <c r="E65" s="956"/>
      <c r="F65" s="956"/>
      <c r="G65" s="956"/>
      <c r="H65" s="959"/>
      <c r="I65" s="881"/>
      <c r="J65" s="881"/>
      <c r="K65" s="881"/>
      <c r="L65" s="881"/>
      <c r="M65" s="881"/>
      <c r="N65" s="881"/>
      <c r="O65" s="881"/>
    </row>
    <row r="66" spans="1:15" ht="15">
      <c r="A66" s="881"/>
      <c r="B66" s="881"/>
      <c r="C66" s="958"/>
      <c r="D66" s="956"/>
      <c r="E66" s="956"/>
      <c r="F66" s="956"/>
      <c r="G66" s="956"/>
      <c r="H66" s="959"/>
      <c r="I66" s="881"/>
      <c r="J66" s="881"/>
      <c r="K66" s="881"/>
      <c r="L66" s="881"/>
      <c r="M66" s="881"/>
      <c r="N66" s="881"/>
      <c r="O66" s="881"/>
    </row>
    <row r="67" spans="1:15">
      <c r="A67" s="881"/>
      <c r="B67" s="881"/>
      <c r="C67" s="958"/>
      <c r="D67" s="955"/>
      <c r="E67" s="955"/>
      <c r="F67" s="955"/>
      <c r="G67" s="955"/>
      <c r="H67" s="959"/>
      <c r="I67" s="881"/>
      <c r="J67" s="881"/>
      <c r="K67" s="881"/>
      <c r="L67" s="881"/>
      <c r="M67" s="881"/>
      <c r="N67" s="881"/>
      <c r="O67" s="881"/>
    </row>
    <row r="68" spans="1:15">
      <c r="A68" s="881"/>
      <c r="B68" s="881"/>
      <c r="C68" s="959"/>
      <c r="D68" s="955"/>
      <c r="E68" s="960"/>
      <c r="F68" s="960"/>
      <c r="G68" s="955"/>
      <c r="H68" s="959"/>
      <c r="I68" s="881"/>
      <c r="J68" s="881"/>
      <c r="K68" s="881"/>
      <c r="L68" s="881"/>
      <c r="M68" s="881"/>
      <c r="N68" s="881"/>
      <c r="O68" s="881"/>
    </row>
    <row r="69" spans="1:15" ht="13.5" customHeight="1">
      <c r="A69" s="881"/>
      <c r="B69" s="881"/>
      <c r="C69" s="959"/>
      <c r="D69" s="955"/>
      <c r="E69" s="960"/>
      <c r="F69" s="960"/>
      <c r="G69" s="955"/>
      <c r="H69" s="959"/>
      <c r="I69" s="881"/>
      <c r="J69" s="881"/>
      <c r="K69" s="881"/>
      <c r="L69" s="881"/>
      <c r="M69" s="881"/>
      <c r="N69" s="881"/>
      <c r="O69" s="881"/>
    </row>
    <row r="70" spans="1:15" ht="12.75" customHeight="1">
      <c r="A70" s="881"/>
      <c r="B70" s="881"/>
      <c r="C70" s="959"/>
      <c r="D70" s="958"/>
      <c r="E70" s="961"/>
      <c r="F70" s="961"/>
      <c r="G70" s="958"/>
      <c r="H70" s="959"/>
      <c r="I70" s="881"/>
      <c r="J70" s="881"/>
      <c r="K70" s="881"/>
      <c r="L70" s="881"/>
      <c r="M70" s="881"/>
      <c r="N70" s="881"/>
      <c r="O70" s="881"/>
    </row>
    <row r="71" spans="1:15" ht="12.75" customHeight="1">
      <c r="A71" s="881"/>
      <c r="B71" s="881"/>
      <c r="C71" s="959"/>
      <c r="D71" s="958"/>
      <c r="E71" s="958"/>
      <c r="F71" s="958"/>
      <c r="G71" s="958"/>
      <c r="H71" s="881"/>
      <c r="I71" s="881"/>
      <c r="J71" s="881"/>
      <c r="K71" s="881"/>
      <c r="L71" s="881"/>
      <c r="M71" s="881"/>
      <c r="N71" s="881"/>
      <c r="O71" s="881"/>
    </row>
    <row r="72" spans="1:15" ht="12.75" customHeight="1">
      <c r="A72" s="881"/>
      <c r="B72" s="881"/>
      <c r="C72" s="881"/>
      <c r="D72" s="958"/>
      <c r="E72" s="958"/>
      <c r="F72" s="958"/>
      <c r="G72" s="958"/>
      <c r="H72" s="881"/>
      <c r="I72" s="881"/>
      <c r="J72" s="881"/>
      <c r="K72" s="881"/>
      <c r="L72" s="881"/>
      <c r="M72" s="881"/>
      <c r="N72" s="881"/>
      <c r="O72" s="881"/>
    </row>
    <row r="73" spans="1:15" ht="12.75" customHeight="1">
      <c r="A73" s="881"/>
      <c r="B73" s="881"/>
      <c r="C73" s="881"/>
      <c r="D73" s="959"/>
      <c r="E73" s="959"/>
      <c r="F73" s="959"/>
      <c r="G73" s="959"/>
      <c r="H73" s="881"/>
      <c r="I73" s="881"/>
      <c r="J73" s="881"/>
      <c r="K73" s="881"/>
      <c r="L73" s="881"/>
      <c r="M73" s="881"/>
      <c r="N73" s="881"/>
      <c r="O73" s="881"/>
    </row>
    <row r="74" spans="1:15" ht="12.75" customHeight="1">
      <c r="A74" s="881"/>
      <c r="B74" s="881"/>
      <c r="C74" s="881"/>
      <c r="D74" s="959"/>
      <c r="E74" s="959"/>
      <c r="F74" s="959"/>
      <c r="G74" s="959"/>
      <c r="H74" s="881"/>
      <c r="I74" s="881"/>
      <c r="J74" s="881"/>
      <c r="K74" s="881"/>
      <c r="L74" s="881"/>
      <c r="M74" s="881"/>
      <c r="N74" s="881"/>
      <c r="O74" s="881"/>
    </row>
    <row r="75" spans="1:15" ht="12.75" customHeight="1">
      <c r="A75" s="881"/>
      <c r="B75" s="881"/>
      <c r="C75" s="881"/>
      <c r="D75" s="959"/>
      <c r="E75" s="959"/>
      <c r="F75" s="959"/>
      <c r="G75" s="959"/>
      <c r="H75" s="881"/>
      <c r="I75" s="881"/>
      <c r="J75" s="881"/>
      <c r="K75" s="881"/>
      <c r="L75" s="881"/>
      <c r="M75" s="881"/>
      <c r="N75" s="881"/>
      <c r="O75" s="881"/>
    </row>
    <row r="76" spans="1:15" ht="12.75" customHeight="1">
      <c r="A76" s="881"/>
      <c r="B76" s="881"/>
      <c r="C76" s="881"/>
      <c r="D76" s="959"/>
      <c r="E76" s="959"/>
      <c r="F76" s="959"/>
      <c r="G76" s="959"/>
      <c r="H76" s="881"/>
      <c r="I76" s="881"/>
      <c r="J76" s="881"/>
      <c r="K76" s="881"/>
      <c r="L76" s="881"/>
      <c r="M76" s="881"/>
      <c r="N76" s="881"/>
      <c r="O76" s="881"/>
    </row>
    <row r="77" spans="1:15" ht="12.75" customHeight="1">
      <c r="A77" s="881"/>
      <c r="B77" s="881"/>
      <c r="C77" s="881"/>
      <c r="D77" s="959"/>
      <c r="E77" s="959"/>
      <c r="F77" s="959"/>
      <c r="G77" s="959"/>
      <c r="H77" s="881"/>
      <c r="I77" s="881"/>
      <c r="J77" s="881"/>
      <c r="K77" s="881"/>
      <c r="L77" s="881"/>
      <c r="M77" s="881"/>
      <c r="N77" s="881"/>
      <c r="O77" s="881"/>
    </row>
    <row r="78" spans="1:15" ht="12.75" customHeight="1">
      <c r="A78" s="881"/>
      <c r="B78" s="881"/>
      <c r="C78" s="881"/>
      <c r="D78" s="881"/>
      <c r="E78" s="881"/>
      <c r="F78" s="881"/>
      <c r="G78" s="881"/>
      <c r="H78" s="881"/>
      <c r="I78" s="881"/>
      <c r="J78" s="881"/>
      <c r="K78" s="881"/>
      <c r="L78" s="881"/>
      <c r="M78" s="881"/>
      <c r="N78" s="881"/>
      <c r="O78" s="881"/>
    </row>
    <row r="79" spans="1:15" ht="12.75" customHeight="1">
      <c r="A79" s="881"/>
      <c r="B79" s="881"/>
      <c r="C79" s="881"/>
      <c r="D79" s="881"/>
      <c r="E79" s="881"/>
      <c r="F79" s="881"/>
      <c r="G79" s="881"/>
      <c r="H79" s="881"/>
      <c r="I79" s="881"/>
      <c r="J79" s="881"/>
      <c r="K79" s="881"/>
      <c r="L79" s="881"/>
      <c r="M79" s="881"/>
      <c r="N79" s="881"/>
      <c r="O79" s="881"/>
    </row>
    <row r="80" spans="1:15" ht="12.75" customHeight="1">
      <c r="A80" s="881"/>
      <c r="B80" s="881"/>
      <c r="C80" s="881"/>
      <c r="D80" s="881"/>
      <c r="E80" s="881"/>
      <c r="F80" s="881"/>
      <c r="G80" s="881"/>
      <c r="H80" s="881"/>
      <c r="I80" s="881"/>
      <c r="J80" s="881"/>
      <c r="K80" s="881"/>
      <c r="L80" s="881"/>
      <c r="M80" s="881"/>
      <c r="N80" s="881"/>
      <c r="O80" s="881"/>
    </row>
    <row r="81" spans="1:15" ht="12.75" customHeight="1">
      <c r="A81" s="881"/>
      <c r="B81" s="881"/>
      <c r="C81" s="881"/>
      <c r="D81" s="881"/>
      <c r="E81" s="881"/>
      <c r="F81" s="881"/>
      <c r="G81" s="881"/>
      <c r="H81" s="881"/>
      <c r="I81" s="881"/>
      <c r="J81" s="881"/>
      <c r="K81" s="881"/>
      <c r="L81" s="881"/>
      <c r="M81" s="881"/>
      <c r="N81" s="881"/>
      <c r="O81" s="881"/>
    </row>
    <row r="82" spans="1:15" ht="12.75" customHeight="1">
      <c r="A82" s="881"/>
      <c r="B82" s="881"/>
      <c r="C82" s="881"/>
      <c r="D82" s="881"/>
      <c r="E82" s="881"/>
      <c r="F82" s="881"/>
      <c r="G82" s="881"/>
      <c r="H82" s="881"/>
      <c r="I82" s="881"/>
      <c r="J82" s="881"/>
      <c r="K82" s="881"/>
      <c r="L82" s="881"/>
      <c r="M82" s="881"/>
      <c r="N82" s="881"/>
      <c r="O82" s="881"/>
    </row>
    <row r="83" spans="1:15" ht="12.75" customHeight="1">
      <c r="A83" s="881"/>
      <c r="B83" s="881"/>
      <c r="C83" s="881"/>
      <c r="D83" s="881"/>
      <c r="E83" s="881"/>
      <c r="F83" s="881"/>
      <c r="G83" s="881"/>
      <c r="H83" s="881"/>
      <c r="I83" s="881"/>
      <c r="J83" s="881"/>
      <c r="K83" s="881"/>
      <c r="L83" s="881"/>
      <c r="M83" s="881"/>
      <c r="N83" s="881"/>
      <c r="O83" s="881"/>
    </row>
    <row r="84" spans="1:15" ht="12.75" customHeight="1">
      <c r="A84" s="881"/>
      <c r="B84" s="881"/>
      <c r="C84" s="881"/>
      <c r="D84" s="881"/>
      <c r="E84" s="881"/>
      <c r="F84" s="881"/>
      <c r="G84" s="881"/>
      <c r="H84" s="881"/>
      <c r="I84" s="881"/>
      <c r="J84" s="881"/>
      <c r="K84" s="881"/>
      <c r="L84" s="881"/>
      <c r="M84" s="881"/>
      <c r="N84" s="881"/>
      <c r="O84" s="881"/>
    </row>
    <row r="85" spans="1:15" ht="12.75" customHeight="1">
      <c r="A85" s="881"/>
      <c r="B85" s="881"/>
      <c r="C85" s="881"/>
      <c r="D85" s="881"/>
      <c r="E85" s="881"/>
      <c r="F85" s="881"/>
      <c r="G85" s="881"/>
      <c r="H85" s="881"/>
      <c r="I85" s="881"/>
      <c r="J85" s="881"/>
      <c r="K85" s="881"/>
      <c r="L85" s="881"/>
      <c r="M85" s="881"/>
      <c r="N85" s="881"/>
      <c r="O85" s="881"/>
    </row>
    <row r="86" spans="1:15" ht="12.75" customHeight="1">
      <c r="A86" s="881"/>
      <c r="B86" s="881"/>
      <c r="C86" s="881"/>
      <c r="D86" s="881"/>
      <c r="E86" s="881"/>
      <c r="F86" s="881"/>
      <c r="G86" s="881"/>
      <c r="H86" s="881"/>
      <c r="I86" s="881"/>
      <c r="J86" s="881"/>
      <c r="K86" s="881"/>
      <c r="L86" s="881"/>
      <c r="M86" s="881"/>
      <c r="N86" s="881"/>
      <c r="O86" s="881"/>
    </row>
    <row r="87" spans="1:15" ht="12.75" customHeight="1">
      <c r="A87" s="881"/>
      <c r="B87" s="881"/>
      <c r="C87" s="881"/>
      <c r="D87" s="881"/>
      <c r="E87" s="881"/>
      <c r="F87" s="881"/>
      <c r="G87" s="881"/>
      <c r="H87" s="881"/>
      <c r="I87" s="881"/>
      <c r="J87" s="881"/>
      <c r="K87" s="881"/>
      <c r="L87" s="881"/>
      <c r="M87" s="881"/>
      <c r="N87" s="881"/>
      <c r="O87" s="881"/>
    </row>
    <row r="88" spans="1:15" ht="12.75" customHeight="1">
      <c r="A88" s="881"/>
      <c r="B88" s="881"/>
      <c r="C88" s="881"/>
      <c r="D88" s="881"/>
      <c r="E88" s="881"/>
      <c r="F88" s="881"/>
      <c r="G88" s="881"/>
      <c r="H88" s="881"/>
      <c r="I88" s="881"/>
      <c r="J88" s="881"/>
      <c r="K88" s="881"/>
      <c r="L88" s="881"/>
      <c r="M88" s="881"/>
      <c r="N88" s="881"/>
      <c r="O88" s="881"/>
    </row>
    <row r="89" spans="1:15" ht="12.75" customHeight="1">
      <c r="A89" s="881"/>
      <c r="B89" s="881"/>
      <c r="C89" s="881"/>
      <c r="D89" s="881"/>
      <c r="E89" s="881"/>
      <c r="F89" s="881"/>
      <c r="G89" s="881"/>
      <c r="H89" s="881"/>
      <c r="I89" s="881"/>
      <c r="J89" s="881"/>
      <c r="K89" s="881"/>
      <c r="L89" s="881"/>
      <c r="M89" s="881"/>
      <c r="N89" s="881"/>
      <c r="O89" s="881"/>
    </row>
    <row r="90" spans="1:15" ht="12.75" customHeight="1">
      <c r="A90" s="881"/>
      <c r="B90" s="881"/>
      <c r="C90" s="881"/>
      <c r="D90" s="881"/>
      <c r="E90" s="881"/>
      <c r="F90" s="881"/>
      <c r="G90" s="881"/>
      <c r="H90" s="881"/>
      <c r="I90" s="881"/>
      <c r="J90" s="881"/>
      <c r="K90" s="881"/>
      <c r="L90" s="881"/>
      <c r="M90" s="881"/>
      <c r="N90" s="881"/>
      <c r="O90" s="881"/>
    </row>
    <row r="91" spans="1:15" ht="12.75" customHeight="1">
      <c r="A91" s="881"/>
      <c r="B91" s="881"/>
      <c r="C91" s="881"/>
      <c r="D91" s="881"/>
      <c r="E91" s="881"/>
      <c r="F91" s="881"/>
      <c r="G91" s="881"/>
      <c r="H91" s="881"/>
      <c r="I91" s="881"/>
      <c r="J91" s="881"/>
      <c r="K91" s="881"/>
      <c r="L91" s="881"/>
      <c r="M91" s="881"/>
      <c r="N91" s="881"/>
      <c r="O91" s="881"/>
    </row>
    <row r="92" spans="1:15" ht="12.75" customHeight="1">
      <c r="A92" s="881"/>
      <c r="B92" s="881"/>
      <c r="C92" s="881"/>
      <c r="D92" s="881"/>
      <c r="E92" s="881"/>
      <c r="F92" s="881"/>
      <c r="G92" s="881"/>
      <c r="H92" s="881"/>
      <c r="I92" s="881"/>
      <c r="J92" s="881"/>
      <c r="K92" s="881"/>
      <c r="L92" s="881"/>
      <c r="M92" s="881"/>
      <c r="N92" s="881"/>
      <c r="O92" s="881"/>
    </row>
    <row r="93" spans="1:15" ht="13.5" customHeight="1">
      <c r="A93" s="881"/>
      <c r="B93" s="881"/>
      <c r="C93" s="881"/>
      <c r="D93" s="881"/>
      <c r="E93" s="881"/>
      <c r="F93" s="881"/>
      <c r="G93" s="881"/>
      <c r="H93" s="881"/>
      <c r="I93" s="881"/>
      <c r="J93" s="881"/>
      <c r="K93" s="881"/>
      <c r="L93" s="881"/>
      <c r="M93" s="881"/>
      <c r="N93" s="881"/>
      <c r="O93" s="881"/>
    </row>
    <row r="94" spans="1:15">
      <c r="A94" s="881"/>
      <c r="B94" s="881"/>
      <c r="C94" s="881"/>
      <c r="D94" s="881"/>
      <c r="E94" s="881"/>
      <c r="F94" s="881"/>
      <c r="G94" s="881"/>
      <c r="H94" s="881"/>
      <c r="I94" s="881"/>
      <c r="J94" s="881"/>
      <c r="K94" s="881"/>
      <c r="L94" s="881"/>
      <c r="M94" s="881"/>
      <c r="N94" s="881"/>
      <c r="O94" s="881"/>
    </row>
    <row r="95" spans="1:15">
      <c r="A95" s="881"/>
      <c r="B95" s="881"/>
      <c r="C95" s="881"/>
      <c r="D95" s="881"/>
      <c r="E95" s="881"/>
      <c r="F95" s="881"/>
      <c r="G95" s="881"/>
      <c r="H95" s="881"/>
      <c r="I95" s="881"/>
      <c r="J95" s="881"/>
      <c r="K95" s="881"/>
      <c r="L95" s="881"/>
      <c r="M95" s="881"/>
      <c r="N95" s="881"/>
      <c r="O95" s="881"/>
    </row>
    <row r="96" spans="1:15">
      <c r="A96" s="881"/>
      <c r="B96" s="881"/>
      <c r="C96" s="881"/>
      <c r="D96" s="881"/>
      <c r="E96" s="881"/>
      <c r="F96" s="881"/>
      <c r="G96" s="881"/>
      <c r="H96" s="881"/>
      <c r="I96" s="881"/>
      <c r="J96" s="881"/>
      <c r="K96" s="881"/>
      <c r="L96" s="881"/>
      <c r="M96" s="881"/>
      <c r="N96" s="881"/>
      <c r="O96" s="881"/>
    </row>
    <row r="97" spans="1:15">
      <c r="A97" s="881"/>
      <c r="B97" s="881"/>
      <c r="C97" s="881"/>
      <c r="D97" s="881"/>
      <c r="E97" s="881"/>
      <c r="F97" s="881"/>
      <c r="G97" s="881"/>
      <c r="H97" s="881"/>
      <c r="I97" s="881"/>
      <c r="J97" s="881"/>
      <c r="K97" s="881"/>
      <c r="L97" s="881"/>
      <c r="M97" s="881"/>
      <c r="N97" s="881"/>
      <c r="O97" s="881"/>
    </row>
    <row r="98" spans="1:15">
      <c r="A98" s="881"/>
      <c r="B98" s="881"/>
      <c r="C98" s="881"/>
      <c r="D98" s="881"/>
      <c r="E98" s="881"/>
      <c r="F98" s="881"/>
      <c r="G98" s="881"/>
      <c r="H98" s="881"/>
      <c r="I98" s="881"/>
      <c r="J98" s="881"/>
      <c r="K98" s="881"/>
      <c r="L98" s="881"/>
      <c r="M98" s="881"/>
      <c r="N98" s="881"/>
      <c r="O98" s="881"/>
    </row>
    <row r="99" spans="1:15">
      <c r="A99" s="881"/>
      <c r="B99" s="881"/>
      <c r="C99" s="881"/>
      <c r="D99" s="881"/>
      <c r="E99" s="881"/>
      <c r="F99" s="881"/>
      <c r="G99" s="881"/>
      <c r="H99" s="881"/>
      <c r="I99" s="881"/>
      <c r="J99" s="881"/>
      <c r="K99" s="881"/>
      <c r="L99" s="881"/>
      <c r="M99" s="881"/>
      <c r="N99" s="881"/>
      <c r="O99" s="881"/>
    </row>
    <row r="100" spans="1:15">
      <c r="A100" s="881"/>
      <c r="B100" s="881"/>
      <c r="C100" s="881"/>
      <c r="D100" s="881"/>
      <c r="E100" s="881"/>
      <c r="F100" s="881"/>
      <c r="G100" s="881"/>
      <c r="H100" s="881"/>
      <c r="I100" s="881"/>
      <c r="J100" s="881"/>
      <c r="K100" s="881"/>
      <c r="L100" s="881"/>
      <c r="M100" s="881"/>
      <c r="N100" s="881"/>
      <c r="O100" s="881"/>
    </row>
    <row r="101" spans="1:15">
      <c r="A101" s="881"/>
      <c r="B101" s="881"/>
      <c r="C101" s="881"/>
      <c r="D101" s="881"/>
      <c r="E101" s="881"/>
      <c r="F101" s="881"/>
      <c r="G101" s="881"/>
      <c r="H101" s="881"/>
      <c r="I101" s="881"/>
      <c r="J101" s="881"/>
      <c r="K101" s="881"/>
      <c r="L101" s="881"/>
      <c r="M101" s="881"/>
      <c r="N101" s="881"/>
      <c r="O101" s="881"/>
    </row>
    <row r="102" spans="1:15">
      <c r="A102" s="881"/>
      <c r="B102" s="881"/>
      <c r="C102" s="881"/>
      <c r="D102" s="881"/>
      <c r="E102" s="881"/>
      <c r="F102" s="881"/>
      <c r="G102" s="881"/>
      <c r="H102" s="881"/>
      <c r="I102" s="881"/>
      <c r="J102" s="881"/>
      <c r="K102" s="881"/>
      <c r="L102" s="881"/>
      <c r="M102" s="881"/>
      <c r="N102" s="881"/>
      <c r="O102" s="881"/>
    </row>
    <row r="103" spans="1:15">
      <c r="A103" s="881"/>
      <c r="B103" s="881"/>
      <c r="C103" s="881"/>
      <c r="D103" s="881"/>
      <c r="E103" s="881"/>
      <c r="F103" s="881"/>
      <c r="G103" s="881"/>
      <c r="H103" s="881"/>
      <c r="I103" s="881"/>
      <c r="J103" s="881"/>
      <c r="K103" s="881"/>
      <c r="L103" s="881"/>
      <c r="M103" s="881"/>
      <c r="N103" s="881"/>
      <c r="O103" s="881"/>
    </row>
    <row r="104" spans="1:15">
      <c r="A104" s="881"/>
      <c r="B104" s="881"/>
      <c r="C104" s="881"/>
      <c r="D104" s="881"/>
      <c r="E104" s="881"/>
      <c r="F104" s="881"/>
      <c r="G104" s="881"/>
      <c r="H104" s="881"/>
      <c r="I104" s="881"/>
      <c r="J104" s="881"/>
      <c r="K104" s="881"/>
      <c r="L104" s="881"/>
      <c r="M104" s="881"/>
      <c r="N104" s="881"/>
      <c r="O104" s="881"/>
    </row>
    <row r="105" spans="1:15">
      <c r="A105" s="881"/>
      <c r="B105" s="881"/>
      <c r="C105" s="881"/>
      <c r="D105" s="881"/>
      <c r="E105" s="881"/>
      <c r="F105" s="881"/>
      <c r="G105" s="881"/>
      <c r="H105" s="881"/>
      <c r="I105" s="881"/>
      <c r="J105" s="881"/>
      <c r="K105" s="881"/>
      <c r="L105" s="881"/>
      <c r="M105" s="881"/>
      <c r="N105" s="881"/>
      <c r="O105" s="881"/>
    </row>
    <row r="106" spans="1:15">
      <c r="A106" s="881"/>
      <c r="B106" s="881"/>
      <c r="C106" s="881"/>
      <c r="D106" s="881"/>
      <c r="E106" s="881"/>
      <c r="F106" s="881"/>
      <c r="G106" s="881"/>
      <c r="H106" s="881"/>
      <c r="I106" s="881"/>
      <c r="J106" s="881"/>
      <c r="K106" s="881"/>
      <c r="L106" s="881"/>
      <c r="M106" s="881"/>
      <c r="N106" s="881"/>
      <c r="O106" s="881"/>
    </row>
    <row r="107" spans="1:15">
      <c r="A107" s="881"/>
      <c r="B107" s="881"/>
      <c r="C107" s="881"/>
      <c r="D107" s="881"/>
      <c r="E107" s="881"/>
      <c r="F107" s="881"/>
      <c r="G107" s="881"/>
      <c r="H107" s="881"/>
      <c r="I107" s="881"/>
      <c r="J107" s="881"/>
      <c r="K107" s="881"/>
      <c r="L107" s="881"/>
      <c r="M107" s="881"/>
      <c r="N107" s="881"/>
      <c r="O107" s="881"/>
    </row>
    <row r="108" spans="1:15">
      <c r="A108" s="881"/>
      <c r="B108" s="881"/>
      <c r="C108" s="881"/>
      <c r="D108" s="881"/>
      <c r="E108" s="881"/>
      <c r="F108" s="881"/>
      <c r="G108" s="881"/>
      <c r="H108" s="881"/>
      <c r="I108" s="881"/>
      <c r="J108" s="881"/>
      <c r="K108" s="881"/>
      <c r="L108" s="881"/>
      <c r="M108" s="881"/>
      <c r="N108" s="881"/>
      <c r="O108" s="881"/>
    </row>
    <row r="109" spans="1:15">
      <c r="A109" s="881"/>
      <c r="B109" s="881"/>
      <c r="C109" s="881"/>
      <c r="D109" s="881"/>
      <c r="E109" s="881"/>
      <c r="F109" s="881"/>
      <c r="G109" s="881"/>
      <c r="H109" s="881"/>
      <c r="I109" s="881"/>
      <c r="J109" s="881"/>
      <c r="K109" s="881"/>
      <c r="L109" s="881"/>
      <c r="M109" s="881"/>
      <c r="N109" s="881"/>
      <c r="O109" s="881"/>
    </row>
    <row r="110" spans="1:15">
      <c r="A110" s="881"/>
      <c r="B110" s="881"/>
      <c r="C110" s="881"/>
      <c r="D110" s="881"/>
      <c r="E110" s="881"/>
      <c r="F110" s="881"/>
      <c r="G110" s="881"/>
      <c r="H110" s="881"/>
      <c r="I110" s="881"/>
      <c r="J110" s="881"/>
      <c r="K110" s="881"/>
      <c r="L110" s="881"/>
      <c r="M110" s="881"/>
      <c r="N110" s="881"/>
      <c r="O110" s="881"/>
    </row>
    <row r="111" spans="1:15">
      <c r="A111" s="881"/>
      <c r="B111" s="881"/>
      <c r="C111" s="881"/>
      <c r="D111" s="881"/>
      <c r="E111" s="881"/>
      <c r="F111" s="881"/>
      <c r="G111" s="881"/>
      <c r="H111" s="881"/>
      <c r="I111" s="881"/>
      <c r="J111" s="881"/>
      <c r="K111" s="881"/>
      <c r="L111" s="881"/>
      <c r="M111" s="881"/>
      <c r="N111" s="881"/>
      <c r="O111" s="881"/>
    </row>
    <row r="112" spans="1:15">
      <c r="A112" s="881"/>
      <c r="B112" s="881"/>
      <c r="C112" s="881"/>
      <c r="D112" s="881"/>
      <c r="E112" s="881"/>
      <c r="F112" s="881"/>
      <c r="G112" s="881"/>
      <c r="H112" s="881"/>
      <c r="I112" s="881"/>
      <c r="J112" s="881"/>
      <c r="K112" s="881"/>
      <c r="L112" s="881"/>
      <c r="M112" s="881"/>
      <c r="N112" s="881"/>
      <c r="O112" s="881"/>
    </row>
    <row r="113" spans="1:15">
      <c r="A113" s="881"/>
      <c r="B113" s="881"/>
      <c r="C113" s="881"/>
      <c r="D113" s="881"/>
      <c r="E113" s="881"/>
      <c r="F113" s="881"/>
      <c r="G113" s="881"/>
      <c r="H113" s="881"/>
      <c r="I113" s="881"/>
      <c r="J113" s="881"/>
      <c r="K113" s="881"/>
      <c r="L113" s="881"/>
      <c r="M113" s="881"/>
      <c r="N113" s="881"/>
      <c r="O113" s="881"/>
    </row>
    <row r="114" spans="1:15">
      <c r="A114" s="881"/>
      <c r="B114" s="881"/>
      <c r="C114" s="881"/>
      <c r="D114" s="881"/>
      <c r="E114" s="881"/>
      <c r="F114" s="881"/>
      <c r="G114" s="881"/>
      <c r="H114" s="881"/>
      <c r="I114" s="881"/>
      <c r="J114" s="881"/>
      <c r="K114" s="881"/>
      <c r="L114" s="881"/>
      <c r="M114" s="881"/>
      <c r="N114" s="881"/>
      <c r="O114" s="881"/>
    </row>
    <row r="115" spans="1:15">
      <c r="A115" s="881"/>
      <c r="B115" s="881"/>
      <c r="C115" s="881"/>
      <c r="D115" s="881"/>
      <c r="E115" s="881"/>
      <c r="F115" s="881"/>
      <c r="G115" s="881"/>
      <c r="H115" s="881"/>
      <c r="I115" s="881"/>
      <c r="J115" s="881"/>
      <c r="K115" s="881"/>
      <c r="L115" s="881"/>
      <c r="M115" s="881"/>
      <c r="N115" s="881"/>
      <c r="O115" s="881"/>
    </row>
    <row r="116" spans="1:15">
      <c r="A116" s="881"/>
      <c r="B116" s="881"/>
      <c r="C116" s="881"/>
      <c r="D116" s="881"/>
      <c r="E116" s="881"/>
      <c r="F116" s="881"/>
      <c r="G116" s="881"/>
      <c r="H116" s="881"/>
      <c r="I116" s="881"/>
      <c r="J116" s="881"/>
      <c r="K116" s="881"/>
      <c r="L116" s="881"/>
      <c r="M116" s="881"/>
      <c r="N116" s="881"/>
      <c r="O116" s="881"/>
    </row>
    <row r="117" spans="1:15">
      <c r="A117" s="881"/>
      <c r="B117" s="881"/>
      <c r="C117" s="881"/>
      <c r="D117" s="881"/>
      <c r="E117" s="881"/>
      <c r="F117" s="881"/>
      <c r="G117" s="881"/>
      <c r="H117" s="881"/>
      <c r="I117" s="881"/>
      <c r="J117" s="881"/>
      <c r="K117" s="881"/>
      <c r="L117" s="881"/>
      <c r="M117" s="881"/>
      <c r="N117" s="881"/>
      <c r="O117" s="881"/>
    </row>
    <row r="118" spans="1:15">
      <c r="A118" s="881"/>
      <c r="B118" s="881"/>
      <c r="C118" s="881"/>
      <c r="D118" s="881"/>
      <c r="E118" s="881"/>
      <c r="F118" s="881"/>
      <c r="G118" s="881"/>
      <c r="H118" s="881"/>
      <c r="I118" s="881"/>
      <c r="J118" s="881"/>
      <c r="K118" s="881"/>
      <c r="L118" s="881"/>
      <c r="M118" s="881"/>
      <c r="N118" s="881"/>
      <c r="O118" s="881"/>
    </row>
    <row r="119" spans="1:15">
      <c r="A119" s="881"/>
      <c r="B119" s="881"/>
      <c r="C119" s="881"/>
      <c r="D119" s="881"/>
      <c r="E119" s="881"/>
      <c r="F119" s="881"/>
      <c r="G119" s="881"/>
      <c r="H119" s="881"/>
      <c r="I119" s="881"/>
      <c r="J119" s="881"/>
      <c r="K119" s="881"/>
      <c r="L119" s="881"/>
      <c r="M119" s="881"/>
      <c r="N119" s="881"/>
      <c r="O119" s="881"/>
    </row>
    <row r="120" spans="1:15">
      <c r="A120" s="881"/>
      <c r="B120" s="881"/>
      <c r="C120" s="881"/>
      <c r="D120" s="881"/>
      <c r="E120" s="881"/>
      <c r="F120" s="881"/>
      <c r="G120" s="881"/>
      <c r="H120" s="881"/>
      <c r="I120" s="881"/>
      <c r="J120" s="881"/>
      <c r="K120" s="881"/>
      <c r="L120" s="881"/>
      <c r="M120" s="881"/>
      <c r="N120" s="881"/>
      <c r="O120" s="881"/>
    </row>
    <row r="121" spans="1:15">
      <c r="A121" s="881"/>
      <c r="B121" s="881"/>
      <c r="C121" s="881"/>
      <c r="D121" s="881"/>
      <c r="E121" s="881"/>
      <c r="F121" s="881"/>
      <c r="G121" s="881"/>
      <c r="H121" s="881"/>
      <c r="I121" s="881"/>
      <c r="J121" s="881"/>
      <c r="K121" s="881"/>
      <c r="L121" s="881"/>
      <c r="M121" s="881"/>
      <c r="N121" s="881"/>
      <c r="O121" s="881"/>
    </row>
    <row r="122" spans="1:15">
      <c r="A122" s="881"/>
      <c r="B122" s="881"/>
      <c r="C122" s="881"/>
      <c r="D122" s="881"/>
      <c r="E122" s="881"/>
      <c r="F122" s="881"/>
      <c r="G122" s="881"/>
      <c r="H122" s="881"/>
      <c r="I122" s="881"/>
      <c r="J122" s="881"/>
      <c r="K122" s="881"/>
      <c r="L122" s="881"/>
      <c r="M122" s="881"/>
      <c r="N122" s="881"/>
      <c r="O122" s="881"/>
    </row>
    <row r="123" spans="1:15">
      <c r="A123" s="881"/>
      <c r="B123" s="881"/>
      <c r="C123" s="881"/>
      <c r="D123" s="881"/>
      <c r="E123" s="881"/>
      <c r="F123" s="881"/>
      <c r="G123" s="881"/>
      <c r="H123" s="881"/>
      <c r="I123" s="881"/>
      <c r="J123" s="881"/>
      <c r="K123" s="881"/>
      <c r="L123" s="881"/>
      <c r="M123" s="881"/>
      <c r="N123" s="881"/>
      <c r="O123" s="881"/>
    </row>
    <row r="124" spans="1:15">
      <c r="A124" s="881"/>
      <c r="B124" s="881"/>
      <c r="C124" s="881"/>
      <c r="D124" s="881"/>
      <c r="E124" s="881"/>
      <c r="F124" s="881"/>
      <c r="G124" s="881"/>
      <c r="H124" s="881"/>
      <c r="I124" s="881"/>
      <c r="J124" s="881"/>
      <c r="K124" s="881"/>
      <c r="L124" s="881"/>
      <c r="M124" s="881"/>
      <c r="N124" s="881"/>
      <c r="O124" s="881"/>
    </row>
    <row r="125" spans="1:15">
      <c r="A125" s="881"/>
      <c r="B125" s="881"/>
      <c r="C125" s="881"/>
      <c r="D125" s="881"/>
      <c r="E125" s="881"/>
      <c r="F125" s="881"/>
      <c r="G125" s="881"/>
      <c r="H125" s="881"/>
      <c r="I125" s="881"/>
      <c r="J125" s="881"/>
      <c r="K125" s="881"/>
      <c r="L125" s="881"/>
      <c r="M125" s="881"/>
      <c r="N125" s="881"/>
      <c r="O125" s="881"/>
    </row>
    <row r="126" spans="1:15">
      <c r="A126" s="881"/>
      <c r="B126" s="881"/>
      <c r="C126" s="881"/>
      <c r="D126" s="881"/>
      <c r="E126" s="881"/>
      <c r="F126" s="881"/>
      <c r="G126" s="881"/>
      <c r="H126" s="881"/>
      <c r="I126" s="881"/>
      <c r="J126" s="881"/>
      <c r="K126" s="881"/>
      <c r="L126" s="881"/>
      <c r="M126" s="881"/>
      <c r="N126" s="881"/>
      <c r="O126" s="881"/>
    </row>
    <row r="127" spans="1:15">
      <c r="A127" s="881"/>
      <c r="B127" s="881"/>
      <c r="C127" s="881"/>
      <c r="D127" s="881"/>
      <c r="E127" s="881"/>
      <c r="F127" s="881"/>
      <c r="G127" s="881"/>
      <c r="H127" s="881"/>
      <c r="I127" s="881"/>
      <c r="J127" s="881"/>
      <c r="K127" s="881"/>
      <c r="L127" s="881"/>
      <c r="M127" s="881"/>
      <c r="N127" s="881"/>
      <c r="O127" s="881"/>
    </row>
    <row r="128" spans="1:15">
      <c r="A128" s="881"/>
      <c r="B128" s="881"/>
      <c r="C128" s="881"/>
      <c r="D128" s="881"/>
      <c r="E128" s="881"/>
      <c r="F128" s="881"/>
      <c r="G128" s="881"/>
      <c r="H128" s="881"/>
      <c r="I128" s="881"/>
      <c r="J128" s="881"/>
      <c r="K128" s="881"/>
      <c r="L128" s="881"/>
      <c r="M128" s="881"/>
      <c r="N128" s="881"/>
      <c r="O128" s="881"/>
    </row>
    <row r="129" spans="1:15">
      <c r="A129" s="881"/>
      <c r="B129" s="881"/>
      <c r="C129" s="881"/>
      <c r="D129" s="881"/>
      <c r="E129" s="881"/>
      <c r="F129" s="881"/>
      <c r="G129" s="881"/>
      <c r="H129" s="881"/>
      <c r="I129" s="881"/>
      <c r="J129" s="881"/>
      <c r="K129" s="881"/>
      <c r="L129" s="881"/>
      <c r="M129" s="881"/>
      <c r="N129" s="881"/>
      <c r="O129" s="881"/>
    </row>
    <row r="130" spans="1:15">
      <c r="A130" s="881"/>
      <c r="B130" s="881"/>
      <c r="C130" s="881"/>
      <c r="D130" s="881"/>
      <c r="E130" s="881"/>
      <c r="F130" s="881"/>
      <c r="G130" s="881"/>
      <c r="H130" s="881"/>
      <c r="I130" s="881"/>
      <c r="J130" s="881"/>
      <c r="K130" s="881"/>
      <c r="L130" s="881"/>
      <c r="M130" s="881"/>
      <c r="N130" s="881"/>
      <c r="O130" s="881"/>
    </row>
    <row r="131" spans="1:15">
      <c r="A131" s="881"/>
      <c r="B131" s="881"/>
      <c r="C131" s="881"/>
      <c r="D131" s="881"/>
      <c r="E131" s="881"/>
      <c r="F131" s="881"/>
      <c r="G131" s="881"/>
      <c r="H131" s="881"/>
      <c r="I131" s="881"/>
      <c r="J131" s="881"/>
      <c r="K131" s="881"/>
      <c r="L131" s="881"/>
      <c r="M131" s="881"/>
      <c r="N131" s="881"/>
      <c r="O131" s="881"/>
    </row>
    <row r="132" spans="1:15">
      <c r="A132" s="881"/>
      <c r="B132" s="881"/>
      <c r="C132" s="881"/>
      <c r="D132" s="881"/>
      <c r="E132" s="881"/>
      <c r="F132" s="881"/>
      <c r="G132" s="881"/>
      <c r="H132" s="881"/>
      <c r="I132" s="881"/>
      <c r="J132" s="881"/>
      <c r="K132" s="881"/>
      <c r="L132" s="881"/>
      <c r="M132" s="881"/>
      <c r="N132" s="881"/>
      <c r="O132" s="881"/>
    </row>
    <row r="133" spans="1:15">
      <c r="A133" s="881"/>
      <c r="B133" s="881"/>
      <c r="C133" s="881"/>
      <c r="D133" s="881"/>
      <c r="E133" s="881"/>
      <c r="F133" s="881"/>
      <c r="G133" s="881"/>
      <c r="H133" s="881"/>
      <c r="I133" s="881"/>
      <c r="J133" s="881"/>
      <c r="K133" s="881"/>
      <c r="L133" s="881"/>
      <c r="M133" s="881"/>
      <c r="N133" s="881"/>
      <c r="O133" s="881"/>
    </row>
    <row r="134" spans="1:15">
      <c r="A134" s="881"/>
      <c r="B134" s="881"/>
      <c r="C134" s="881"/>
      <c r="D134" s="881"/>
      <c r="E134" s="881"/>
      <c r="F134" s="881"/>
      <c r="G134" s="881"/>
      <c r="H134" s="881"/>
      <c r="I134" s="881"/>
      <c r="J134" s="881"/>
      <c r="K134" s="881"/>
      <c r="L134" s="881"/>
      <c r="M134" s="881"/>
      <c r="N134" s="881"/>
      <c r="O134" s="881"/>
    </row>
    <row r="135" spans="1:15">
      <c r="A135" s="881"/>
      <c r="B135" s="881"/>
      <c r="C135" s="881"/>
      <c r="D135" s="881"/>
      <c r="E135" s="881"/>
      <c r="F135" s="881"/>
      <c r="G135" s="881"/>
      <c r="H135" s="881"/>
      <c r="I135" s="881"/>
      <c r="J135" s="881"/>
      <c r="K135" s="881"/>
      <c r="L135" s="881"/>
      <c r="M135" s="881"/>
      <c r="N135" s="881"/>
      <c r="O135" s="881"/>
    </row>
    <row r="136" spans="1:15">
      <c r="A136" s="881"/>
      <c r="B136" s="881"/>
      <c r="C136" s="881"/>
      <c r="D136" s="881"/>
      <c r="E136" s="881"/>
      <c r="F136" s="881"/>
      <c r="G136" s="881"/>
      <c r="H136" s="881"/>
      <c r="I136" s="881"/>
      <c r="J136" s="881"/>
      <c r="K136" s="881"/>
      <c r="L136" s="881"/>
      <c r="M136" s="881"/>
      <c r="N136" s="881"/>
      <c r="O136" s="881"/>
    </row>
    <row r="137" spans="1:15">
      <c r="A137" s="881"/>
      <c r="B137" s="881"/>
      <c r="C137" s="881"/>
      <c r="D137" s="881"/>
      <c r="E137" s="881"/>
      <c r="F137" s="881"/>
      <c r="G137" s="881"/>
      <c r="H137" s="881"/>
      <c r="I137" s="881"/>
      <c r="J137" s="881"/>
      <c r="K137" s="881"/>
      <c r="L137" s="881"/>
      <c r="M137" s="881"/>
      <c r="N137" s="881"/>
      <c r="O137" s="881"/>
    </row>
    <row r="138" spans="1:15">
      <c r="A138" s="881"/>
      <c r="B138" s="881"/>
      <c r="C138" s="881"/>
      <c r="D138" s="881"/>
      <c r="E138" s="881"/>
      <c r="F138" s="881"/>
      <c r="G138" s="881"/>
      <c r="H138" s="881"/>
      <c r="I138" s="881"/>
      <c r="J138" s="881"/>
      <c r="K138" s="881"/>
      <c r="L138" s="881"/>
      <c r="M138" s="881"/>
      <c r="N138" s="881"/>
      <c r="O138" s="881"/>
    </row>
    <row r="139" spans="1:15">
      <c r="A139" s="881"/>
      <c r="B139" s="881"/>
      <c r="C139" s="881"/>
      <c r="D139" s="881"/>
      <c r="E139" s="881"/>
      <c r="F139" s="881"/>
      <c r="G139" s="881"/>
      <c r="H139" s="881"/>
      <c r="I139" s="881"/>
      <c r="J139" s="881"/>
      <c r="K139" s="881"/>
      <c r="L139" s="881"/>
      <c r="M139" s="881"/>
      <c r="N139" s="881"/>
      <c r="O139" s="881"/>
    </row>
    <row r="140" spans="1:15">
      <c r="A140" s="881"/>
      <c r="B140" s="881"/>
      <c r="C140" s="881"/>
      <c r="D140" s="881"/>
      <c r="E140" s="881"/>
      <c r="F140" s="881"/>
      <c r="G140" s="881"/>
      <c r="H140" s="881"/>
      <c r="I140" s="881"/>
      <c r="J140" s="881"/>
      <c r="K140" s="881"/>
      <c r="L140" s="881"/>
      <c r="M140" s="881"/>
      <c r="N140" s="881"/>
      <c r="O140" s="881"/>
    </row>
    <row r="141" spans="1:15">
      <c r="A141" s="881"/>
      <c r="B141" s="881"/>
      <c r="C141" s="881"/>
      <c r="D141" s="881"/>
      <c r="E141" s="881"/>
      <c r="F141" s="881"/>
      <c r="G141" s="881"/>
      <c r="H141" s="881"/>
      <c r="I141" s="881"/>
      <c r="J141" s="881"/>
      <c r="K141" s="881"/>
      <c r="L141" s="881"/>
      <c r="M141" s="881"/>
      <c r="N141" s="881"/>
      <c r="O141" s="881"/>
    </row>
    <row r="142" spans="1:15">
      <c r="A142" s="881"/>
      <c r="B142" s="881"/>
      <c r="C142" s="881"/>
      <c r="D142" s="881"/>
      <c r="E142" s="881"/>
      <c r="F142" s="881"/>
      <c r="G142" s="881"/>
      <c r="H142" s="881"/>
      <c r="I142" s="881"/>
      <c r="J142" s="881"/>
      <c r="K142" s="881"/>
      <c r="L142" s="881"/>
      <c r="M142" s="881"/>
      <c r="N142" s="881"/>
      <c r="O142" s="881"/>
    </row>
    <row r="143" spans="1:15">
      <c r="A143" s="881"/>
      <c r="B143" s="881"/>
      <c r="C143" s="881"/>
      <c r="D143" s="881"/>
      <c r="E143" s="881"/>
      <c r="F143" s="881"/>
      <c r="G143" s="881"/>
      <c r="H143" s="881"/>
      <c r="I143" s="881"/>
      <c r="J143" s="881"/>
      <c r="K143" s="881"/>
      <c r="L143" s="881"/>
      <c r="M143" s="881"/>
      <c r="N143" s="881"/>
      <c r="O143" s="881"/>
    </row>
    <row r="144" spans="1:15">
      <c r="A144" s="881"/>
      <c r="B144" s="881"/>
      <c r="C144" s="881"/>
      <c r="D144" s="881"/>
      <c r="E144" s="881"/>
      <c r="F144" s="881"/>
      <c r="G144" s="881"/>
      <c r="H144" s="881"/>
      <c r="I144" s="881"/>
      <c r="J144" s="881"/>
      <c r="K144" s="881"/>
      <c r="L144" s="881"/>
      <c r="M144" s="881"/>
      <c r="N144" s="881"/>
      <c r="O144" s="881"/>
    </row>
    <row r="145" spans="1:15">
      <c r="A145" s="881"/>
      <c r="B145" s="881"/>
      <c r="C145" s="881"/>
      <c r="D145" s="881"/>
      <c r="E145" s="881"/>
      <c r="F145" s="881"/>
      <c r="G145" s="881"/>
      <c r="H145" s="881"/>
      <c r="I145" s="881"/>
      <c r="J145" s="881"/>
      <c r="K145" s="881"/>
      <c r="L145" s="881"/>
      <c r="M145" s="881"/>
      <c r="N145" s="881"/>
      <c r="O145" s="881"/>
    </row>
    <row r="146" spans="1:15">
      <c r="A146" s="881"/>
      <c r="B146" s="881"/>
      <c r="C146" s="881"/>
      <c r="D146" s="881"/>
      <c r="E146" s="881"/>
      <c r="F146" s="881"/>
      <c r="G146" s="881"/>
      <c r="H146" s="881"/>
      <c r="I146" s="881"/>
      <c r="J146" s="881"/>
      <c r="K146" s="881"/>
      <c r="L146" s="881"/>
      <c r="M146" s="881"/>
      <c r="N146" s="881"/>
      <c r="O146" s="881"/>
    </row>
    <row r="147" spans="1:15">
      <c r="A147" s="881"/>
      <c r="B147" s="881"/>
      <c r="C147" s="881"/>
      <c r="D147" s="881"/>
      <c r="E147" s="881"/>
      <c r="F147" s="881"/>
      <c r="G147" s="881"/>
      <c r="H147" s="881"/>
      <c r="I147" s="881"/>
      <c r="J147" s="881"/>
      <c r="K147" s="881"/>
      <c r="L147" s="881"/>
      <c r="M147" s="881"/>
      <c r="N147" s="881"/>
      <c r="O147" s="881"/>
    </row>
    <row r="148" spans="1:15">
      <c r="A148" s="881"/>
      <c r="B148" s="881"/>
      <c r="C148" s="881"/>
      <c r="D148" s="881"/>
      <c r="E148" s="881"/>
      <c r="F148" s="881"/>
      <c r="G148" s="881"/>
      <c r="H148" s="881"/>
      <c r="I148" s="881"/>
      <c r="J148" s="881"/>
      <c r="K148" s="881"/>
      <c r="L148" s="881"/>
      <c r="M148" s="881"/>
      <c r="N148" s="881"/>
      <c r="O148" s="881"/>
    </row>
    <row r="149" spans="1:15">
      <c r="A149" s="881"/>
      <c r="B149" s="881"/>
      <c r="C149" s="881"/>
      <c r="D149" s="881"/>
      <c r="E149" s="881"/>
      <c r="F149" s="881"/>
      <c r="G149" s="881"/>
      <c r="H149" s="881"/>
      <c r="I149" s="881"/>
      <c r="J149" s="881"/>
      <c r="K149" s="881"/>
      <c r="L149" s="881"/>
      <c r="M149" s="881"/>
      <c r="N149" s="881"/>
      <c r="O149" s="881"/>
    </row>
    <row r="150" spans="1:15">
      <c r="A150" s="881"/>
      <c r="B150" s="881"/>
      <c r="C150" s="881"/>
      <c r="D150" s="881"/>
      <c r="E150" s="881"/>
      <c r="F150" s="881"/>
      <c r="G150" s="881"/>
      <c r="H150" s="881"/>
      <c r="I150" s="881"/>
      <c r="J150" s="881"/>
      <c r="K150" s="881"/>
      <c r="L150" s="881"/>
      <c r="M150" s="881"/>
      <c r="N150" s="881"/>
      <c r="O150" s="881"/>
    </row>
    <row r="151" spans="1:15">
      <c r="A151" s="881"/>
      <c r="B151" s="881"/>
      <c r="C151" s="881"/>
      <c r="D151" s="881"/>
      <c r="E151" s="881"/>
      <c r="F151" s="881"/>
      <c r="G151" s="881"/>
      <c r="H151" s="881"/>
      <c r="I151" s="881"/>
      <c r="J151" s="881"/>
      <c r="K151" s="881"/>
      <c r="L151" s="881"/>
      <c r="M151" s="881"/>
      <c r="N151" s="881"/>
      <c r="O151" s="881"/>
    </row>
    <row r="152" spans="1:15">
      <c r="A152" s="881"/>
      <c r="B152" s="881"/>
      <c r="C152" s="881"/>
      <c r="D152" s="881"/>
      <c r="E152" s="881"/>
      <c r="F152" s="881"/>
      <c r="G152" s="881"/>
      <c r="H152" s="881"/>
      <c r="I152" s="881"/>
      <c r="J152" s="881"/>
      <c r="K152" s="881"/>
      <c r="L152" s="881"/>
      <c r="M152" s="881"/>
      <c r="N152" s="881"/>
      <c r="O152" s="881"/>
    </row>
    <row r="153" spans="1:15">
      <c r="A153" s="881"/>
      <c r="B153" s="881"/>
      <c r="C153" s="881"/>
      <c r="D153" s="881"/>
      <c r="E153" s="881"/>
      <c r="F153" s="881"/>
      <c r="G153" s="881"/>
      <c r="H153" s="881"/>
      <c r="I153" s="881"/>
      <c r="J153" s="881"/>
      <c r="K153" s="881"/>
      <c r="L153" s="881"/>
      <c r="M153" s="881"/>
      <c r="N153" s="881"/>
      <c r="O153" s="881"/>
    </row>
    <row r="154" spans="1:15">
      <c r="A154" s="881"/>
      <c r="B154" s="881"/>
      <c r="C154" s="881"/>
      <c r="D154" s="881"/>
      <c r="E154" s="881"/>
      <c r="F154" s="881"/>
      <c r="G154" s="881"/>
      <c r="H154" s="881"/>
      <c r="I154" s="881"/>
      <c r="J154" s="881"/>
      <c r="K154" s="881"/>
      <c r="L154" s="881"/>
      <c r="M154" s="881"/>
      <c r="N154" s="881"/>
      <c r="O154" s="881"/>
    </row>
    <row r="155" spans="1:15">
      <c r="A155" s="881"/>
      <c r="B155" s="881"/>
      <c r="C155" s="881"/>
      <c r="D155" s="881"/>
      <c r="E155" s="881"/>
      <c r="F155" s="881"/>
      <c r="G155" s="881"/>
      <c r="H155" s="881"/>
      <c r="I155" s="881"/>
      <c r="J155" s="881"/>
      <c r="K155" s="881"/>
      <c r="L155" s="881"/>
      <c r="M155" s="881"/>
      <c r="N155" s="881"/>
      <c r="O155" s="881"/>
    </row>
    <row r="156" spans="1:15">
      <c r="A156" s="881"/>
      <c r="B156" s="881"/>
      <c r="C156" s="881"/>
      <c r="D156" s="881"/>
      <c r="E156" s="881"/>
      <c r="F156" s="881"/>
      <c r="G156" s="881"/>
      <c r="H156" s="881"/>
      <c r="I156" s="881"/>
      <c r="J156" s="881"/>
      <c r="K156" s="881"/>
      <c r="L156" s="881"/>
      <c r="M156" s="881"/>
      <c r="N156" s="881"/>
      <c r="O156" s="881"/>
    </row>
    <row r="157" spans="1:15">
      <c r="A157" s="881"/>
      <c r="B157" s="881"/>
      <c r="C157" s="881"/>
      <c r="D157" s="881"/>
      <c r="E157" s="881"/>
      <c r="F157" s="881"/>
      <c r="G157" s="881"/>
      <c r="H157" s="881"/>
      <c r="I157" s="881"/>
      <c r="J157" s="881"/>
      <c r="K157" s="881"/>
      <c r="L157" s="881"/>
      <c r="M157" s="881"/>
      <c r="N157" s="881"/>
      <c r="O157" s="881"/>
    </row>
    <row r="158" spans="1:15">
      <c r="A158" s="881"/>
      <c r="B158" s="881"/>
      <c r="C158" s="881"/>
      <c r="D158" s="881"/>
      <c r="E158" s="881"/>
      <c r="F158" s="881"/>
      <c r="G158" s="881"/>
      <c r="H158" s="881"/>
      <c r="I158" s="881"/>
      <c r="J158" s="881"/>
      <c r="K158" s="881"/>
      <c r="L158" s="881"/>
      <c r="M158" s="881"/>
      <c r="N158" s="881"/>
      <c r="O158" s="881"/>
    </row>
    <row r="159" spans="1:15">
      <c r="A159" s="881"/>
      <c r="B159" s="881"/>
      <c r="C159" s="881"/>
      <c r="D159" s="881"/>
      <c r="E159" s="881"/>
      <c r="F159" s="881"/>
      <c r="G159" s="881"/>
      <c r="H159" s="881"/>
      <c r="I159" s="881"/>
      <c r="J159" s="881"/>
      <c r="K159" s="881"/>
      <c r="L159" s="881"/>
      <c r="M159" s="881"/>
      <c r="N159" s="881"/>
      <c r="O159" s="881"/>
    </row>
    <row r="160" spans="1:15">
      <c r="A160" s="881"/>
      <c r="B160" s="881"/>
      <c r="C160" s="881"/>
      <c r="D160" s="881"/>
      <c r="E160" s="881"/>
      <c r="F160" s="881"/>
      <c r="G160" s="881"/>
      <c r="H160" s="881"/>
      <c r="I160" s="881"/>
      <c r="J160" s="881"/>
      <c r="K160" s="881"/>
      <c r="L160" s="881"/>
      <c r="M160" s="881"/>
      <c r="N160" s="881"/>
      <c r="O160" s="881"/>
    </row>
    <row r="161" spans="1:15">
      <c r="A161" s="881"/>
      <c r="B161" s="881"/>
      <c r="C161" s="881"/>
      <c r="D161" s="881"/>
      <c r="E161" s="881"/>
      <c r="F161" s="881"/>
      <c r="G161" s="881"/>
      <c r="H161" s="881"/>
      <c r="I161" s="881"/>
      <c r="J161" s="881"/>
      <c r="K161" s="881"/>
      <c r="L161" s="881"/>
      <c r="M161" s="881"/>
      <c r="N161" s="881"/>
      <c r="O161" s="881"/>
    </row>
    <row r="162" spans="1:15">
      <c r="A162" s="881"/>
      <c r="B162" s="881"/>
      <c r="C162" s="881"/>
      <c r="D162" s="881"/>
      <c r="E162" s="881"/>
      <c r="F162" s="881"/>
      <c r="G162" s="881"/>
      <c r="H162" s="881"/>
      <c r="I162" s="881"/>
      <c r="J162" s="881"/>
      <c r="K162" s="881"/>
      <c r="L162" s="881"/>
      <c r="M162" s="881"/>
      <c r="N162" s="881"/>
      <c r="O162" s="881"/>
    </row>
    <row r="163" spans="1:15">
      <c r="A163" s="881"/>
      <c r="B163" s="881"/>
      <c r="C163" s="881"/>
      <c r="D163" s="881"/>
      <c r="E163" s="881"/>
      <c r="F163" s="881"/>
      <c r="G163" s="881"/>
      <c r="H163" s="881"/>
      <c r="I163" s="881"/>
      <c r="J163" s="881"/>
      <c r="K163" s="881"/>
      <c r="L163" s="881"/>
      <c r="M163" s="881"/>
      <c r="N163" s="881"/>
      <c r="O163" s="881"/>
    </row>
    <row r="164" spans="1:15">
      <c r="A164" s="881"/>
      <c r="B164" s="881"/>
      <c r="C164" s="881"/>
      <c r="D164" s="881"/>
      <c r="E164" s="881"/>
      <c r="F164" s="881"/>
      <c r="G164" s="881"/>
      <c r="H164" s="881"/>
      <c r="I164" s="881"/>
      <c r="J164" s="881"/>
      <c r="K164" s="881"/>
      <c r="L164" s="881"/>
      <c r="M164" s="881"/>
      <c r="N164" s="881"/>
      <c r="O164" s="881"/>
    </row>
    <row r="165" spans="1:15">
      <c r="A165" s="881"/>
      <c r="B165" s="881"/>
      <c r="C165" s="881"/>
      <c r="D165" s="881"/>
      <c r="E165" s="881"/>
      <c r="F165" s="881"/>
      <c r="G165" s="881"/>
      <c r="H165" s="881"/>
      <c r="I165" s="881"/>
      <c r="J165" s="881"/>
      <c r="K165" s="881"/>
      <c r="L165" s="881"/>
      <c r="M165" s="881"/>
      <c r="N165" s="881"/>
      <c r="O165" s="881"/>
    </row>
    <row r="166" spans="1:15">
      <c r="A166" s="881"/>
      <c r="B166" s="881"/>
      <c r="C166" s="881"/>
      <c r="D166" s="881"/>
      <c r="E166" s="881"/>
      <c r="F166" s="881"/>
      <c r="G166" s="881"/>
      <c r="H166" s="881"/>
      <c r="I166" s="881"/>
      <c r="J166" s="881"/>
      <c r="K166" s="881"/>
      <c r="L166" s="881"/>
      <c r="M166" s="881"/>
      <c r="N166" s="881"/>
      <c r="O166" s="881"/>
    </row>
    <row r="167" spans="1:15">
      <c r="A167" s="881"/>
      <c r="B167" s="881"/>
      <c r="C167" s="881"/>
      <c r="D167" s="881"/>
      <c r="E167" s="881"/>
      <c r="F167" s="881"/>
      <c r="G167" s="881"/>
      <c r="H167" s="881"/>
      <c r="I167" s="881"/>
      <c r="J167" s="881"/>
      <c r="K167" s="881"/>
      <c r="L167" s="881"/>
      <c r="M167" s="881"/>
      <c r="N167" s="881"/>
      <c r="O167" s="881"/>
    </row>
    <row r="168" spans="1:15">
      <c r="A168" s="881"/>
      <c r="B168" s="881"/>
      <c r="C168" s="881"/>
      <c r="D168" s="881"/>
      <c r="E168" s="881"/>
      <c r="F168" s="881"/>
      <c r="G168" s="881"/>
      <c r="H168" s="881"/>
      <c r="I168" s="881"/>
      <c r="J168" s="881"/>
      <c r="K168" s="881"/>
      <c r="L168" s="881"/>
      <c r="M168" s="881"/>
      <c r="N168" s="881"/>
      <c r="O168" s="881"/>
    </row>
    <row r="169" spans="1:15">
      <c r="A169" s="881"/>
      <c r="B169" s="881"/>
      <c r="C169" s="881"/>
      <c r="D169" s="881"/>
      <c r="E169" s="881"/>
      <c r="F169" s="881"/>
      <c r="G169" s="881"/>
      <c r="H169" s="881"/>
      <c r="I169" s="881"/>
      <c r="J169" s="881"/>
      <c r="K169" s="881"/>
      <c r="L169" s="881"/>
      <c r="M169" s="881"/>
      <c r="N169" s="881"/>
      <c r="O169" s="881"/>
    </row>
    <row r="170" spans="1:15">
      <c r="A170" s="881"/>
      <c r="B170" s="881"/>
      <c r="C170" s="881"/>
      <c r="D170" s="881"/>
      <c r="E170" s="881"/>
      <c r="F170" s="881"/>
      <c r="G170" s="881"/>
      <c r="H170" s="881"/>
      <c r="I170" s="881"/>
      <c r="J170" s="881"/>
      <c r="K170" s="881"/>
      <c r="L170" s="881"/>
      <c r="M170" s="881"/>
      <c r="N170" s="881"/>
      <c r="O170" s="881"/>
    </row>
    <row r="171" spans="1:15">
      <c r="A171" s="881"/>
      <c r="B171" s="881"/>
      <c r="C171" s="881"/>
      <c r="D171" s="881"/>
      <c r="E171" s="881"/>
      <c r="F171" s="881"/>
      <c r="G171" s="881"/>
      <c r="H171" s="881"/>
      <c r="I171" s="881"/>
      <c r="J171" s="881"/>
      <c r="K171" s="881"/>
      <c r="L171" s="881"/>
      <c r="M171" s="881"/>
      <c r="N171" s="881"/>
      <c r="O171" s="881"/>
    </row>
    <row r="172" spans="1:15">
      <c r="A172" s="881"/>
      <c r="B172" s="881"/>
      <c r="C172" s="881"/>
      <c r="D172" s="881"/>
      <c r="E172" s="881"/>
      <c r="F172" s="881"/>
      <c r="G172" s="881"/>
      <c r="H172" s="881"/>
      <c r="I172" s="881"/>
      <c r="J172" s="881"/>
      <c r="K172" s="881"/>
      <c r="L172" s="881"/>
      <c r="M172" s="881"/>
      <c r="N172" s="881"/>
      <c r="O172" s="881"/>
    </row>
    <row r="173" spans="1:15">
      <c r="A173" s="881"/>
      <c r="B173" s="881"/>
      <c r="C173" s="881"/>
      <c r="D173" s="881"/>
      <c r="E173" s="881"/>
      <c r="F173" s="881"/>
      <c r="G173" s="881"/>
      <c r="H173" s="881"/>
      <c r="I173" s="881"/>
      <c r="J173" s="881"/>
      <c r="K173" s="881"/>
      <c r="L173" s="881"/>
      <c r="M173" s="881"/>
      <c r="N173" s="881"/>
      <c r="O173" s="881"/>
    </row>
    <row r="174" spans="1:15">
      <c r="A174" s="881"/>
      <c r="B174" s="881"/>
      <c r="C174" s="881"/>
      <c r="D174" s="881"/>
      <c r="E174" s="881"/>
      <c r="F174" s="881"/>
      <c r="G174" s="881"/>
      <c r="H174" s="881"/>
      <c r="I174" s="881"/>
      <c r="J174" s="881"/>
      <c r="K174" s="881"/>
      <c r="L174" s="881"/>
      <c r="M174" s="881"/>
      <c r="N174" s="881"/>
      <c r="O174" s="881"/>
    </row>
    <row r="175" spans="1:15">
      <c r="A175" s="881"/>
      <c r="B175" s="881"/>
      <c r="C175" s="881"/>
      <c r="D175" s="881"/>
      <c r="E175" s="881"/>
      <c r="F175" s="881"/>
      <c r="G175" s="881"/>
      <c r="H175" s="881"/>
      <c r="I175" s="881"/>
      <c r="J175" s="881"/>
      <c r="K175" s="881"/>
      <c r="L175" s="881"/>
      <c r="M175" s="881"/>
      <c r="N175" s="881"/>
      <c r="O175" s="881"/>
    </row>
    <row r="176" spans="1:15">
      <c r="A176" s="881"/>
      <c r="B176" s="881"/>
      <c r="C176" s="881"/>
      <c r="D176" s="881"/>
      <c r="E176" s="881"/>
      <c r="F176" s="881"/>
      <c r="G176" s="881"/>
      <c r="H176" s="881"/>
      <c r="I176" s="881"/>
      <c r="J176" s="881"/>
      <c r="K176" s="881"/>
      <c r="L176" s="881"/>
      <c r="M176" s="881"/>
      <c r="N176" s="881"/>
      <c r="O176" s="881"/>
    </row>
    <row r="177" spans="1:15">
      <c r="A177" s="881"/>
      <c r="B177" s="881"/>
      <c r="C177" s="881"/>
      <c r="D177" s="881"/>
      <c r="E177" s="881"/>
      <c r="F177" s="881"/>
      <c r="G177" s="881"/>
      <c r="H177" s="881"/>
      <c r="I177" s="881"/>
      <c r="J177" s="881"/>
      <c r="K177" s="881"/>
      <c r="L177" s="881"/>
      <c r="M177" s="881"/>
      <c r="N177" s="881"/>
      <c r="O177" s="881"/>
    </row>
    <row r="178" spans="1:15">
      <c r="A178" s="881"/>
      <c r="B178" s="881"/>
      <c r="C178" s="881"/>
      <c r="D178" s="881"/>
      <c r="E178" s="881"/>
      <c r="F178" s="881"/>
      <c r="G178" s="881"/>
      <c r="H178" s="881"/>
      <c r="I178" s="881"/>
      <c r="J178" s="881"/>
      <c r="K178" s="881"/>
      <c r="L178" s="881"/>
      <c r="M178" s="881"/>
      <c r="N178" s="881"/>
      <c r="O178" s="881"/>
    </row>
    <row r="179" spans="1:15">
      <c r="A179" s="881"/>
      <c r="B179" s="881"/>
      <c r="C179" s="881"/>
      <c r="D179" s="881"/>
      <c r="E179" s="881"/>
      <c r="F179" s="881"/>
      <c r="G179" s="881"/>
      <c r="H179" s="881"/>
      <c r="I179" s="881"/>
      <c r="J179" s="881"/>
      <c r="K179" s="881"/>
      <c r="L179" s="881"/>
      <c r="M179" s="881"/>
      <c r="N179" s="881"/>
      <c r="O179" s="881"/>
    </row>
    <row r="180" spans="1:15">
      <c r="A180" s="881"/>
      <c r="B180" s="881"/>
      <c r="C180" s="881"/>
      <c r="D180" s="881"/>
      <c r="E180" s="881"/>
      <c r="F180" s="881"/>
      <c r="G180" s="881"/>
      <c r="H180" s="881"/>
      <c r="I180" s="881"/>
      <c r="J180" s="881"/>
      <c r="K180" s="881"/>
      <c r="L180" s="881"/>
      <c r="M180" s="881"/>
      <c r="N180" s="881"/>
      <c r="O180" s="881"/>
    </row>
    <row r="181" spans="1:15">
      <c r="A181" s="881"/>
      <c r="B181" s="881"/>
      <c r="C181" s="881"/>
      <c r="D181" s="881"/>
      <c r="E181" s="881"/>
      <c r="F181" s="881"/>
      <c r="G181" s="881"/>
      <c r="H181" s="881"/>
      <c r="I181" s="881"/>
      <c r="J181" s="881"/>
      <c r="K181" s="881"/>
      <c r="L181" s="881"/>
      <c r="M181" s="881"/>
      <c r="N181" s="881"/>
      <c r="O181" s="881"/>
    </row>
    <row r="182" spans="1:15">
      <c r="A182" s="881"/>
      <c r="B182" s="881"/>
      <c r="C182" s="881"/>
      <c r="D182" s="881"/>
      <c r="E182" s="881"/>
      <c r="F182" s="881"/>
      <c r="G182" s="881"/>
      <c r="H182" s="881"/>
      <c r="I182" s="881"/>
      <c r="J182" s="881"/>
      <c r="K182" s="881"/>
      <c r="L182" s="881"/>
      <c r="M182" s="881"/>
      <c r="N182" s="881"/>
      <c r="O182" s="881"/>
    </row>
    <row r="183" spans="1:15">
      <c r="A183" s="881"/>
      <c r="B183" s="881"/>
      <c r="C183" s="881"/>
      <c r="D183" s="881"/>
      <c r="E183" s="881"/>
      <c r="F183" s="881"/>
      <c r="G183" s="881"/>
      <c r="H183" s="881"/>
      <c r="I183" s="881"/>
      <c r="J183" s="881"/>
      <c r="K183" s="881"/>
      <c r="L183" s="881"/>
      <c r="M183" s="881"/>
      <c r="N183" s="881"/>
      <c r="O183" s="881"/>
    </row>
    <row r="184" spans="1:15">
      <c r="A184" s="881"/>
      <c r="B184" s="881"/>
      <c r="C184" s="881"/>
      <c r="D184" s="881"/>
      <c r="E184" s="881"/>
      <c r="F184" s="881"/>
      <c r="G184" s="881"/>
      <c r="H184" s="881"/>
      <c r="I184" s="881"/>
      <c r="J184" s="881"/>
      <c r="K184" s="881"/>
      <c r="L184" s="881"/>
      <c r="M184" s="881"/>
      <c r="N184" s="881"/>
      <c r="O184" s="881"/>
    </row>
    <row r="185" spans="1:15">
      <c r="A185" s="881"/>
      <c r="B185" s="881"/>
      <c r="C185" s="881"/>
      <c r="D185" s="881"/>
      <c r="E185" s="881"/>
      <c r="F185" s="881"/>
      <c r="G185" s="881"/>
      <c r="H185" s="881"/>
      <c r="I185" s="881"/>
      <c r="J185" s="881"/>
      <c r="K185" s="881"/>
      <c r="L185" s="881"/>
      <c r="M185" s="881"/>
      <c r="N185" s="881"/>
      <c r="O185" s="881"/>
    </row>
    <row r="186" spans="1:15">
      <c r="A186" s="881"/>
      <c r="B186" s="881"/>
      <c r="C186" s="881"/>
      <c r="D186" s="881"/>
      <c r="E186" s="881"/>
      <c r="F186" s="881"/>
      <c r="G186" s="881"/>
      <c r="H186" s="881"/>
      <c r="I186" s="881"/>
      <c r="J186" s="881"/>
      <c r="K186" s="881"/>
      <c r="L186" s="881"/>
      <c r="M186" s="881"/>
      <c r="N186" s="881"/>
      <c r="O186" s="881"/>
    </row>
    <row r="187" spans="1:15">
      <c r="A187" s="881"/>
      <c r="B187" s="881"/>
      <c r="C187" s="881"/>
      <c r="D187" s="881"/>
      <c r="E187" s="881"/>
      <c r="F187" s="881"/>
      <c r="G187" s="881"/>
      <c r="H187" s="881"/>
      <c r="I187" s="881"/>
      <c r="J187" s="881"/>
      <c r="K187" s="881"/>
      <c r="L187" s="881"/>
      <c r="M187" s="881"/>
      <c r="N187" s="881"/>
      <c r="O187" s="881"/>
    </row>
    <row r="188" spans="1:15">
      <c r="A188" s="881"/>
      <c r="B188" s="881"/>
      <c r="C188" s="881"/>
      <c r="D188" s="881"/>
      <c r="E188" s="881"/>
      <c r="F188" s="881"/>
      <c r="G188" s="881"/>
      <c r="H188" s="881"/>
      <c r="I188" s="881"/>
      <c r="J188" s="881"/>
      <c r="K188" s="881"/>
      <c r="L188" s="881"/>
      <c r="M188" s="881"/>
      <c r="N188" s="881"/>
      <c r="O188" s="881"/>
    </row>
    <row r="189" spans="1:15">
      <c r="A189" s="881"/>
      <c r="B189" s="881"/>
      <c r="C189" s="881"/>
      <c r="D189" s="881"/>
      <c r="E189" s="881"/>
      <c r="F189" s="881"/>
      <c r="G189" s="881"/>
      <c r="H189" s="881"/>
      <c r="I189" s="881"/>
      <c r="J189" s="881"/>
      <c r="K189" s="881"/>
      <c r="L189" s="881"/>
      <c r="M189" s="881"/>
      <c r="N189" s="881"/>
      <c r="O189" s="881"/>
    </row>
    <row r="190" spans="1:15">
      <c r="A190" s="881"/>
      <c r="B190" s="881"/>
      <c r="C190" s="881"/>
      <c r="D190" s="881"/>
      <c r="E190" s="881"/>
      <c r="F190" s="881"/>
      <c r="G190" s="881"/>
      <c r="H190" s="881"/>
      <c r="I190" s="881"/>
      <c r="J190" s="881"/>
      <c r="K190" s="881"/>
      <c r="L190" s="881"/>
      <c r="M190" s="881"/>
      <c r="N190" s="881"/>
      <c r="O190" s="881"/>
    </row>
    <row r="191" spans="1:15">
      <c r="A191" s="881"/>
      <c r="B191" s="881"/>
      <c r="C191" s="881"/>
      <c r="D191" s="881"/>
      <c r="E191" s="881"/>
      <c r="F191" s="881"/>
      <c r="G191" s="881"/>
      <c r="H191" s="881"/>
      <c r="I191" s="881"/>
      <c r="J191" s="881"/>
      <c r="K191" s="881"/>
      <c r="L191" s="881"/>
      <c r="M191" s="881"/>
      <c r="N191" s="881"/>
      <c r="O191" s="881"/>
    </row>
    <row r="192" spans="1:15">
      <c r="A192" s="881"/>
      <c r="B192" s="881"/>
      <c r="C192" s="881"/>
      <c r="D192" s="881"/>
      <c r="E192" s="881"/>
      <c r="F192" s="881"/>
      <c r="G192" s="881"/>
      <c r="H192" s="881"/>
      <c r="I192" s="881"/>
      <c r="J192" s="881"/>
      <c r="K192" s="881"/>
      <c r="L192" s="881"/>
      <c r="M192" s="881"/>
      <c r="N192" s="881"/>
      <c r="O192" s="881"/>
    </row>
    <row r="193" spans="1:15">
      <c r="A193" s="881"/>
      <c r="B193" s="881"/>
      <c r="C193" s="881"/>
      <c r="D193" s="881"/>
      <c r="E193" s="881"/>
      <c r="F193" s="881"/>
      <c r="G193" s="881"/>
      <c r="H193" s="881"/>
      <c r="I193" s="881"/>
      <c r="J193" s="881"/>
      <c r="K193" s="881"/>
      <c r="L193" s="881"/>
      <c r="M193" s="881"/>
      <c r="N193" s="881"/>
      <c r="O193" s="881"/>
    </row>
    <row r="194" spans="1:15">
      <c r="A194" s="881"/>
      <c r="B194" s="881"/>
      <c r="C194" s="881"/>
      <c r="D194" s="881"/>
      <c r="E194" s="881"/>
      <c r="F194" s="881"/>
      <c r="G194" s="881"/>
      <c r="H194" s="881"/>
      <c r="I194" s="881"/>
      <c r="J194" s="881"/>
      <c r="K194" s="881"/>
      <c r="L194" s="881"/>
      <c r="M194" s="881"/>
      <c r="N194" s="881"/>
      <c r="O194" s="881"/>
    </row>
    <row r="195" spans="1:15">
      <c r="A195" s="881"/>
      <c r="B195" s="881"/>
      <c r="C195" s="881"/>
      <c r="D195" s="881"/>
      <c r="E195" s="881"/>
      <c r="F195" s="881"/>
      <c r="G195" s="881"/>
      <c r="H195" s="881"/>
      <c r="I195" s="881"/>
      <c r="J195" s="881"/>
      <c r="K195" s="881"/>
      <c r="L195" s="881"/>
      <c r="M195" s="881"/>
      <c r="N195" s="881"/>
      <c r="O195" s="881"/>
    </row>
    <row r="196" spans="1:15">
      <c r="A196" s="881"/>
      <c r="B196" s="881"/>
      <c r="C196" s="881"/>
      <c r="D196" s="881"/>
      <c r="E196" s="881"/>
      <c r="F196" s="881"/>
      <c r="G196" s="881"/>
      <c r="H196" s="881"/>
      <c r="I196" s="881"/>
      <c r="J196" s="881"/>
      <c r="K196" s="881"/>
      <c r="L196" s="881"/>
      <c r="M196" s="881"/>
      <c r="N196" s="881"/>
      <c r="O196" s="881"/>
    </row>
    <row r="197" spans="1:15">
      <c r="A197" s="881"/>
      <c r="B197" s="881"/>
      <c r="C197" s="881"/>
      <c r="D197" s="881"/>
      <c r="E197" s="881"/>
      <c r="F197" s="881"/>
      <c r="G197" s="881"/>
      <c r="H197" s="881"/>
      <c r="I197" s="881"/>
      <c r="J197" s="881"/>
      <c r="K197" s="881"/>
      <c r="L197" s="881"/>
      <c r="M197" s="881"/>
      <c r="N197" s="881"/>
      <c r="O197" s="881"/>
    </row>
    <row r="198" spans="1:15">
      <c r="A198" s="881"/>
      <c r="B198" s="881"/>
      <c r="C198" s="881"/>
      <c r="D198" s="881"/>
      <c r="E198" s="881"/>
      <c r="F198" s="881"/>
      <c r="G198" s="881"/>
      <c r="H198" s="881"/>
      <c r="I198" s="881"/>
      <c r="J198" s="881"/>
      <c r="K198" s="881"/>
      <c r="L198" s="881"/>
      <c r="M198" s="881"/>
      <c r="N198" s="881"/>
      <c r="O198" s="881"/>
    </row>
    <row r="199" spans="1:15">
      <c r="A199" s="881"/>
      <c r="B199" s="881"/>
      <c r="C199" s="881"/>
      <c r="D199" s="881"/>
      <c r="E199" s="881"/>
      <c r="F199" s="881"/>
      <c r="G199" s="881"/>
      <c r="H199" s="881"/>
      <c r="I199" s="881"/>
      <c r="J199" s="881"/>
      <c r="K199" s="881"/>
      <c r="L199" s="881"/>
      <c r="M199" s="881"/>
      <c r="N199" s="881"/>
      <c r="O199" s="881"/>
    </row>
    <row r="200" spans="1:15">
      <c r="A200" s="881"/>
      <c r="B200" s="881"/>
      <c r="C200" s="881"/>
      <c r="D200" s="881"/>
      <c r="E200" s="881"/>
      <c r="F200" s="881"/>
      <c r="G200" s="881"/>
      <c r="H200" s="881"/>
      <c r="I200" s="881"/>
      <c r="J200" s="881"/>
      <c r="K200" s="881"/>
      <c r="L200" s="881"/>
      <c r="M200" s="881"/>
      <c r="N200" s="881"/>
      <c r="O200" s="881"/>
    </row>
    <row r="201" spans="1:15">
      <c r="A201" s="881"/>
      <c r="B201" s="881"/>
      <c r="C201" s="881"/>
      <c r="D201" s="881"/>
      <c r="E201" s="881"/>
      <c r="F201" s="881"/>
      <c r="G201" s="881"/>
      <c r="H201" s="881"/>
      <c r="I201" s="881"/>
      <c r="J201" s="881"/>
      <c r="K201" s="881"/>
      <c r="L201" s="881"/>
      <c r="M201" s="881"/>
      <c r="N201" s="881"/>
      <c r="O201" s="881"/>
    </row>
    <row r="202" spans="1:15">
      <c r="A202" s="881"/>
      <c r="B202" s="881"/>
      <c r="C202" s="881"/>
      <c r="D202" s="881"/>
      <c r="E202" s="881"/>
      <c r="F202" s="881"/>
      <c r="G202" s="881"/>
      <c r="H202" s="881"/>
      <c r="I202" s="881"/>
      <c r="J202" s="881"/>
      <c r="K202" s="881"/>
      <c r="L202" s="881"/>
      <c r="M202" s="881"/>
      <c r="N202" s="881"/>
      <c r="O202" s="881"/>
    </row>
    <row r="203" spans="1:15">
      <c r="A203" s="881"/>
      <c r="B203" s="881"/>
      <c r="C203" s="881"/>
      <c r="D203" s="881"/>
      <c r="E203" s="881"/>
      <c r="F203" s="881"/>
      <c r="G203" s="881"/>
      <c r="H203" s="881"/>
      <c r="I203" s="881"/>
      <c r="J203" s="881"/>
      <c r="K203" s="881"/>
      <c r="L203" s="881"/>
      <c r="M203" s="881"/>
      <c r="N203" s="881"/>
      <c r="O203" s="881"/>
    </row>
    <row r="204" spans="1:15">
      <c r="A204" s="881"/>
      <c r="B204" s="881"/>
      <c r="C204" s="881"/>
      <c r="D204" s="881"/>
      <c r="E204" s="881"/>
      <c r="F204" s="881"/>
      <c r="G204" s="881"/>
      <c r="H204" s="881"/>
      <c r="I204" s="881"/>
      <c r="J204" s="881"/>
      <c r="K204" s="881"/>
      <c r="L204" s="881"/>
      <c r="M204" s="881"/>
      <c r="N204" s="881"/>
      <c r="O204" s="881"/>
    </row>
    <row r="205" spans="1:15">
      <c r="A205" s="881"/>
      <c r="B205" s="881"/>
      <c r="C205" s="881"/>
      <c r="D205" s="881"/>
      <c r="E205" s="881"/>
      <c r="F205" s="881"/>
      <c r="G205" s="881"/>
      <c r="H205" s="881"/>
      <c r="I205" s="881"/>
      <c r="J205" s="881"/>
      <c r="K205" s="881"/>
      <c r="L205" s="881"/>
      <c r="M205" s="881"/>
      <c r="N205" s="881"/>
      <c r="O205" s="881"/>
    </row>
    <row r="206" spans="1:15">
      <c r="A206" s="881"/>
      <c r="B206" s="881"/>
      <c r="C206" s="881"/>
      <c r="D206" s="881"/>
      <c r="E206" s="881"/>
      <c r="F206" s="881"/>
      <c r="G206" s="881"/>
      <c r="H206" s="881"/>
      <c r="I206" s="881"/>
      <c r="J206" s="881"/>
      <c r="K206" s="881"/>
      <c r="L206" s="881"/>
      <c r="M206" s="881"/>
      <c r="N206" s="881"/>
      <c r="O206" s="881"/>
    </row>
    <row r="207" spans="1:15">
      <c r="A207" s="881"/>
      <c r="B207" s="881"/>
      <c r="C207" s="881"/>
      <c r="D207" s="881"/>
      <c r="E207" s="881"/>
      <c r="F207" s="881"/>
      <c r="G207" s="881"/>
      <c r="H207" s="881"/>
      <c r="I207" s="881"/>
      <c r="J207" s="881"/>
      <c r="K207" s="881"/>
      <c r="L207" s="881"/>
      <c r="M207" s="881"/>
      <c r="N207" s="881"/>
      <c r="O207" s="881"/>
    </row>
    <row r="208" spans="1:15">
      <c r="A208" s="881"/>
      <c r="B208" s="881"/>
      <c r="C208" s="881"/>
      <c r="D208" s="881"/>
      <c r="E208" s="881"/>
      <c r="F208" s="881"/>
      <c r="G208" s="881"/>
      <c r="H208" s="881"/>
      <c r="I208" s="881"/>
      <c r="J208" s="881"/>
      <c r="K208" s="881"/>
      <c r="L208" s="881"/>
      <c r="M208" s="881"/>
      <c r="N208" s="881"/>
      <c r="O208" s="881"/>
    </row>
    <row r="209" spans="1:15">
      <c r="A209" s="881"/>
      <c r="B209" s="881"/>
      <c r="C209" s="881"/>
      <c r="D209" s="881"/>
      <c r="E209" s="881"/>
      <c r="F209" s="881"/>
      <c r="G209" s="881"/>
      <c r="H209" s="881"/>
      <c r="I209" s="881"/>
      <c r="J209" s="881"/>
      <c r="K209" s="881"/>
      <c r="L209" s="881"/>
      <c r="M209" s="881"/>
      <c r="N209" s="881"/>
      <c r="O209" s="881"/>
    </row>
    <row r="210" spans="1:15">
      <c r="A210" s="881"/>
      <c r="B210" s="881"/>
      <c r="C210" s="881"/>
      <c r="D210" s="881"/>
      <c r="E210" s="881"/>
      <c r="F210" s="881"/>
      <c r="G210" s="881"/>
      <c r="H210" s="881"/>
      <c r="I210" s="881"/>
      <c r="J210" s="881"/>
      <c r="K210" s="881"/>
      <c r="L210" s="881"/>
      <c r="M210" s="881"/>
      <c r="N210" s="881"/>
      <c r="O210" s="881"/>
    </row>
    <row r="211" spans="1:15">
      <c r="A211" s="881"/>
      <c r="B211" s="881"/>
      <c r="C211" s="881"/>
      <c r="D211" s="881"/>
      <c r="E211" s="881"/>
      <c r="F211" s="881"/>
      <c r="G211" s="881"/>
      <c r="H211" s="881"/>
      <c r="I211" s="881"/>
      <c r="J211" s="881"/>
      <c r="K211" s="881"/>
      <c r="L211" s="881"/>
      <c r="M211" s="881"/>
      <c r="N211" s="881"/>
      <c r="O211" s="881"/>
    </row>
    <row r="212" spans="1:15">
      <c r="A212" s="881"/>
      <c r="B212" s="881"/>
      <c r="C212" s="881"/>
      <c r="D212" s="881"/>
      <c r="E212" s="881"/>
      <c r="F212" s="881"/>
      <c r="G212" s="881"/>
      <c r="H212" s="881"/>
      <c r="I212" s="881"/>
      <c r="J212" s="881"/>
      <c r="K212" s="881"/>
      <c r="L212" s="881"/>
      <c r="M212" s="881"/>
      <c r="N212" s="881"/>
      <c r="O212" s="881"/>
    </row>
    <row r="213" spans="1:15">
      <c r="A213" s="881"/>
      <c r="B213" s="881"/>
      <c r="C213" s="881"/>
      <c r="D213" s="881"/>
      <c r="E213" s="881"/>
      <c r="F213" s="881"/>
      <c r="G213" s="881"/>
      <c r="H213" s="881"/>
      <c r="I213" s="881"/>
      <c r="J213" s="881"/>
      <c r="K213" s="881"/>
      <c r="L213" s="881"/>
      <c r="M213" s="881"/>
      <c r="N213" s="881"/>
      <c r="O213" s="881"/>
    </row>
    <row r="214" spans="1:15">
      <c r="A214" s="881"/>
      <c r="B214" s="881"/>
      <c r="C214" s="881"/>
      <c r="D214" s="881"/>
      <c r="E214" s="881"/>
      <c r="F214" s="881"/>
      <c r="G214" s="881"/>
      <c r="H214" s="881"/>
      <c r="I214" s="881"/>
      <c r="J214" s="881"/>
      <c r="K214" s="881"/>
      <c r="L214" s="881"/>
      <c r="M214" s="881"/>
      <c r="N214" s="881"/>
      <c r="O214" s="881"/>
    </row>
    <row r="215" spans="1:15">
      <c r="A215" s="881"/>
      <c r="B215" s="881"/>
      <c r="C215" s="881"/>
      <c r="D215" s="881"/>
      <c r="E215" s="881"/>
      <c r="F215" s="881"/>
      <c r="G215" s="881"/>
      <c r="H215" s="881"/>
      <c r="I215" s="881"/>
      <c r="J215" s="881"/>
      <c r="K215" s="881"/>
      <c r="L215" s="881"/>
      <c r="M215" s="881"/>
      <c r="N215" s="881"/>
      <c r="O215" s="881"/>
    </row>
    <row r="216" spans="1:15">
      <c r="A216" s="881"/>
      <c r="B216" s="881"/>
      <c r="C216" s="881"/>
      <c r="D216" s="881"/>
      <c r="E216" s="881"/>
      <c r="F216" s="881"/>
      <c r="G216" s="881"/>
      <c r="H216" s="881"/>
      <c r="I216" s="881"/>
      <c r="J216" s="881"/>
      <c r="K216" s="881"/>
      <c r="L216" s="881"/>
      <c r="M216" s="881"/>
      <c r="N216" s="881"/>
      <c r="O216" s="881"/>
    </row>
    <row r="217" spans="1:15">
      <c r="A217" s="881"/>
      <c r="B217" s="881"/>
      <c r="C217" s="881"/>
      <c r="D217" s="881"/>
      <c r="E217" s="881"/>
      <c r="F217" s="881"/>
      <c r="G217" s="881"/>
      <c r="H217" s="881"/>
      <c r="I217" s="881"/>
      <c r="J217" s="881"/>
      <c r="K217" s="881"/>
      <c r="L217" s="881"/>
      <c r="M217" s="881"/>
      <c r="N217" s="881"/>
      <c r="O217" s="881"/>
    </row>
    <row r="218" spans="1:15">
      <c r="A218" s="881"/>
      <c r="B218" s="881"/>
      <c r="C218" s="881"/>
      <c r="D218" s="881"/>
      <c r="E218" s="881"/>
      <c r="F218" s="881"/>
      <c r="G218" s="881"/>
      <c r="H218" s="881"/>
      <c r="I218" s="881"/>
      <c r="J218" s="881"/>
      <c r="K218" s="881"/>
      <c r="L218" s="881"/>
      <c r="M218" s="881"/>
      <c r="N218" s="881"/>
      <c r="O218" s="881"/>
    </row>
    <row r="219" spans="1:15">
      <c r="A219" s="881"/>
      <c r="B219" s="881"/>
      <c r="C219" s="881"/>
      <c r="D219" s="881"/>
      <c r="E219" s="881"/>
      <c r="F219" s="881"/>
      <c r="G219" s="881"/>
      <c r="H219" s="881"/>
      <c r="I219" s="881"/>
      <c r="J219" s="881"/>
      <c r="K219" s="881"/>
      <c r="L219" s="881"/>
      <c r="M219" s="881"/>
      <c r="N219" s="881"/>
      <c r="O219" s="881"/>
    </row>
    <row r="220" spans="1:15">
      <c r="A220" s="881"/>
      <c r="B220" s="881"/>
      <c r="C220" s="881"/>
      <c r="D220" s="881"/>
      <c r="E220" s="881"/>
      <c r="F220" s="881"/>
      <c r="G220" s="881"/>
      <c r="H220" s="881"/>
      <c r="I220" s="881"/>
      <c r="J220" s="881"/>
      <c r="K220" s="881"/>
      <c r="L220" s="881"/>
      <c r="M220" s="881"/>
      <c r="N220" s="881"/>
      <c r="O220" s="881"/>
    </row>
    <row r="221" spans="1:15">
      <c r="A221" s="881"/>
      <c r="B221" s="881"/>
      <c r="C221" s="881"/>
      <c r="D221" s="881"/>
      <c r="E221" s="881"/>
      <c r="F221" s="881"/>
      <c r="G221" s="881"/>
      <c r="H221" s="881"/>
      <c r="I221" s="881"/>
      <c r="J221" s="881"/>
      <c r="K221" s="881"/>
      <c r="L221" s="881"/>
      <c r="M221" s="881"/>
      <c r="N221" s="881"/>
      <c r="O221" s="881"/>
    </row>
    <row r="222" spans="1:15">
      <c r="A222" s="881"/>
      <c r="B222" s="881"/>
      <c r="C222" s="881"/>
      <c r="D222" s="881"/>
      <c r="E222" s="881"/>
      <c r="F222" s="881"/>
      <c r="G222" s="881"/>
      <c r="H222" s="881"/>
      <c r="I222" s="881"/>
      <c r="J222" s="881"/>
      <c r="K222" s="881"/>
      <c r="L222" s="881"/>
      <c r="M222" s="881"/>
      <c r="N222" s="881"/>
      <c r="O222" s="881"/>
    </row>
    <row r="223" spans="1:15">
      <c r="A223" s="881"/>
      <c r="B223" s="881"/>
      <c r="C223" s="881"/>
      <c r="D223" s="881"/>
      <c r="E223" s="881"/>
      <c r="F223" s="881"/>
      <c r="G223" s="881"/>
      <c r="H223" s="881"/>
      <c r="I223" s="881"/>
      <c r="J223" s="881"/>
      <c r="K223" s="881"/>
      <c r="L223" s="881"/>
      <c r="M223" s="881"/>
      <c r="N223" s="881"/>
      <c r="O223" s="881"/>
    </row>
    <row r="224" spans="1:15">
      <c r="A224" s="881"/>
      <c r="B224" s="881"/>
      <c r="C224" s="881"/>
      <c r="D224" s="881"/>
      <c r="E224" s="881"/>
      <c r="F224" s="881"/>
      <c r="G224" s="881"/>
      <c r="H224" s="881"/>
      <c r="I224" s="881"/>
      <c r="J224" s="881"/>
      <c r="K224" s="881"/>
      <c r="L224" s="881"/>
      <c r="M224" s="881"/>
      <c r="N224" s="881"/>
      <c r="O224" s="881"/>
    </row>
    <row r="225" spans="1:15">
      <c r="A225" s="881"/>
      <c r="B225" s="881"/>
      <c r="C225" s="881"/>
      <c r="D225" s="881"/>
      <c r="E225" s="881"/>
      <c r="F225" s="881"/>
      <c r="G225" s="881"/>
      <c r="H225" s="881"/>
      <c r="I225" s="881"/>
      <c r="J225" s="881"/>
      <c r="K225" s="881"/>
      <c r="L225" s="881"/>
      <c r="M225" s="881"/>
      <c r="N225" s="881"/>
      <c r="O225" s="881"/>
    </row>
    <row r="226" spans="1:15">
      <c r="A226" s="881"/>
      <c r="B226" s="881"/>
      <c r="C226" s="881"/>
      <c r="D226" s="881"/>
      <c r="E226" s="881"/>
      <c r="F226" s="881"/>
      <c r="G226" s="881"/>
      <c r="K226" s="881"/>
      <c r="L226" s="881"/>
      <c r="M226" s="881"/>
      <c r="N226" s="881"/>
      <c r="O226" s="881"/>
    </row>
    <row r="227" spans="1:15">
      <c r="A227" s="881"/>
      <c r="B227" s="881"/>
      <c r="C227" s="881"/>
      <c r="D227" s="881"/>
      <c r="E227" s="881"/>
      <c r="F227" s="881"/>
      <c r="G227" s="881"/>
      <c r="K227" s="881"/>
      <c r="L227" s="881"/>
      <c r="M227" s="881"/>
      <c r="N227" s="881"/>
      <c r="O227" s="881"/>
    </row>
    <row r="228" spans="1:15">
      <c r="A228" s="881"/>
      <c r="B228" s="881"/>
      <c r="C228" s="881"/>
      <c r="D228" s="881"/>
      <c r="E228" s="881"/>
      <c r="F228" s="881"/>
      <c r="G228" s="881"/>
      <c r="K228" s="881"/>
      <c r="L228" s="881"/>
      <c r="M228" s="881"/>
      <c r="N228" s="881"/>
      <c r="O228" s="881"/>
    </row>
    <row r="229" spans="1:15">
      <c r="A229" s="881"/>
      <c r="B229" s="881"/>
      <c r="C229" s="881"/>
      <c r="D229" s="881"/>
      <c r="E229" s="881"/>
      <c r="F229" s="881"/>
      <c r="G229" s="881"/>
      <c r="K229" s="881"/>
      <c r="L229" s="881"/>
      <c r="M229" s="881"/>
      <c r="N229" s="881"/>
      <c r="O229" s="881"/>
    </row>
    <row r="230" spans="1:15">
      <c r="A230" s="881"/>
      <c r="B230" s="881"/>
      <c r="C230" s="881"/>
      <c r="D230" s="881"/>
      <c r="E230" s="881"/>
      <c r="F230" s="881"/>
      <c r="G230" s="881"/>
      <c r="K230" s="881"/>
      <c r="L230" s="881"/>
      <c r="M230" s="881"/>
      <c r="N230" s="881"/>
      <c r="O230" s="881"/>
    </row>
    <row r="231" spans="1:15">
      <c r="A231" s="881"/>
      <c r="B231" s="881"/>
      <c r="C231" s="881"/>
      <c r="K231" s="881"/>
      <c r="L231" s="881"/>
      <c r="M231" s="881"/>
      <c r="N231" s="881"/>
      <c r="O231" s="881"/>
    </row>
    <row r="232" spans="1:15">
      <c r="A232" s="881"/>
      <c r="B232" s="881"/>
      <c r="C232" s="881"/>
      <c r="K232" s="881"/>
      <c r="L232" s="881"/>
      <c r="M232" s="881"/>
      <c r="N232" s="881"/>
      <c r="O232" s="881"/>
    </row>
    <row r="233" spans="1:15">
      <c r="B233" s="881"/>
      <c r="C233" s="881"/>
      <c r="K233" s="881"/>
      <c r="L233" s="881"/>
      <c r="M233" s="881"/>
      <c r="N233" s="881"/>
      <c r="O233" s="881"/>
    </row>
    <row r="234" spans="1:15">
      <c r="B234" s="881"/>
      <c r="C234" s="881"/>
      <c r="K234" s="881"/>
      <c r="L234" s="881"/>
      <c r="M234" s="881"/>
      <c r="N234" s="881"/>
      <c r="O234" s="881"/>
    </row>
    <row r="235" spans="1:15">
      <c r="B235" s="881"/>
      <c r="C235" s="881"/>
      <c r="K235" s="881"/>
      <c r="L235" s="881"/>
      <c r="M235" s="881"/>
      <c r="N235" s="881"/>
      <c r="O235" s="881"/>
    </row>
    <row r="236" spans="1:15">
      <c r="B236" s="881"/>
      <c r="C236" s="881"/>
      <c r="K236" s="881"/>
      <c r="L236" s="881"/>
      <c r="M236" s="881"/>
      <c r="N236" s="881"/>
      <c r="O236" s="881"/>
    </row>
    <row r="237" spans="1:15">
      <c r="B237" s="881"/>
      <c r="C237" s="881"/>
      <c r="K237" s="881"/>
      <c r="L237" s="881"/>
      <c r="M237" s="881"/>
      <c r="N237" s="881"/>
      <c r="O237" s="881"/>
    </row>
    <row r="238" spans="1:15">
      <c r="B238" s="881"/>
      <c r="C238" s="881"/>
      <c r="K238" s="881"/>
      <c r="L238" s="881"/>
      <c r="M238" s="881"/>
      <c r="N238" s="881"/>
      <c r="O238" s="881"/>
    </row>
    <row r="239" spans="1:15">
      <c r="B239" s="881"/>
      <c r="C239" s="881"/>
      <c r="K239" s="881"/>
      <c r="L239" s="881"/>
      <c r="M239" s="881"/>
      <c r="N239" s="881"/>
      <c r="O239" s="881"/>
    </row>
    <row r="240" spans="1:15">
      <c r="B240" s="881"/>
      <c r="C240" s="881"/>
      <c r="K240" s="881"/>
      <c r="L240" s="881"/>
      <c r="M240" s="881"/>
      <c r="N240" s="881"/>
      <c r="O240" s="881"/>
    </row>
    <row r="241" spans="2:15">
      <c r="B241" s="881"/>
      <c r="C241" s="881"/>
      <c r="K241" s="881"/>
      <c r="L241" s="881"/>
      <c r="M241" s="881"/>
      <c r="N241" s="881"/>
      <c r="O241" s="881"/>
    </row>
    <row r="242" spans="2:15">
      <c r="B242" s="881"/>
      <c r="C242" s="881"/>
      <c r="K242" s="881"/>
      <c r="L242" s="881"/>
      <c r="M242" s="881"/>
      <c r="N242" s="881"/>
      <c r="O242" s="881"/>
    </row>
    <row r="243" spans="2:15">
      <c r="B243" s="881"/>
      <c r="C243" s="881"/>
      <c r="K243" s="881"/>
      <c r="L243" s="881"/>
      <c r="M243" s="881"/>
      <c r="N243" s="881"/>
      <c r="O243" s="881"/>
    </row>
    <row r="244" spans="2:15">
      <c r="B244" s="881"/>
      <c r="C244" s="881"/>
      <c r="K244" s="881"/>
      <c r="L244" s="881"/>
      <c r="M244" s="881"/>
      <c r="N244" s="881"/>
      <c r="O244" s="881"/>
    </row>
    <row r="245" spans="2:15">
      <c r="B245" s="881"/>
      <c r="C245" s="881"/>
      <c r="K245" s="881"/>
      <c r="L245" s="881"/>
      <c r="M245" s="881"/>
      <c r="N245" s="881"/>
      <c r="O245" s="881"/>
    </row>
    <row r="246" spans="2:15">
      <c r="B246" s="881"/>
      <c r="C246" s="881"/>
      <c r="K246" s="881"/>
      <c r="L246" s="881"/>
      <c r="M246" s="881"/>
      <c r="N246" s="881"/>
      <c r="O246" s="881"/>
    </row>
    <row r="247" spans="2:15">
      <c r="B247" s="881"/>
      <c r="C247" s="881"/>
      <c r="K247" s="881"/>
      <c r="L247" s="881"/>
      <c r="M247" s="881"/>
      <c r="N247" s="881"/>
      <c r="O247" s="881"/>
    </row>
    <row r="248" spans="2:15">
      <c r="B248" s="881"/>
      <c r="C248" s="881"/>
      <c r="K248" s="881"/>
      <c r="L248" s="881"/>
      <c r="M248" s="881"/>
      <c r="N248" s="881"/>
      <c r="O248" s="881"/>
    </row>
    <row r="249" spans="2:15">
      <c r="B249" s="881"/>
      <c r="C249" s="881"/>
      <c r="K249" s="881"/>
      <c r="L249" s="881"/>
      <c r="M249" s="881"/>
      <c r="N249" s="881"/>
      <c r="O249" s="881"/>
    </row>
    <row r="250" spans="2:15">
      <c r="B250" s="881"/>
      <c r="C250" s="881"/>
      <c r="K250" s="881"/>
      <c r="L250" s="881"/>
    </row>
    <row r="251" spans="2:15">
      <c r="B251" s="881"/>
      <c r="C251" s="881"/>
      <c r="K251" s="881"/>
      <c r="L251" s="881"/>
    </row>
    <row r="252" spans="2:15">
      <c r="B252" s="881"/>
      <c r="C252" s="881"/>
      <c r="K252" s="881"/>
      <c r="L252" s="881"/>
    </row>
    <row r="253" spans="2:15">
      <c r="B253" s="881"/>
      <c r="C253" s="881"/>
      <c r="K253" s="881"/>
      <c r="L253" s="881"/>
    </row>
    <row r="254" spans="2:15">
      <c r="B254" s="881"/>
      <c r="C254" s="881"/>
      <c r="K254" s="881"/>
      <c r="L254" s="881"/>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4" bestFit="1" customWidth="1"/>
    <col min="15" max="15" width="15.5546875" style="489" bestFit="1" customWidth="1"/>
    <col min="16" max="16384" width="9.109375" style="489"/>
  </cols>
  <sheetData>
    <row r="1" spans="1:15" ht="21" customHeight="1" thickBot="1">
      <c r="A1" s="1126" t="s">
        <v>85</v>
      </c>
      <c r="B1" s="1127"/>
      <c r="C1" s="1127"/>
      <c r="D1" s="1127"/>
      <c r="E1" s="1127"/>
      <c r="F1" s="1127"/>
      <c r="G1" s="1127"/>
      <c r="H1" s="1127"/>
      <c r="I1" s="1127"/>
      <c r="J1" s="1127"/>
      <c r="K1" s="1127"/>
      <c r="L1" s="1127"/>
      <c r="M1" s="1127"/>
      <c r="N1" s="1127"/>
      <c r="O1" s="1128"/>
    </row>
    <row r="2" spans="1:15" s="774" customFormat="1" ht="27" customHeight="1" thickBot="1">
      <c r="A2" s="770" t="s">
        <v>81</v>
      </c>
      <c r="B2" s="771" t="s">
        <v>86</v>
      </c>
      <c r="C2" s="772" t="s">
        <v>87</v>
      </c>
      <c r="D2" s="772" t="s">
        <v>88</v>
      </c>
      <c r="E2" s="772" t="s">
        <v>89</v>
      </c>
      <c r="F2" s="772" t="s">
        <v>90</v>
      </c>
      <c r="G2" s="772" t="s">
        <v>91</v>
      </c>
      <c r="H2" s="772" t="s">
        <v>92</v>
      </c>
      <c r="I2" s="772" t="s">
        <v>93</v>
      </c>
      <c r="J2" s="772" t="s">
        <v>94</v>
      </c>
      <c r="K2" s="772" t="s">
        <v>95</v>
      </c>
      <c r="L2" s="772" t="s">
        <v>96</v>
      </c>
      <c r="M2" s="772" t="s">
        <v>97</v>
      </c>
      <c r="N2" s="772" t="s">
        <v>98</v>
      </c>
      <c r="O2" s="773" t="s">
        <v>16</v>
      </c>
    </row>
    <row r="3" spans="1:15" ht="15" customHeight="1" thickBot="1">
      <c r="A3" s="1129" t="s">
        <v>82</v>
      </c>
      <c r="B3" s="775" t="s">
        <v>54</v>
      </c>
      <c r="C3" s="776">
        <v>104.10136363636364</v>
      </c>
      <c r="D3" s="776">
        <v>100.96772727272725</v>
      </c>
      <c r="E3" s="776">
        <v>98.726818181818189</v>
      </c>
      <c r="F3" s="776">
        <v>97.388636363636365</v>
      </c>
      <c r="G3" s="776"/>
      <c r="H3" s="776"/>
      <c r="I3" s="776"/>
      <c r="J3" s="776"/>
      <c r="K3" s="776"/>
      <c r="L3" s="776"/>
      <c r="M3" s="776"/>
      <c r="N3" s="776"/>
      <c r="O3" s="777">
        <v>100.3</v>
      </c>
    </row>
    <row r="4" spans="1:15" ht="15" customHeight="1" thickBot="1">
      <c r="A4" s="1129"/>
      <c r="B4" s="778" t="s">
        <v>55</v>
      </c>
      <c r="C4" s="776">
        <v>126.40900000000002</v>
      </c>
      <c r="D4" s="776">
        <v>121.84888888888889</v>
      </c>
      <c r="E4" s="776">
        <v>118.81000000000002</v>
      </c>
      <c r="F4" s="776">
        <v>116.20800000000001</v>
      </c>
      <c r="G4" s="776"/>
      <c r="H4" s="776"/>
      <c r="I4" s="776"/>
      <c r="J4" s="776"/>
      <c r="K4" s="776"/>
      <c r="L4" s="776"/>
      <c r="M4" s="776"/>
      <c r="N4" s="776"/>
      <c r="O4" s="777">
        <v>120.36</v>
      </c>
    </row>
    <row r="5" spans="1:15" ht="15" customHeight="1" thickBot="1">
      <c r="A5" s="1129"/>
      <c r="B5" s="778" t="s">
        <v>56</v>
      </c>
      <c r="C5" s="776">
        <v>169.60066666666663</v>
      </c>
      <c r="D5" s="776">
        <v>160.84533333333331</v>
      </c>
      <c r="E5" s="776">
        <v>161.65214285714282</v>
      </c>
      <c r="F5" s="776">
        <v>166.35714285714286</v>
      </c>
      <c r="G5" s="776"/>
      <c r="H5" s="776"/>
      <c r="I5" s="776"/>
      <c r="J5" s="776"/>
      <c r="K5" s="776"/>
      <c r="L5" s="776"/>
      <c r="M5" s="776"/>
      <c r="N5" s="776"/>
      <c r="O5" s="777">
        <v>162.32</v>
      </c>
    </row>
    <row r="6" spans="1:15" ht="15" customHeight="1" thickBot="1">
      <c r="A6" s="1130"/>
      <c r="B6" s="779" t="s">
        <v>57</v>
      </c>
      <c r="C6" s="780">
        <v>129.7517021276596</v>
      </c>
      <c r="D6" s="780">
        <v>124.57847826086963</v>
      </c>
      <c r="E6" s="780">
        <v>122.24391304347823</v>
      </c>
      <c r="F6" s="780">
        <v>122.47021739130432</v>
      </c>
      <c r="G6" s="780"/>
      <c r="H6" s="780"/>
      <c r="I6" s="780"/>
      <c r="J6" s="780"/>
      <c r="K6" s="780"/>
      <c r="L6" s="780"/>
      <c r="M6" s="780"/>
      <c r="N6" s="780"/>
      <c r="O6" s="781">
        <v>124.36</v>
      </c>
    </row>
    <row r="7" spans="1:15" ht="15" customHeight="1" thickBot="1">
      <c r="A7" s="1131" t="s">
        <v>83</v>
      </c>
      <c r="B7" s="778" t="s">
        <v>54</v>
      </c>
      <c r="C7" s="776">
        <v>130.27205128205131</v>
      </c>
      <c r="D7" s="776">
        <v>116.06594594594596</v>
      </c>
      <c r="E7" s="776">
        <v>113.1981081081081</v>
      </c>
      <c r="F7" s="776">
        <v>116.41171428571428</v>
      </c>
      <c r="G7" s="776"/>
      <c r="H7" s="776"/>
      <c r="I7" s="776"/>
      <c r="J7" s="776"/>
      <c r="K7" s="776"/>
      <c r="L7" s="776"/>
      <c r="M7" s="776"/>
      <c r="N7" s="776"/>
      <c r="O7" s="777">
        <v>117.94</v>
      </c>
    </row>
    <row r="8" spans="1:15" ht="15" customHeight="1" thickBot="1">
      <c r="A8" s="1129"/>
      <c r="B8" s="778" t="s">
        <v>55</v>
      </c>
      <c r="C8" s="776">
        <v>205.99058823529413</v>
      </c>
      <c r="D8" s="776">
        <v>191.0358823529412</v>
      </c>
      <c r="E8" s="776">
        <v>185.05941176470586</v>
      </c>
      <c r="F8" s="776">
        <v>176.13529411764705</v>
      </c>
      <c r="G8" s="776"/>
      <c r="H8" s="776"/>
      <c r="I8" s="776"/>
      <c r="J8" s="776"/>
      <c r="K8" s="776"/>
      <c r="L8" s="776"/>
      <c r="M8" s="776"/>
      <c r="N8" s="776"/>
      <c r="O8" s="777">
        <v>189.56</v>
      </c>
    </row>
    <row r="9" spans="1:15" ht="15" customHeight="1" thickBot="1">
      <c r="A9" s="1129"/>
      <c r="B9" s="778" t="s">
        <v>56</v>
      </c>
      <c r="C9" s="776">
        <v>165.96600000000004</v>
      </c>
      <c r="D9" s="776">
        <v>152.578</v>
      </c>
      <c r="E9" s="776">
        <v>153.65199999999999</v>
      </c>
      <c r="F9" s="776">
        <v>150.77799999999999</v>
      </c>
      <c r="G9" s="776"/>
      <c r="H9" s="776"/>
      <c r="I9" s="776"/>
      <c r="J9" s="776"/>
      <c r="K9" s="776"/>
      <c r="L9" s="776"/>
      <c r="M9" s="776"/>
      <c r="N9" s="776"/>
      <c r="O9" s="777">
        <v>155.74</v>
      </c>
    </row>
    <row r="10" spans="1:15" ht="15" customHeight="1" thickBot="1">
      <c r="A10" s="1130"/>
      <c r="B10" s="779" t="s">
        <v>57</v>
      </c>
      <c r="C10" s="780">
        <v>154.2996721311475</v>
      </c>
      <c r="D10" s="780">
        <v>140.76169491525425</v>
      </c>
      <c r="E10" s="780">
        <v>137.33220338983051</v>
      </c>
      <c r="F10" s="780">
        <v>137.23859649122804</v>
      </c>
      <c r="G10" s="780"/>
      <c r="H10" s="780"/>
      <c r="I10" s="780"/>
      <c r="J10" s="780"/>
      <c r="K10" s="780"/>
      <c r="L10" s="780"/>
      <c r="M10" s="780"/>
      <c r="N10" s="780"/>
      <c r="O10" s="781">
        <v>141</v>
      </c>
    </row>
    <row r="11" spans="1:15" ht="15" customHeight="1" thickBot="1">
      <c r="A11" s="1118" t="s">
        <v>79</v>
      </c>
      <c r="B11" s="1119"/>
      <c r="C11" s="782">
        <v>143.61675925925925</v>
      </c>
      <c r="D11" s="782">
        <v>133.67190476190476</v>
      </c>
      <c r="E11" s="782">
        <v>130.72209523809519</v>
      </c>
      <c r="F11" s="782">
        <v>130.64300970873791</v>
      </c>
      <c r="G11" s="782"/>
      <c r="H11" s="782"/>
      <c r="I11" s="782"/>
      <c r="J11" s="782"/>
      <c r="K11" s="782"/>
      <c r="L11" s="782"/>
      <c r="M11" s="782"/>
      <c r="N11" s="782"/>
      <c r="O11" s="783">
        <v>133.76</v>
      </c>
    </row>
    <row r="12" spans="1:15" ht="15" customHeight="1" thickBot="1">
      <c r="O12" s="642"/>
    </row>
    <row r="13" spans="1:15" ht="15" customHeight="1" thickBot="1">
      <c r="A13" s="746" t="s">
        <v>64</v>
      </c>
      <c r="B13" s="747" t="s">
        <v>57</v>
      </c>
      <c r="C13" s="748">
        <v>118.88</v>
      </c>
      <c r="D13" s="748">
        <v>106.33</v>
      </c>
      <c r="E13" s="748">
        <v>99.96</v>
      </c>
      <c r="F13" s="748">
        <v>103.12</v>
      </c>
      <c r="G13" s="748"/>
      <c r="H13" s="748"/>
      <c r="I13" s="748"/>
      <c r="J13" s="748"/>
      <c r="K13" s="748"/>
      <c r="L13" s="748"/>
      <c r="M13" s="748"/>
      <c r="N13" s="748"/>
      <c r="O13" s="785">
        <v>105.93</v>
      </c>
    </row>
    <row r="14" spans="1:15" ht="22.5" customHeight="1">
      <c r="O14" s="642"/>
    </row>
    <row r="15" spans="1:15" ht="20.399999999999999" thickBot="1">
      <c r="A15" s="1132" t="s">
        <v>100</v>
      </c>
      <c r="B15" s="1132"/>
      <c r="C15" s="1132"/>
      <c r="D15" s="1132"/>
      <c r="E15" s="1132"/>
      <c r="F15" s="1132"/>
      <c r="G15" s="1132"/>
      <c r="H15" s="1132"/>
      <c r="I15" s="1132"/>
      <c r="J15" s="1132"/>
      <c r="K15" s="1132"/>
      <c r="L15" s="1132"/>
      <c r="M15" s="1132"/>
      <c r="N15" s="1132"/>
      <c r="O15" s="1132"/>
    </row>
    <row r="16" spans="1:15" ht="27" customHeight="1" thickBot="1">
      <c r="A16" s="786" t="s">
        <v>81</v>
      </c>
      <c r="B16" s="787" t="s">
        <v>86</v>
      </c>
      <c r="C16" s="788" t="s">
        <v>101</v>
      </c>
      <c r="D16" s="788" t="s">
        <v>102</v>
      </c>
      <c r="E16" s="788" t="s">
        <v>103</v>
      </c>
      <c r="F16" s="788" t="s">
        <v>104</v>
      </c>
      <c r="G16" s="788" t="s">
        <v>105</v>
      </c>
      <c r="H16" s="788" t="s">
        <v>106</v>
      </c>
      <c r="I16" s="788" t="s">
        <v>107</v>
      </c>
      <c r="J16" s="788" t="s">
        <v>108</v>
      </c>
      <c r="K16" s="788" t="s">
        <v>109</v>
      </c>
      <c r="L16" s="788" t="s">
        <v>110</v>
      </c>
      <c r="M16" s="788" t="s">
        <v>111</v>
      </c>
      <c r="N16" s="789" t="s">
        <v>112</v>
      </c>
      <c r="O16" s="790" t="s">
        <v>16</v>
      </c>
    </row>
    <row r="17" spans="1:15" ht="15" customHeight="1" thickBot="1">
      <c r="A17" s="1129" t="s">
        <v>82</v>
      </c>
      <c r="B17" s="775" t="s">
        <v>54</v>
      </c>
      <c r="C17" s="776">
        <v>106.69090909090909</v>
      </c>
      <c r="D17" s="776">
        <v>99.88636363636364</v>
      </c>
      <c r="E17" s="776">
        <v>96.280476190476193</v>
      </c>
      <c r="F17" s="776">
        <v>101.23571428571428</v>
      </c>
      <c r="G17" s="776"/>
      <c r="H17" s="776"/>
      <c r="I17" s="776"/>
      <c r="J17" s="776"/>
      <c r="K17" s="776"/>
      <c r="L17" s="776"/>
      <c r="M17" s="776"/>
      <c r="N17" s="791"/>
      <c r="O17" s="777">
        <v>100.71</v>
      </c>
    </row>
    <row r="18" spans="1:15" ht="15" customHeight="1" thickBot="1">
      <c r="A18" s="1129"/>
      <c r="B18" s="792" t="s">
        <v>55</v>
      </c>
      <c r="C18" s="776">
        <v>132.85624999999999</v>
      </c>
      <c r="D18" s="776">
        <v>127.33625000000001</v>
      </c>
      <c r="E18" s="776">
        <v>120.24875000000002</v>
      </c>
      <c r="F18" s="776">
        <v>120.00749999999999</v>
      </c>
      <c r="G18" s="776"/>
      <c r="H18" s="776"/>
      <c r="I18" s="776"/>
      <c r="J18" s="776"/>
      <c r="K18" s="776"/>
      <c r="L18" s="776"/>
      <c r="M18" s="776"/>
      <c r="N18" s="791"/>
      <c r="O18" s="777">
        <v>125.11</v>
      </c>
    </row>
    <row r="19" spans="1:15" ht="15" customHeight="1" thickBot="1">
      <c r="A19" s="1129"/>
      <c r="B19" s="792" t="s">
        <v>56</v>
      </c>
      <c r="C19" s="776">
        <v>189.36733333333328</v>
      </c>
      <c r="D19" s="776">
        <v>174.03799999999998</v>
      </c>
      <c r="E19" s="776">
        <v>163.06399999999996</v>
      </c>
      <c r="F19" s="776">
        <v>174.30800000000002</v>
      </c>
      <c r="G19" s="776"/>
      <c r="H19" s="776"/>
      <c r="I19" s="776"/>
      <c r="J19" s="776"/>
      <c r="K19" s="776"/>
      <c r="L19" s="776"/>
      <c r="M19" s="776"/>
      <c r="N19" s="791"/>
      <c r="O19" s="777">
        <v>175.19</v>
      </c>
    </row>
    <row r="20" spans="1:15" ht="15" customHeight="1" thickBot="1">
      <c r="A20" s="1130"/>
      <c r="B20" s="793" t="s">
        <v>57</v>
      </c>
      <c r="C20" s="780">
        <v>138.9013333333333</v>
      </c>
      <c r="D20" s="780">
        <v>129.48355555555554</v>
      </c>
      <c r="E20" s="780">
        <v>123.40545454545453</v>
      </c>
      <c r="F20" s="780">
        <v>129.55977272727276</v>
      </c>
      <c r="G20" s="780"/>
      <c r="H20" s="780"/>
      <c r="I20" s="780"/>
      <c r="J20" s="780"/>
      <c r="K20" s="780"/>
      <c r="L20" s="780"/>
      <c r="M20" s="780"/>
      <c r="N20" s="794"/>
      <c r="O20" s="781">
        <v>129.88</v>
      </c>
    </row>
    <row r="21" spans="1:15" ht="15" customHeight="1" thickBot="1">
      <c r="A21" s="1133" t="s">
        <v>83</v>
      </c>
      <c r="B21" s="792" t="s">
        <v>54</v>
      </c>
      <c r="C21" s="776">
        <v>127.12899999999999</v>
      </c>
      <c r="D21" s="776">
        <v>116.38100000000001</v>
      </c>
      <c r="E21" s="776">
        <v>124.21499999999996</v>
      </c>
      <c r="F21" s="776">
        <v>115.22399999999998</v>
      </c>
      <c r="G21" s="776"/>
      <c r="H21" s="776"/>
      <c r="I21" s="776"/>
      <c r="J21" s="776"/>
      <c r="K21" s="776"/>
      <c r="L21" s="776"/>
      <c r="M21" s="776"/>
      <c r="N21" s="791"/>
      <c r="O21" s="777">
        <v>120.74</v>
      </c>
    </row>
    <row r="22" spans="1:15" ht="15" customHeight="1" thickBot="1">
      <c r="A22" s="1129"/>
      <c r="B22" s="792" t="s">
        <v>55</v>
      </c>
      <c r="C22" s="776">
        <v>213.10888888888888</v>
      </c>
      <c r="D22" s="776">
        <v>210.50888888888892</v>
      </c>
      <c r="E22" s="776">
        <v>182.84722222222223</v>
      </c>
      <c r="F22" s="776">
        <v>181.73666666666668</v>
      </c>
      <c r="G22" s="776"/>
      <c r="H22" s="776"/>
      <c r="I22" s="776"/>
      <c r="J22" s="776"/>
      <c r="K22" s="776"/>
      <c r="L22" s="776"/>
      <c r="M22" s="776"/>
      <c r="N22" s="791"/>
      <c r="O22" s="777">
        <v>197.05</v>
      </c>
    </row>
    <row r="23" spans="1:15" ht="15" customHeight="1" thickBot="1">
      <c r="A23" s="1129"/>
      <c r="B23" s="792" t="s">
        <v>56</v>
      </c>
      <c r="C23" s="776">
        <v>174.42000000000002</v>
      </c>
      <c r="D23" s="776">
        <v>165.035</v>
      </c>
      <c r="E23" s="776">
        <v>162.61249999999998</v>
      </c>
      <c r="F23" s="776">
        <v>160.93</v>
      </c>
      <c r="G23" s="776"/>
      <c r="H23" s="776"/>
      <c r="I23" s="776"/>
      <c r="J23" s="776"/>
      <c r="K23" s="776"/>
      <c r="L23" s="776"/>
      <c r="M23" s="776"/>
      <c r="N23" s="791"/>
      <c r="O23" s="777">
        <v>165.75</v>
      </c>
    </row>
    <row r="24" spans="1:15" ht="15" customHeight="1" thickBot="1">
      <c r="A24" s="1130"/>
      <c r="B24" s="793" t="s">
        <v>57</v>
      </c>
      <c r="C24" s="780">
        <v>155.14193548387092</v>
      </c>
      <c r="D24" s="780">
        <v>146.84741935483876</v>
      </c>
      <c r="E24" s="780">
        <v>143.71451612903232</v>
      </c>
      <c r="F24" s="780">
        <v>137.48290322580647</v>
      </c>
      <c r="G24" s="780"/>
      <c r="H24" s="780"/>
      <c r="I24" s="780"/>
      <c r="J24" s="780"/>
      <c r="K24" s="780"/>
      <c r="L24" s="780"/>
      <c r="M24" s="780"/>
      <c r="N24" s="794"/>
      <c r="O24" s="781">
        <v>145.80000000000001</v>
      </c>
    </row>
    <row r="25" spans="1:15" ht="15" customHeight="1" thickBot="1">
      <c r="A25" s="1118" t="s">
        <v>79</v>
      </c>
      <c r="B25" s="1119"/>
      <c r="C25" s="782">
        <v>148.3117757009345</v>
      </c>
      <c r="D25" s="782">
        <v>139.54485981308414</v>
      </c>
      <c r="E25" s="782">
        <v>135.28433962264151</v>
      </c>
      <c r="F25" s="782">
        <v>134.19405660377353</v>
      </c>
      <c r="G25" s="782"/>
      <c r="H25" s="782"/>
      <c r="I25" s="782"/>
      <c r="J25" s="782"/>
      <c r="K25" s="782"/>
      <c r="L25" s="782"/>
      <c r="M25" s="782"/>
      <c r="N25" s="795"/>
      <c r="O25" s="783">
        <v>139.1</v>
      </c>
    </row>
    <row r="26" spans="1:15" ht="15" customHeight="1" thickBot="1">
      <c r="O26" s="642"/>
    </row>
    <row r="27" spans="1:15" ht="15" customHeight="1" thickBot="1">
      <c r="A27" s="796" t="s">
        <v>64</v>
      </c>
      <c r="B27" s="747" t="s">
        <v>57</v>
      </c>
      <c r="C27" s="748">
        <v>109.27</v>
      </c>
      <c r="D27" s="748">
        <v>99.78</v>
      </c>
      <c r="E27" s="748">
        <v>93.85</v>
      </c>
      <c r="F27" s="748">
        <v>91.87</v>
      </c>
      <c r="G27" s="748"/>
      <c r="H27" s="748"/>
      <c r="I27" s="748"/>
      <c r="J27" s="748"/>
      <c r="K27" s="748"/>
      <c r="L27" s="748"/>
      <c r="M27" s="748"/>
      <c r="N27" s="748"/>
      <c r="O27" s="749">
        <v>98.69</v>
      </c>
    </row>
    <row r="28" spans="1:15" ht="22.5" customHeight="1" thickBot="1">
      <c r="O28" s="642"/>
    </row>
    <row r="29" spans="1:15" ht="20.399999999999999" thickBot="1">
      <c r="A29" s="1134" t="s">
        <v>113</v>
      </c>
      <c r="B29" s="1127"/>
      <c r="C29" s="1127"/>
      <c r="D29" s="1127"/>
      <c r="E29" s="1127"/>
      <c r="F29" s="1127"/>
      <c r="G29" s="1127"/>
      <c r="H29" s="1127"/>
      <c r="I29" s="1127"/>
      <c r="J29" s="1127"/>
      <c r="K29" s="1127"/>
      <c r="L29" s="1127"/>
      <c r="M29" s="1127"/>
      <c r="N29" s="1127"/>
      <c r="O29" s="1128"/>
    </row>
    <row r="30" spans="1:15" ht="27" customHeight="1" thickBot="1">
      <c r="A30" s="786" t="s">
        <v>81</v>
      </c>
      <c r="B30" s="787" t="s">
        <v>86</v>
      </c>
      <c r="C30" s="797" t="s">
        <v>126</v>
      </c>
      <c r="D30" s="797" t="s">
        <v>127</v>
      </c>
      <c r="E30" s="797" t="s">
        <v>128</v>
      </c>
      <c r="F30" s="797" t="s">
        <v>129</v>
      </c>
      <c r="G30" s="797" t="s">
        <v>130</v>
      </c>
      <c r="H30" s="797" t="s">
        <v>131</v>
      </c>
      <c r="I30" s="797" t="s">
        <v>132</v>
      </c>
      <c r="J30" s="797" t="s">
        <v>133</v>
      </c>
      <c r="K30" s="797" t="s">
        <v>134</v>
      </c>
      <c r="L30" s="797" t="s">
        <v>135</v>
      </c>
      <c r="M30" s="797" t="s">
        <v>136</v>
      </c>
      <c r="N30" s="798" t="s">
        <v>137</v>
      </c>
      <c r="O30" s="799" t="s">
        <v>16</v>
      </c>
    </row>
    <row r="31" spans="1:15" ht="15" customHeight="1" thickBot="1">
      <c r="A31" s="1135" t="s">
        <v>82</v>
      </c>
      <c r="B31" s="800" t="s">
        <v>54</v>
      </c>
      <c r="C31" s="801">
        <v>-2.4271472392637942E-2</v>
      </c>
      <c r="D31" s="801">
        <v>1.0825938566552586E-2</v>
      </c>
      <c r="E31" s="801">
        <v>2.5408494932059558E-2</v>
      </c>
      <c r="F31" s="801">
        <v>-3.8001193049524318E-2</v>
      </c>
      <c r="G31" s="801"/>
      <c r="H31" s="801"/>
      <c r="I31" s="801"/>
      <c r="J31" s="801"/>
      <c r="K31" s="801"/>
      <c r="L31" s="801"/>
      <c r="M31" s="801"/>
      <c r="N31" s="802"/>
      <c r="O31" s="803">
        <v>-4.071095223910204E-3</v>
      </c>
    </row>
    <row r="32" spans="1:15" ht="15" customHeight="1" thickBot="1">
      <c r="A32" s="1135"/>
      <c r="B32" s="804" t="s">
        <v>55</v>
      </c>
      <c r="C32" s="801">
        <v>-4.8528014301171145E-2</v>
      </c>
      <c r="D32" s="801">
        <v>-4.3093471899094821E-2</v>
      </c>
      <c r="E32" s="801">
        <v>-1.1964781338683343E-2</v>
      </c>
      <c r="F32" s="801">
        <v>-3.166052121742375E-2</v>
      </c>
      <c r="G32" s="801"/>
      <c r="H32" s="801"/>
      <c r="I32" s="801"/>
      <c r="J32" s="801"/>
      <c r="K32" s="801"/>
      <c r="L32" s="801"/>
      <c r="M32" s="801"/>
      <c r="N32" s="802"/>
      <c r="O32" s="803">
        <v>-3.7966589401326835E-2</v>
      </c>
    </row>
    <row r="33" spans="1:15" ht="15" customHeight="1" thickBot="1">
      <c r="A33" s="1135"/>
      <c r="B33" s="804" t="s">
        <v>56</v>
      </c>
      <c r="C33" s="801">
        <v>-0.10438266367659324</v>
      </c>
      <c r="D33" s="801">
        <v>-7.5803368612984923E-2</v>
      </c>
      <c r="E33" s="801">
        <v>-8.6583006847443002E-3</v>
      </c>
      <c r="F33" s="801">
        <v>-4.5613839541829168E-2</v>
      </c>
      <c r="G33" s="801"/>
      <c r="H33" s="801"/>
      <c r="I33" s="801"/>
      <c r="J33" s="801"/>
      <c r="K33" s="801"/>
      <c r="L33" s="801"/>
      <c r="M33" s="801"/>
      <c r="N33" s="802"/>
      <c r="O33" s="803">
        <v>-7.3463097208744818E-2</v>
      </c>
    </row>
    <row r="34" spans="1:15" ht="15" customHeight="1" thickBot="1">
      <c r="A34" s="1136"/>
      <c r="B34" s="805" t="s">
        <v>57</v>
      </c>
      <c r="C34" s="806">
        <v>-6.5871442599593724E-2</v>
      </c>
      <c r="D34" s="806">
        <v>-3.7881855140912954E-2</v>
      </c>
      <c r="E34" s="806">
        <v>-9.4124000130680271E-3</v>
      </c>
      <c r="F34" s="806">
        <v>-5.4720344029100532E-2</v>
      </c>
      <c r="G34" s="806"/>
      <c r="H34" s="806"/>
      <c r="I34" s="806"/>
      <c r="J34" s="806"/>
      <c r="K34" s="806"/>
      <c r="L34" s="806"/>
      <c r="M34" s="806"/>
      <c r="N34" s="807"/>
      <c r="O34" s="808">
        <v>-4.2500769941484419E-2</v>
      </c>
    </row>
    <row r="35" spans="1:15" ht="15" customHeight="1" thickBot="1">
      <c r="A35" s="1137" t="s">
        <v>83</v>
      </c>
      <c r="B35" s="804" t="s">
        <v>54</v>
      </c>
      <c r="C35" s="801">
        <v>2.4723322625453809E-2</v>
      </c>
      <c r="D35" s="801">
        <v>-2.7070918281683343E-3</v>
      </c>
      <c r="E35" s="801">
        <v>-8.8692121659154396E-2</v>
      </c>
      <c r="F35" s="801">
        <v>1.0307872367860058E-2</v>
      </c>
      <c r="G35" s="801"/>
      <c r="H35" s="801"/>
      <c r="I35" s="801"/>
      <c r="J35" s="801"/>
      <c r="K35" s="801"/>
      <c r="L35" s="801"/>
      <c r="M35" s="801"/>
      <c r="N35" s="802"/>
      <c r="O35" s="803">
        <v>-2.3190326321020353E-2</v>
      </c>
    </row>
    <row r="36" spans="1:15" ht="15" customHeight="1" thickBot="1">
      <c r="A36" s="1135"/>
      <c r="B36" s="804" t="s">
        <v>55</v>
      </c>
      <c r="C36" s="801">
        <v>-3.3402176186588403E-2</v>
      </c>
      <c r="D36" s="801">
        <v>-9.2504438357593477E-2</v>
      </c>
      <c r="E36" s="801">
        <v>1.2098567949777534E-2</v>
      </c>
      <c r="F36" s="801">
        <v>-3.0821367265932185E-2</v>
      </c>
      <c r="G36" s="801"/>
      <c r="H36" s="801"/>
      <c r="I36" s="801"/>
      <c r="J36" s="801"/>
      <c r="K36" s="801"/>
      <c r="L36" s="801"/>
      <c r="M36" s="801"/>
      <c r="N36" s="802"/>
      <c r="O36" s="803">
        <v>-3.8010657193605725E-2</v>
      </c>
    </row>
    <row r="37" spans="1:15" ht="15" customHeight="1" thickBot="1">
      <c r="A37" s="1135"/>
      <c r="B37" s="804" t="s">
        <v>56</v>
      </c>
      <c r="C37" s="801">
        <v>-4.8469212246301907E-2</v>
      </c>
      <c r="D37" s="801">
        <v>-7.5480958584542637E-2</v>
      </c>
      <c r="E37" s="801">
        <v>-5.5103389960796355E-2</v>
      </c>
      <c r="F37" s="801">
        <v>-6.3083328155098581E-2</v>
      </c>
      <c r="G37" s="801"/>
      <c r="H37" s="801"/>
      <c r="I37" s="801"/>
      <c r="J37" s="801"/>
      <c r="K37" s="801"/>
      <c r="L37" s="801"/>
      <c r="M37" s="801"/>
      <c r="N37" s="802"/>
      <c r="O37" s="803">
        <v>-6.0392156862745044E-2</v>
      </c>
    </row>
    <row r="38" spans="1:15" ht="15" customHeight="1" thickBot="1">
      <c r="A38" s="1136"/>
      <c r="B38" s="805" t="s">
        <v>57</v>
      </c>
      <c r="C38" s="806">
        <v>-5.428985722631942E-3</v>
      </c>
      <c r="D38" s="806">
        <v>-4.1442501790781246E-2</v>
      </c>
      <c r="E38" s="806">
        <v>-4.4409659588399035E-2</v>
      </c>
      <c r="F38" s="806">
        <v>-1.7769972036244576E-3</v>
      </c>
      <c r="G38" s="806"/>
      <c r="H38" s="806"/>
      <c r="I38" s="806"/>
      <c r="J38" s="806"/>
      <c r="K38" s="806"/>
      <c r="L38" s="806"/>
      <c r="M38" s="806"/>
      <c r="N38" s="807"/>
      <c r="O38" s="808">
        <v>-3.292181069958855E-2</v>
      </c>
    </row>
    <row r="39" spans="1:15" ht="15" customHeight="1" thickBot="1">
      <c r="A39" s="1118" t="s">
        <v>79</v>
      </c>
      <c r="B39" s="1119"/>
      <c r="C39" s="809">
        <v>-3.1656396934674869E-2</v>
      </c>
      <c r="D39" s="809">
        <v>-4.2086502211876695E-2</v>
      </c>
      <c r="E39" s="809">
        <v>-3.372337402298093E-2</v>
      </c>
      <c r="F39" s="809">
        <v>-2.6462028087582013E-2</v>
      </c>
      <c r="G39" s="809"/>
      <c r="H39" s="809"/>
      <c r="I39" s="809"/>
      <c r="J39" s="809"/>
      <c r="K39" s="809"/>
      <c r="L39" s="809"/>
      <c r="M39" s="809"/>
      <c r="N39" s="810"/>
      <c r="O39" s="811">
        <v>-3.8389647735442151E-2</v>
      </c>
    </row>
    <row r="40" spans="1:15" ht="15" customHeight="1" thickBot="1"/>
    <row r="41" spans="1:15" ht="16.8" thickBot="1">
      <c r="A41" s="796" t="s">
        <v>64</v>
      </c>
      <c r="B41" s="747" t="s">
        <v>57</v>
      </c>
      <c r="C41" s="768">
        <v>8.7947286537933558E-2</v>
      </c>
      <c r="D41" s="768">
        <v>6.5644417718981732E-2</v>
      </c>
      <c r="E41" s="768">
        <v>6.5103889184869465E-2</v>
      </c>
      <c r="F41" s="768">
        <v>0.12245564384456296</v>
      </c>
      <c r="G41" s="768"/>
      <c r="H41" s="768"/>
      <c r="I41" s="768"/>
      <c r="J41" s="768"/>
      <c r="K41" s="768"/>
      <c r="L41" s="768"/>
      <c r="M41" s="768"/>
      <c r="N41" s="768"/>
      <c r="O41" s="769">
        <v>7.3361029486270227E-2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7" bestFit="1" customWidth="1"/>
    <col min="2" max="2" width="30.33203125" style="727" bestFit="1" customWidth="1"/>
    <col min="3" max="4" width="13" style="727" bestFit="1" customWidth="1"/>
    <col min="5" max="6" width="12.88671875" style="727" bestFit="1" customWidth="1"/>
    <col min="7" max="10" width="13" style="727" bestFit="1" customWidth="1"/>
    <col min="11" max="14" width="12.88671875" style="727" bestFit="1" customWidth="1"/>
    <col min="15" max="15" width="16.5546875" style="745" customWidth="1"/>
    <col min="16" max="256" width="13" style="727"/>
    <col min="257" max="257" width="21.109375" style="727" bestFit="1" customWidth="1"/>
    <col min="258" max="258" width="30.33203125" style="727" bestFit="1" customWidth="1"/>
    <col min="259" max="260" width="13" style="727" bestFit="1" customWidth="1"/>
    <col min="261" max="262" width="12.88671875" style="727" bestFit="1" customWidth="1"/>
    <col min="263" max="266" width="13" style="727" bestFit="1" customWidth="1"/>
    <col min="267" max="270" width="12.88671875" style="727" bestFit="1" customWidth="1"/>
    <col min="271" max="271" width="16.5546875" style="727" customWidth="1"/>
    <col min="272" max="512" width="13" style="727"/>
    <col min="513" max="513" width="21.109375" style="727" bestFit="1" customWidth="1"/>
    <col min="514" max="514" width="30.33203125" style="727" bestFit="1" customWidth="1"/>
    <col min="515" max="516" width="13" style="727" bestFit="1" customWidth="1"/>
    <col min="517" max="518" width="12.88671875" style="727" bestFit="1" customWidth="1"/>
    <col min="519" max="522" width="13" style="727" bestFit="1" customWidth="1"/>
    <col min="523" max="526" width="12.88671875" style="727" bestFit="1" customWidth="1"/>
    <col min="527" max="527" width="16.5546875" style="727" customWidth="1"/>
    <col min="528" max="768" width="13" style="727"/>
    <col min="769" max="769" width="21.109375" style="727" bestFit="1" customWidth="1"/>
    <col min="770" max="770" width="30.33203125" style="727" bestFit="1" customWidth="1"/>
    <col min="771" max="772" width="13" style="727" bestFit="1" customWidth="1"/>
    <col min="773" max="774" width="12.88671875" style="727" bestFit="1" customWidth="1"/>
    <col min="775" max="778" width="13" style="727" bestFit="1" customWidth="1"/>
    <col min="779" max="782" width="12.88671875" style="727" bestFit="1" customWidth="1"/>
    <col min="783" max="783" width="16.5546875" style="727" customWidth="1"/>
    <col min="784" max="1024" width="13" style="727"/>
    <col min="1025" max="1025" width="21.109375" style="727" bestFit="1" customWidth="1"/>
    <col min="1026" max="1026" width="30.33203125" style="727" bestFit="1" customWidth="1"/>
    <col min="1027" max="1028" width="13" style="727" bestFit="1" customWidth="1"/>
    <col min="1029" max="1030" width="12.88671875" style="727" bestFit="1" customWidth="1"/>
    <col min="1031" max="1034" width="13" style="727" bestFit="1" customWidth="1"/>
    <col min="1035" max="1038" width="12.88671875" style="727" bestFit="1" customWidth="1"/>
    <col min="1039" max="1039" width="16.5546875" style="727" customWidth="1"/>
    <col min="1040" max="1280" width="13" style="727"/>
    <col min="1281" max="1281" width="21.109375" style="727" bestFit="1" customWidth="1"/>
    <col min="1282" max="1282" width="30.33203125" style="727" bestFit="1" customWidth="1"/>
    <col min="1283" max="1284" width="13" style="727" bestFit="1" customWidth="1"/>
    <col min="1285" max="1286" width="12.88671875" style="727" bestFit="1" customWidth="1"/>
    <col min="1287" max="1290" width="13" style="727" bestFit="1" customWidth="1"/>
    <col min="1291" max="1294" width="12.88671875" style="727" bestFit="1" customWidth="1"/>
    <col min="1295" max="1295" width="16.5546875" style="727" customWidth="1"/>
    <col min="1296" max="1536" width="13" style="727"/>
    <col min="1537" max="1537" width="21.109375" style="727" bestFit="1" customWidth="1"/>
    <col min="1538" max="1538" width="30.33203125" style="727" bestFit="1" customWidth="1"/>
    <col min="1539" max="1540" width="13" style="727" bestFit="1" customWidth="1"/>
    <col min="1541" max="1542" width="12.88671875" style="727" bestFit="1" customWidth="1"/>
    <col min="1543" max="1546" width="13" style="727" bestFit="1" customWidth="1"/>
    <col min="1547" max="1550" width="12.88671875" style="727" bestFit="1" customWidth="1"/>
    <col min="1551" max="1551" width="16.5546875" style="727" customWidth="1"/>
    <col min="1552" max="1792" width="13" style="727"/>
    <col min="1793" max="1793" width="21.109375" style="727" bestFit="1" customWidth="1"/>
    <col min="1794" max="1794" width="30.33203125" style="727" bestFit="1" customWidth="1"/>
    <col min="1795" max="1796" width="13" style="727" bestFit="1" customWidth="1"/>
    <col min="1797" max="1798" width="12.88671875" style="727" bestFit="1" customWidth="1"/>
    <col min="1799" max="1802" width="13" style="727" bestFit="1" customWidth="1"/>
    <col min="1803" max="1806" width="12.88671875" style="727" bestFit="1" customWidth="1"/>
    <col min="1807" max="1807" width="16.5546875" style="727" customWidth="1"/>
    <col min="1808" max="2048" width="13" style="727"/>
    <col min="2049" max="2049" width="21.109375" style="727" bestFit="1" customWidth="1"/>
    <col min="2050" max="2050" width="30.33203125" style="727" bestFit="1" customWidth="1"/>
    <col min="2051" max="2052" width="13" style="727" bestFit="1" customWidth="1"/>
    <col min="2053" max="2054" width="12.88671875" style="727" bestFit="1" customWidth="1"/>
    <col min="2055" max="2058" width="13" style="727" bestFit="1" customWidth="1"/>
    <col min="2059" max="2062" width="12.88671875" style="727" bestFit="1" customWidth="1"/>
    <col min="2063" max="2063" width="16.5546875" style="727" customWidth="1"/>
    <col min="2064" max="2304" width="13" style="727"/>
    <col min="2305" max="2305" width="21.109375" style="727" bestFit="1" customWidth="1"/>
    <col min="2306" max="2306" width="30.33203125" style="727" bestFit="1" customWidth="1"/>
    <col min="2307" max="2308" width="13" style="727" bestFit="1" customWidth="1"/>
    <col min="2309" max="2310" width="12.88671875" style="727" bestFit="1" customWidth="1"/>
    <col min="2311" max="2314" width="13" style="727" bestFit="1" customWidth="1"/>
    <col min="2315" max="2318" width="12.88671875" style="727" bestFit="1" customWidth="1"/>
    <col min="2319" max="2319" width="16.5546875" style="727" customWidth="1"/>
    <col min="2320" max="2560" width="13" style="727"/>
    <col min="2561" max="2561" width="21.109375" style="727" bestFit="1" customWidth="1"/>
    <col min="2562" max="2562" width="30.33203125" style="727" bestFit="1" customWidth="1"/>
    <col min="2563" max="2564" width="13" style="727" bestFit="1" customWidth="1"/>
    <col min="2565" max="2566" width="12.88671875" style="727" bestFit="1" customWidth="1"/>
    <col min="2567" max="2570" width="13" style="727" bestFit="1" customWidth="1"/>
    <col min="2571" max="2574" width="12.88671875" style="727" bestFit="1" customWidth="1"/>
    <col min="2575" max="2575" width="16.5546875" style="727" customWidth="1"/>
    <col min="2576" max="2816" width="13" style="727"/>
    <col min="2817" max="2817" width="21.109375" style="727" bestFit="1" customWidth="1"/>
    <col min="2818" max="2818" width="30.33203125" style="727" bestFit="1" customWidth="1"/>
    <col min="2819" max="2820" width="13" style="727" bestFit="1" customWidth="1"/>
    <col min="2821" max="2822" width="12.88671875" style="727" bestFit="1" customWidth="1"/>
    <col min="2823" max="2826" width="13" style="727" bestFit="1" customWidth="1"/>
    <col min="2827" max="2830" width="12.88671875" style="727" bestFit="1" customWidth="1"/>
    <col min="2831" max="2831" width="16.5546875" style="727" customWidth="1"/>
    <col min="2832" max="3072" width="13" style="727"/>
    <col min="3073" max="3073" width="21.109375" style="727" bestFit="1" customWidth="1"/>
    <col min="3074" max="3074" width="30.33203125" style="727" bestFit="1" customWidth="1"/>
    <col min="3075" max="3076" width="13" style="727" bestFit="1" customWidth="1"/>
    <col min="3077" max="3078" width="12.88671875" style="727" bestFit="1" customWidth="1"/>
    <col min="3079" max="3082" width="13" style="727" bestFit="1" customWidth="1"/>
    <col min="3083" max="3086" width="12.88671875" style="727" bestFit="1" customWidth="1"/>
    <col min="3087" max="3087" width="16.5546875" style="727" customWidth="1"/>
    <col min="3088" max="3328" width="13" style="727"/>
    <col min="3329" max="3329" width="21.109375" style="727" bestFit="1" customWidth="1"/>
    <col min="3330" max="3330" width="30.33203125" style="727" bestFit="1" customWidth="1"/>
    <col min="3331" max="3332" width="13" style="727" bestFit="1" customWidth="1"/>
    <col min="3333" max="3334" width="12.88671875" style="727" bestFit="1" customWidth="1"/>
    <col min="3335" max="3338" width="13" style="727" bestFit="1" customWidth="1"/>
    <col min="3339" max="3342" width="12.88671875" style="727" bestFit="1" customWidth="1"/>
    <col min="3343" max="3343" width="16.5546875" style="727" customWidth="1"/>
    <col min="3344" max="3584" width="13" style="727"/>
    <col min="3585" max="3585" width="21.109375" style="727" bestFit="1" customWidth="1"/>
    <col min="3586" max="3586" width="30.33203125" style="727" bestFit="1" customWidth="1"/>
    <col min="3587" max="3588" width="13" style="727" bestFit="1" customWidth="1"/>
    <col min="3589" max="3590" width="12.88671875" style="727" bestFit="1" customWidth="1"/>
    <col min="3591" max="3594" width="13" style="727" bestFit="1" customWidth="1"/>
    <col min="3595" max="3598" width="12.88671875" style="727" bestFit="1" customWidth="1"/>
    <col min="3599" max="3599" width="16.5546875" style="727" customWidth="1"/>
    <col min="3600" max="3840" width="13" style="727"/>
    <col min="3841" max="3841" width="21.109375" style="727" bestFit="1" customWidth="1"/>
    <col min="3842" max="3842" width="30.33203125" style="727" bestFit="1" customWidth="1"/>
    <col min="3843" max="3844" width="13" style="727" bestFit="1" customWidth="1"/>
    <col min="3845" max="3846" width="12.88671875" style="727" bestFit="1" customWidth="1"/>
    <col min="3847" max="3850" width="13" style="727" bestFit="1" customWidth="1"/>
    <col min="3851" max="3854" width="12.88671875" style="727" bestFit="1" customWidth="1"/>
    <col min="3855" max="3855" width="16.5546875" style="727" customWidth="1"/>
    <col min="3856" max="4096" width="13" style="727"/>
    <col min="4097" max="4097" width="21.109375" style="727" bestFit="1" customWidth="1"/>
    <col min="4098" max="4098" width="30.33203125" style="727" bestFit="1" customWidth="1"/>
    <col min="4099" max="4100" width="13" style="727" bestFit="1" customWidth="1"/>
    <col min="4101" max="4102" width="12.88671875" style="727" bestFit="1" customWidth="1"/>
    <col min="4103" max="4106" width="13" style="727" bestFit="1" customWidth="1"/>
    <col min="4107" max="4110" width="12.88671875" style="727" bestFit="1" customWidth="1"/>
    <col min="4111" max="4111" width="16.5546875" style="727" customWidth="1"/>
    <col min="4112" max="4352" width="13" style="727"/>
    <col min="4353" max="4353" width="21.109375" style="727" bestFit="1" customWidth="1"/>
    <col min="4354" max="4354" width="30.33203125" style="727" bestFit="1" customWidth="1"/>
    <col min="4355" max="4356" width="13" style="727" bestFit="1" customWidth="1"/>
    <col min="4357" max="4358" width="12.88671875" style="727" bestFit="1" customWidth="1"/>
    <col min="4359" max="4362" width="13" style="727" bestFit="1" customWidth="1"/>
    <col min="4363" max="4366" width="12.88671875" style="727" bestFit="1" customWidth="1"/>
    <col min="4367" max="4367" width="16.5546875" style="727" customWidth="1"/>
    <col min="4368" max="4608" width="13" style="727"/>
    <col min="4609" max="4609" width="21.109375" style="727" bestFit="1" customWidth="1"/>
    <col min="4610" max="4610" width="30.33203125" style="727" bestFit="1" customWidth="1"/>
    <col min="4611" max="4612" width="13" style="727" bestFit="1" customWidth="1"/>
    <col min="4613" max="4614" width="12.88671875" style="727" bestFit="1" customWidth="1"/>
    <col min="4615" max="4618" width="13" style="727" bestFit="1" customWidth="1"/>
    <col min="4619" max="4622" width="12.88671875" style="727" bestFit="1" customWidth="1"/>
    <col min="4623" max="4623" width="16.5546875" style="727" customWidth="1"/>
    <col min="4624" max="4864" width="13" style="727"/>
    <col min="4865" max="4865" width="21.109375" style="727" bestFit="1" customWidth="1"/>
    <col min="4866" max="4866" width="30.33203125" style="727" bestFit="1" customWidth="1"/>
    <col min="4867" max="4868" width="13" style="727" bestFit="1" customWidth="1"/>
    <col min="4869" max="4870" width="12.88671875" style="727" bestFit="1" customWidth="1"/>
    <col min="4871" max="4874" width="13" style="727" bestFit="1" customWidth="1"/>
    <col min="4875" max="4878" width="12.88671875" style="727" bestFit="1" customWidth="1"/>
    <col min="4879" max="4879" width="16.5546875" style="727" customWidth="1"/>
    <col min="4880" max="5120" width="13" style="727"/>
    <col min="5121" max="5121" width="21.109375" style="727" bestFit="1" customWidth="1"/>
    <col min="5122" max="5122" width="30.33203125" style="727" bestFit="1" customWidth="1"/>
    <col min="5123" max="5124" width="13" style="727" bestFit="1" customWidth="1"/>
    <col min="5125" max="5126" width="12.88671875" style="727" bestFit="1" customWidth="1"/>
    <col min="5127" max="5130" width="13" style="727" bestFit="1" customWidth="1"/>
    <col min="5131" max="5134" width="12.88671875" style="727" bestFit="1" customWidth="1"/>
    <col min="5135" max="5135" width="16.5546875" style="727" customWidth="1"/>
    <col min="5136" max="5376" width="13" style="727"/>
    <col min="5377" max="5377" width="21.109375" style="727" bestFit="1" customWidth="1"/>
    <col min="5378" max="5378" width="30.33203125" style="727" bestFit="1" customWidth="1"/>
    <col min="5379" max="5380" width="13" style="727" bestFit="1" customWidth="1"/>
    <col min="5381" max="5382" width="12.88671875" style="727" bestFit="1" customWidth="1"/>
    <col min="5383" max="5386" width="13" style="727" bestFit="1" customWidth="1"/>
    <col min="5387" max="5390" width="12.88671875" style="727" bestFit="1" customWidth="1"/>
    <col min="5391" max="5391" width="16.5546875" style="727" customWidth="1"/>
    <col min="5392" max="5632" width="13" style="727"/>
    <col min="5633" max="5633" width="21.109375" style="727" bestFit="1" customWidth="1"/>
    <col min="5634" max="5634" width="30.33203125" style="727" bestFit="1" customWidth="1"/>
    <col min="5635" max="5636" width="13" style="727" bestFit="1" customWidth="1"/>
    <col min="5637" max="5638" width="12.88671875" style="727" bestFit="1" customWidth="1"/>
    <col min="5639" max="5642" width="13" style="727" bestFit="1" customWidth="1"/>
    <col min="5643" max="5646" width="12.88671875" style="727" bestFit="1" customWidth="1"/>
    <col min="5647" max="5647" width="16.5546875" style="727" customWidth="1"/>
    <col min="5648" max="5888" width="13" style="727"/>
    <col min="5889" max="5889" width="21.109375" style="727" bestFit="1" customWidth="1"/>
    <col min="5890" max="5890" width="30.33203125" style="727" bestFit="1" customWidth="1"/>
    <col min="5891" max="5892" width="13" style="727" bestFit="1" customWidth="1"/>
    <col min="5893" max="5894" width="12.88671875" style="727" bestFit="1" customWidth="1"/>
    <col min="5895" max="5898" width="13" style="727" bestFit="1" customWidth="1"/>
    <col min="5899" max="5902" width="12.88671875" style="727" bestFit="1" customWidth="1"/>
    <col min="5903" max="5903" width="16.5546875" style="727" customWidth="1"/>
    <col min="5904" max="6144" width="13" style="727"/>
    <col min="6145" max="6145" width="21.109375" style="727" bestFit="1" customWidth="1"/>
    <col min="6146" max="6146" width="30.33203125" style="727" bestFit="1" customWidth="1"/>
    <col min="6147" max="6148" width="13" style="727" bestFit="1" customWidth="1"/>
    <col min="6149" max="6150" width="12.88671875" style="727" bestFit="1" customWidth="1"/>
    <col min="6151" max="6154" width="13" style="727" bestFit="1" customWidth="1"/>
    <col min="6155" max="6158" width="12.88671875" style="727" bestFit="1" customWidth="1"/>
    <col min="6159" max="6159" width="16.5546875" style="727" customWidth="1"/>
    <col min="6160" max="6400" width="13" style="727"/>
    <col min="6401" max="6401" width="21.109375" style="727" bestFit="1" customWidth="1"/>
    <col min="6402" max="6402" width="30.33203125" style="727" bestFit="1" customWidth="1"/>
    <col min="6403" max="6404" width="13" style="727" bestFit="1" customWidth="1"/>
    <col min="6405" max="6406" width="12.88671875" style="727" bestFit="1" customWidth="1"/>
    <col min="6407" max="6410" width="13" style="727" bestFit="1" customWidth="1"/>
    <col min="6411" max="6414" width="12.88671875" style="727" bestFit="1" customWidth="1"/>
    <col min="6415" max="6415" width="16.5546875" style="727" customWidth="1"/>
    <col min="6416" max="6656" width="13" style="727"/>
    <col min="6657" max="6657" width="21.109375" style="727" bestFit="1" customWidth="1"/>
    <col min="6658" max="6658" width="30.33203125" style="727" bestFit="1" customWidth="1"/>
    <col min="6659" max="6660" width="13" style="727" bestFit="1" customWidth="1"/>
    <col min="6661" max="6662" width="12.88671875" style="727" bestFit="1" customWidth="1"/>
    <col min="6663" max="6666" width="13" style="727" bestFit="1" customWidth="1"/>
    <col min="6667" max="6670" width="12.88671875" style="727" bestFit="1" customWidth="1"/>
    <col min="6671" max="6671" width="16.5546875" style="727" customWidth="1"/>
    <col min="6672" max="6912" width="13" style="727"/>
    <col min="6913" max="6913" width="21.109375" style="727" bestFit="1" customWidth="1"/>
    <col min="6914" max="6914" width="30.33203125" style="727" bestFit="1" customWidth="1"/>
    <col min="6915" max="6916" width="13" style="727" bestFit="1" customWidth="1"/>
    <col min="6917" max="6918" width="12.88671875" style="727" bestFit="1" customWidth="1"/>
    <col min="6919" max="6922" width="13" style="727" bestFit="1" customWidth="1"/>
    <col min="6923" max="6926" width="12.88671875" style="727" bestFit="1" customWidth="1"/>
    <col min="6927" max="6927" width="16.5546875" style="727" customWidth="1"/>
    <col min="6928" max="7168" width="13" style="727"/>
    <col min="7169" max="7169" width="21.109375" style="727" bestFit="1" customWidth="1"/>
    <col min="7170" max="7170" width="30.33203125" style="727" bestFit="1" customWidth="1"/>
    <col min="7171" max="7172" width="13" style="727" bestFit="1" customWidth="1"/>
    <col min="7173" max="7174" width="12.88671875" style="727" bestFit="1" customWidth="1"/>
    <col min="7175" max="7178" width="13" style="727" bestFit="1" customWidth="1"/>
    <col min="7179" max="7182" width="12.88671875" style="727" bestFit="1" customWidth="1"/>
    <col min="7183" max="7183" width="16.5546875" style="727" customWidth="1"/>
    <col min="7184" max="7424" width="13" style="727"/>
    <col min="7425" max="7425" width="21.109375" style="727" bestFit="1" customWidth="1"/>
    <col min="7426" max="7426" width="30.33203125" style="727" bestFit="1" customWidth="1"/>
    <col min="7427" max="7428" width="13" style="727" bestFit="1" customWidth="1"/>
    <col min="7429" max="7430" width="12.88671875" style="727" bestFit="1" customWidth="1"/>
    <col min="7431" max="7434" width="13" style="727" bestFit="1" customWidth="1"/>
    <col min="7435" max="7438" width="12.88671875" style="727" bestFit="1" customWidth="1"/>
    <col min="7439" max="7439" width="16.5546875" style="727" customWidth="1"/>
    <col min="7440" max="7680" width="13" style="727"/>
    <col min="7681" max="7681" width="21.109375" style="727" bestFit="1" customWidth="1"/>
    <col min="7682" max="7682" width="30.33203125" style="727" bestFit="1" customWidth="1"/>
    <col min="7683" max="7684" width="13" style="727" bestFit="1" customWidth="1"/>
    <col min="7685" max="7686" width="12.88671875" style="727" bestFit="1" customWidth="1"/>
    <col min="7687" max="7690" width="13" style="727" bestFit="1" customWidth="1"/>
    <col min="7691" max="7694" width="12.88671875" style="727" bestFit="1" customWidth="1"/>
    <col min="7695" max="7695" width="16.5546875" style="727" customWidth="1"/>
    <col min="7696" max="7936" width="13" style="727"/>
    <col min="7937" max="7937" width="21.109375" style="727" bestFit="1" customWidth="1"/>
    <col min="7938" max="7938" width="30.33203125" style="727" bestFit="1" customWidth="1"/>
    <col min="7939" max="7940" width="13" style="727" bestFit="1" customWidth="1"/>
    <col min="7941" max="7942" width="12.88671875" style="727" bestFit="1" customWidth="1"/>
    <col min="7943" max="7946" width="13" style="727" bestFit="1" customWidth="1"/>
    <col min="7947" max="7950" width="12.88671875" style="727" bestFit="1" customWidth="1"/>
    <col min="7951" max="7951" width="16.5546875" style="727" customWidth="1"/>
    <col min="7952" max="8192" width="13" style="727"/>
    <col min="8193" max="8193" width="21.109375" style="727" bestFit="1" customWidth="1"/>
    <col min="8194" max="8194" width="30.33203125" style="727" bestFit="1" customWidth="1"/>
    <col min="8195" max="8196" width="13" style="727" bestFit="1" customWidth="1"/>
    <col min="8197" max="8198" width="12.88671875" style="727" bestFit="1" customWidth="1"/>
    <col min="8199" max="8202" width="13" style="727" bestFit="1" customWidth="1"/>
    <col min="8203" max="8206" width="12.88671875" style="727" bestFit="1" customWidth="1"/>
    <col min="8207" max="8207" width="16.5546875" style="727" customWidth="1"/>
    <col min="8208" max="8448" width="13" style="727"/>
    <col min="8449" max="8449" width="21.109375" style="727" bestFit="1" customWidth="1"/>
    <col min="8450" max="8450" width="30.33203125" style="727" bestFit="1" customWidth="1"/>
    <col min="8451" max="8452" width="13" style="727" bestFit="1" customWidth="1"/>
    <col min="8453" max="8454" width="12.88671875" style="727" bestFit="1" customWidth="1"/>
    <col min="8455" max="8458" width="13" style="727" bestFit="1" customWidth="1"/>
    <col min="8459" max="8462" width="12.88671875" style="727" bestFit="1" customWidth="1"/>
    <col min="8463" max="8463" width="16.5546875" style="727" customWidth="1"/>
    <col min="8464" max="8704" width="13" style="727"/>
    <col min="8705" max="8705" width="21.109375" style="727" bestFit="1" customWidth="1"/>
    <col min="8706" max="8706" width="30.33203125" style="727" bestFit="1" customWidth="1"/>
    <col min="8707" max="8708" width="13" style="727" bestFit="1" customWidth="1"/>
    <col min="8709" max="8710" width="12.88671875" style="727" bestFit="1" customWidth="1"/>
    <col min="8711" max="8714" width="13" style="727" bestFit="1" customWidth="1"/>
    <col min="8715" max="8718" width="12.88671875" style="727" bestFit="1" customWidth="1"/>
    <col min="8719" max="8719" width="16.5546875" style="727" customWidth="1"/>
    <col min="8720" max="8960" width="13" style="727"/>
    <col min="8961" max="8961" width="21.109375" style="727" bestFit="1" customWidth="1"/>
    <col min="8962" max="8962" width="30.33203125" style="727" bestFit="1" customWidth="1"/>
    <col min="8963" max="8964" width="13" style="727" bestFit="1" customWidth="1"/>
    <col min="8965" max="8966" width="12.88671875" style="727" bestFit="1" customWidth="1"/>
    <col min="8967" max="8970" width="13" style="727" bestFit="1" customWidth="1"/>
    <col min="8971" max="8974" width="12.88671875" style="727" bestFit="1" customWidth="1"/>
    <col min="8975" max="8975" width="16.5546875" style="727" customWidth="1"/>
    <col min="8976" max="9216" width="13" style="727"/>
    <col min="9217" max="9217" width="21.109375" style="727" bestFit="1" customWidth="1"/>
    <col min="9218" max="9218" width="30.33203125" style="727" bestFit="1" customWidth="1"/>
    <col min="9219" max="9220" width="13" style="727" bestFit="1" customWidth="1"/>
    <col min="9221" max="9222" width="12.88671875" style="727" bestFit="1" customWidth="1"/>
    <col min="9223" max="9226" width="13" style="727" bestFit="1" customWidth="1"/>
    <col min="9227" max="9230" width="12.88671875" style="727" bestFit="1" customWidth="1"/>
    <col min="9231" max="9231" width="16.5546875" style="727" customWidth="1"/>
    <col min="9232" max="9472" width="13" style="727"/>
    <col min="9473" max="9473" width="21.109375" style="727" bestFit="1" customWidth="1"/>
    <col min="9474" max="9474" width="30.33203125" style="727" bestFit="1" customWidth="1"/>
    <col min="9475" max="9476" width="13" style="727" bestFit="1" customWidth="1"/>
    <col min="9477" max="9478" width="12.88671875" style="727" bestFit="1" customWidth="1"/>
    <col min="9479" max="9482" width="13" style="727" bestFit="1" customWidth="1"/>
    <col min="9483" max="9486" width="12.88671875" style="727" bestFit="1" customWidth="1"/>
    <col min="9487" max="9487" width="16.5546875" style="727" customWidth="1"/>
    <col min="9488" max="9728" width="13" style="727"/>
    <col min="9729" max="9729" width="21.109375" style="727" bestFit="1" customWidth="1"/>
    <col min="9730" max="9730" width="30.33203125" style="727" bestFit="1" customWidth="1"/>
    <col min="9731" max="9732" width="13" style="727" bestFit="1" customWidth="1"/>
    <col min="9733" max="9734" width="12.88671875" style="727" bestFit="1" customWidth="1"/>
    <col min="9735" max="9738" width="13" style="727" bestFit="1" customWidth="1"/>
    <col min="9739" max="9742" width="12.88671875" style="727" bestFit="1" customWidth="1"/>
    <col min="9743" max="9743" width="16.5546875" style="727" customWidth="1"/>
    <col min="9744" max="9984" width="13" style="727"/>
    <col min="9985" max="9985" width="21.109375" style="727" bestFit="1" customWidth="1"/>
    <col min="9986" max="9986" width="30.33203125" style="727" bestFit="1" customWidth="1"/>
    <col min="9987" max="9988" width="13" style="727" bestFit="1" customWidth="1"/>
    <col min="9989" max="9990" width="12.88671875" style="727" bestFit="1" customWidth="1"/>
    <col min="9991" max="9994" width="13" style="727" bestFit="1" customWidth="1"/>
    <col min="9995" max="9998" width="12.88671875" style="727" bestFit="1" customWidth="1"/>
    <col min="9999" max="9999" width="16.5546875" style="727" customWidth="1"/>
    <col min="10000" max="10240" width="13" style="727"/>
    <col min="10241" max="10241" width="21.109375" style="727" bestFit="1" customWidth="1"/>
    <col min="10242" max="10242" width="30.33203125" style="727" bestFit="1" customWidth="1"/>
    <col min="10243" max="10244" width="13" style="727" bestFit="1" customWidth="1"/>
    <col min="10245" max="10246" width="12.88671875" style="727" bestFit="1" customWidth="1"/>
    <col min="10247" max="10250" width="13" style="727" bestFit="1" customWidth="1"/>
    <col min="10251" max="10254" width="12.88671875" style="727" bestFit="1" customWidth="1"/>
    <col min="10255" max="10255" width="16.5546875" style="727" customWidth="1"/>
    <col min="10256" max="10496" width="13" style="727"/>
    <col min="10497" max="10497" width="21.109375" style="727" bestFit="1" customWidth="1"/>
    <col min="10498" max="10498" width="30.33203125" style="727" bestFit="1" customWidth="1"/>
    <col min="10499" max="10500" width="13" style="727" bestFit="1" customWidth="1"/>
    <col min="10501" max="10502" width="12.88671875" style="727" bestFit="1" customWidth="1"/>
    <col min="10503" max="10506" width="13" style="727" bestFit="1" customWidth="1"/>
    <col min="10507" max="10510" width="12.88671875" style="727" bestFit="1" customWidth="1"/>
    <col min="10511" max="10511" width="16.5546875" style="727" customWidth="1"/>
    <col min="10512" max="10752" width="13" style="727"/>
    <col min="10753" max="10753" width="21.109375" style="727" bestFit="1" customWidth="1"/>
    <col min="10754" max="10754" width="30.33203125" style="727" bestFit="1" customWidth="1"/>
    <col min="10755" max="10756" width="13" style="727" bestFit="1" customWidth="1"/>
    <col min="10757" max="10758" width="12.88671875" style="727" bestFit="1" customWidth="1"/>
    <col min="10759" max="10762" width="13" style="727" bestFit="1" customWidth="1"/>
    <col min="10763" max="10766" width="12.88671875" style="727" bestFit="1" customWidth="1"/>
    <col min="10767" max="10767" width="16.5546875" style="727" customWidth="1"/>
    <col min="10768" max="11008" width="13" style="727"/>
    <col min="11009" max="11009" width="21.109375" style="727" bestFit="1" customWidth="1"/>
    <col min="11010" max="11010" width="30.33203125" style="727" bestFit="1" customWidth="1"/>
    <col min="11011" max="11012" width="13" style="727" bestFit="1" customWidth="1"/>
    <col min="11013" max="11014" width="12.88671875" style="727" bestFit="1" customWidth="1"/>
    <col min="11015" max="11018" width="13" style="727" bestFit="1" customWidth="1"/>
    <col min="11019" max="11022" width="12.88671875" style="727" bestFit="1" customWidth="1"/>
    <col min="11023" max="11023" width="16.5546875" style="727" customWidth="1"/>
    <col min="11024" max="11264" width="13" style="727"/>
    <col min="11265" max="11265" width="21.109375" style="727" bestFit="1" customWidth="1"/>
    <col min="11266" max="11266" width="30.33203125" style="727" bestFit="1" customWidth="1"/>
    <col min="11267" max="11268" width="13" style="727" bestFit="1" customWidth="1"/>
    <col min="11269" max="11270" width="12.88671875" style="727" bestFit="1" customWidth="1"/>
    <col min="11271" max="11274" width="13" style="727" bestFit="1" customWidth="1"/>
    <col min="11275" max="11278" width="12.88671875" style="727" bestFit="1" customWidth="1"/>
    <col min="11279" max="11279" width="16.5546875" style="727" customWidth="1"/>
    <col min="11280" max="11520" width="13" style="727"/>
    <col min="11521" max="11521" width="21.109375" style="727" bestFit="1" customWidth="1"/>
    <col min="11522" max="11522" width="30.33203125" style="727" bestFit="1" customWidth="1"/>
    <col min="11523" max="11524" width="13" style="727" bestFit="1" customWidth="1"/>
    <col min="11525" max="11526" width="12.88671875" style="727" bestFit="1" customWidth="1"/>
    <col min="11527" max="11530" width="13" style="727" bestFit="1" customWidth="1"/>
    <col min="11531" max="11534" width="12.88671875" style="727" bestFit="1" customWidth="1"/>
    <col min="11535" max="11535" width="16.5546875" style="727" customWidth="1"/>
    <col min="11536" max="11776" width="13" style="727"/>
    <col min="11777" max="11777" width="21.109375" style="727" bestFit="1" customWidth="1"/>
    <col min="11778" max="11778" width="30.33203125" style="727" bestFit="1" customWidth="1"/>
    <col min="11779" max="11780" width="13" style="727" bestFit="1" customWidth="1"/>
    <col min="11781" max="11782" width="12.88671875" style="727" bestFit="1" customWidth="1"/>
    <col min="11783" max="11786" width="13" style="727" bestFit="1" customWidth="1"/>
    <col min="11787" max="11790" width="12.88671875" style="727" bestFit="1" customWidth="1"/>
    <col min="11791" max="11791" width="16.5546875" style="727" customWidth="1"/>
    <col min="11792" max="12032" width="13" style="727"/>
    <col min="12033" max="12033" width="21.109375" style="727" bestFit="1" customWidth="1"/>
    <col min="12034" max="12034" width="30.33203125" style="727" bestFit="1" customWidth="1"/>
    <col min="12035" max="12036" width="13" style="727" bestFit="1" customWidth="1"/>
    <col min="12037" max="12038" width="12.88671875" style="727" bestFit="1" customWidth="1"/>
    <col min="12039" max="12042" width="13" style="727" bestFit="1" customWidth="1"/>
    <col min="12043" max="12046" width="12.88671875" style="727" bestFit="1" customWidth="1"/>
    <col min="12047" max="12047" width="16.5546875" style="727" customWidth="1"/>
    <col min="12048" max="12288" width="13" style="727"/>
    <col min="12289" max="12289" width="21.109375" style="727" bestFit="1" customWidth="1"/>
    <col min="12290" max="12290" width="30.33203125" style="727" bestFit="1" customWidth="1"/>
    <col min="12291" max="12292" width="13" style="727" bestFit="1" customWidth="1"/>
    <col min="12293" max="12294" width="12.88671875" style="727" bestFit="1" customWidth="1"/>
    <col min="12295" max="12298" width="13" style="727" bestFit="1" customWidth="1"/>
    <col min="12299" max="12302" width="12.88671875" style="727" bestFit="1" customWidth="1"/>
    <col min="12303" max="12303" width="16.5546875" style="727" customWidth="1"/>
    <col min="12304" max="12544" width="13" style="727"/>
    <col min="12545" max="12545" width="21.109375" style="727" bestFit="1" customWidth="1"/>
    <col min="12546" max="12546" width="30.33203125" style="727" bestFit="1" customWidth="1"/>
    <col min="12547" max="12548" width="13" style="727" bestFit="1" customWidth="1"/>
    <col min="12549" max="12550" width="12.88671875" style="727" bestFit="1" customWidth="1"/>
    <col min="12551" max="12554" width="13" style="727" bestFit="1" customWidth="1"/>
    <col min="12555" max="12558" width="12.88671875" style="727" bestFit="1" customWidth="1"/>
    <col min="12559" max="12559" width="16.5546875" style="727" customWidth="1"/>
    <col min="12560" max="12800" width="13" style="727"/>
    <col min="12801" max="12801" width="21.109375" style="727" bestFit="1" customWidth="1"/>
    <col min="12802" max="12802" width="30.33203125" style="727" bestFit="1" customWidth="1"/>
    <col min="12803" max="12804" width="13" style="727" bestFit="1" customWidth="1"/>
    <col min="12805" max="12806" width="12.88671875" style="727" bestFit="1" customWidth="1"/>
    <col min="12807" max="12810" width="13" style="727" bestFit="1" customWidth="1"/>
    <col min="12811" max="12814" width="12.88671875" style="727" bestFit="1" customWidth="1"/>
    <col min="12815" max="12815" width="16.5546875" style="727" customWidth="1"/>
    <col min="12816" max="13056" width="13" style="727"/>
    <col min="13057" max="13057" width="21.109375" style="727" bestFit="1" customWidth="1"/>
    <col min="13058" max="13058" width="30.33203125" style="727" bestFit="1" customWidth="1"/>
    <col min="13059" max="13060" width="13" style="727" bestFit="1" customWidth="1"/>
    <col min="13061" max="13062" width="12.88671875" style="727" bestFit="1" customWidth="1"/>
    <col min="13063" max="13066" width="13" style="727" bestFit="1" customWidth="1"/>
    <col min="13067" max="13070" width="12.88671875" style="727" bestFit="1" customWidth="1"/>
    <col min="13071" max="13071" width="16.5546875" style="727" customWidth="1"/>
    <col min="13072" max="13312" width="13" style="727"/>
    <col min="13313" max="13313" width="21.109375" style="727" bestFit="1" customWidth="1"/>
    <col min="13314" max="13314" width="30.33203125" style="727" bestFit="1" customWidth="1"/>
    <col min="13315" max="13316" width="13" style="727" bestFit="1" customWidth="1"/>
    <col min="13317" max="13318" width="12.88671875" style="727" bestFit="1" customWidth="1"/>
    <col min="13319" max="13322" width="13" style="727" bestFit="1" customWidth="1"/>
    <col min="13323" max="13326" width="12.88671875" style="727" bestFit="1" customWidth="1"/>
    <col min="13327" max="13327" width="16.5546875" style="727" customWidth="1"/>
    <col min="13328" max="13568" width="13" style="727"/>
    <col min="13569" max="13569" width="21.109375" style="727" bestFit="1" customWidth="1"/>
    <col min="13570" max="13570" width="30.33203125" style="727" bestFit="1" customWidth="1"/>
    <col min="13571" max="13572" width="13" style="727" bestFit="1" customWidth="1"/>
    <col min="13573" max="13574" width="12.88671875" style="727" bestFit="1" customWidth="1"/>
    <col min="13575" max="13578" width="13" style="727" bestFit="1" customWidth="1"/>
    <col min="13579" max="13582" width="12.88671875" style="727" bestFit="1" customWidth="1"/>
    <col min="13583" max="13583" width="16.5546875" style="727" customWidth="1"/>
    <col min="13584" max="13824" width="13" style="727"/>
    <col min="13825" max="13825" width="21.109375" style="727" bestFit="1" customWidth="1"/>
    <col min="13826" max="13826" width="30.33203125" style="727" bestFit="1" customWidth="1"/>
    <col min="13827" max="13828" width="13" style="727" bestFit="1" customWidth="1"/>
    <col min="13829" max="13830" width="12.88671875" style="727" bestFit="1" customWidth="1"/>
    <col min="13831" max="13834" width="13" style="727" bestFit="1" customWidth="1"/>
    <col min="13835" max="13838" width="12.88671875" style="727" bestFit="1" customWidth="1"/>
    <col min="13839" max="13839" width="16.5546875" style="727" customWidth="1"/>
    <col min="13840" max="14080" width="13" style="727"/>
    <col min="14081" max="14081" width="21.109375" style="727" bestFit="1" customWidth="1"/>
    <col min="14082" max="14082" width="30.33203125" style="727" bestFit="1" customWidth="1"/>
    <col min="14083" max="14084" width="13" style="727" bestFit="1" customWidth="1"/>
    <col min="14085" max="14086" width="12.88671875" style="727" bestFit="1" customWidth="1"/>
    <col min="14087" max="14090" width="13" style="727" bestFit="1" customWidth="1"/>
    <col min="14091" max="14094" width="12.88671875" style="727" bestFit="1" customWidth="1"/>
    <col min="14095" max="14095" width="16.5546875" style="727" customWidth="1"/>
    <col min="14096" max="14336" width="13" style="727"/>
    <col min="14337" max="14337" width="21.109375" style="727" bestFit="1" customWidth="1"/>
    <col min="14338" max="14338" width="30.33203125" style="727" bestFit="1" customWidth="1"/>
    <col min="14339" max="14340" width="13" style="727" bestFit="1" customWidth="1"/>
    <col min="14341" max="14342" width="12.88671875" style="727" bestFit="1" customWidth="1"/>
    <col min="14343" max="14346" width="13" style="727" bestFit="1" customWidth="1"/>
    <col min="14347" max="14350" width="12.88671875" style="727" bestFit="1" customWidth="1"/>
    <col min="14351" max="14351" width="16.5546875" style="727" customWidth="1"/>
    <col min="14352" max="14592" width="13" style="727"/>
    <col min="14593" max="14593" width="21.109375" style="727" bestFit="1" customWidth="1"/>
    <col min="14594" max="14594" width="30.33203125" style="727" bestFit="1" customWidth="1"/>
    <col min="14595" max="14596" width="13" style="727" bestFit="1" customWidth="1"/>
    <col min="14597" max="14598" width="12.88671875" style="727" bestFit="1" customWidth="1"/>
    <col min="14599" max="14602" width="13" style="727" bestFit="1" customWidth="1"/>
    <col min="14603" max="14606" width="12.88671875" style="727" bestFit="1" customWidth="1"/>
    <col min="14607" max="14607" width="16.5546875" style="727" customWidth="1"/>
    <col min="14608" max="14848" width="13" style="727"/>
    <col min="14849" max="14849" width="21.109375" style="727" bestFit="1" customWidth="1"/>
    <col min="14850" max="14850" width="30.33203125" style="727" bestFit="1" customWidth="1"/>
    <col min="14851" max="14852" width="13" style="727" bestFit="1" customWidth="1"/>
    <col min="14853" max="14854" width="12.88671875" style="727" bestFit="1" customWidth="1"/>
    <col min="14855" max="14858" width="13" style="727" bestFit="1" customWidth="1"/>
    <col min="14859" max="14862" width="12.88671875" style="727" bestFit="1" customWidth="1"/>
    <col min="14863" max="14863" width="16.5546875" style="727" customWidth="1"/>
    <col min="14864" max="15104" width="13" style="727"/>
    <col min="15105" max="15105" width="21.109375" style="727" bestFit="1" customWidth="1"/>
    <col min="15106" max="15106" width="30.33203125" style="727" bestFit="1" customWidth="1"/>
    <col min="15107" max="15108" width="13" style="727" bestFit="1" customWidth="1"/>
    <col min="15109" max="15110" width="12.88671875" style="727" bestFit="1" customWidth="1"/>
    <col min="15111" max="15114" width="13" style="727" bestFit="1" customWidth="1"/>
    <col min="15115" max="15118" width="12.88671875" style="727" bestFit="1" customWidth="1"/>
    <col min="15119" max="15119" width="16.5546875" style="727" customWidth="1"/>
    <col min="15120" max="15360" width="13" style="727"/>
    <col min="15361" max="15361" width="21.109375" style="727" bestFit="1" customWidth="1"/>
    <col min="15362" max="15362" width="30.33203125" style="727" bestFit="1" customWidth="1"/>
    <col min="15363" max="15364" width="13" style="727" bestFit="1" customWidth="1"/>
    <col min="15365" max="15366" width="12.88671875" style="727" bestFit="1" customWidth="1"/>
    <col min="15367" max="15370" width="13" style="727" bestFit="1" customWidth="1"/>
    <col min="15371" max="15374" width="12.88671875" style="727" bestFit="1" customWidth="1"/>
    <col min="15375" max="15375" width="16.5546875" style="727" customWidth="1"/>
    <col min="15376" max="15616" width="13" style="727"/>
    <col min="15617" max="15617" width="21.109375" style="727" bestFit="1" customWidth="1"/>
    <col min="15618" max="15618" width="30.33203125" style="727" bestFit="1" customWidth="1"/>
    <col min="15619" max="15620" width="13" style="727" bestFit="1" customWidth="1"/>
    <col min="15621" max="15622" width="12.88671875" style="727" bestFit="1" customWidth="1"/>
    <col min="15623" max="15626" width="13" style="727" bestFit="1" customWidth="1"/>
    <col min="15627" max="15630" width="12.88671875" style="727" bestFit="1" customWidth="1"/>
    <col min="15631" max="15631" width="16.5546875" style="727" customWidth="1"/>
    <col min="15632" max="15872" width="13" style="727"/>
    <col min="15873" max="15873" width="21.109375" style="727" bestFit="1" customWidth="1"/>
    <col min="15874" max="15874" width="30.33203125" style="727" bestFit="1" customWidth="1"/>
    <col min="15875" max="15876" width="13" style="727" bestFit="1" customWidth="1"/>
    <col min="15877" max="15878" width="12.88671875" style="727" bestFit="1" customWidth="1"/>
    <col min="15879" max="15882" width="13" style="727" bestFit="1" customWidth="1"/>
    <col min="15883" max="15886" width="12.88671875" style="727" bestFit="1" customWidth="1"/>
    <col min="15887" max="15887" width="16.5546875" style="727" customWidth="1"/>
    <col min="15888" max="16128" width="13" style="727"/>
    <col min="16129" max="16129" width="21.109375" style="727" bestFit="1" customWidth="1"/>
    <col min="16130" max="16130" width="30.33203125" style="727" bestFit="1" customWidth="1"/>
    <col min="16131" max="16132" width="13" style="727" bestFit="1" customWidth="1"/>
    <col min="16133" max="16134" width="12.88671875" style="727" bestFit="1" customWidth="1"/>
    <col min="16135" max="16138" width="13" style="727" bestFit="1" customWidth="1"/>
    <col min="16139" max="16142" width="12.88671875" style="727" bestFit="1" customWidth="1"/>
    <col min="16143" max="16143" width="16.5546875" style="727" customWidth="1"/>
    <col min="16144" max="16384" width="13" style="727"/>
  </cols>
  <sheetData>
    <row r="1" spans="1:16" ht="24.9" customHeight="1" thickBot="1">
      <c r="A1" s="1150" t="s">
        <v>138</v>
      </c>
      <c r="B1" s="1112"/>
      <c r="C1" s="1112"/>
      <c r="D1" s="1112"/>
      <c r="E1" s="1112"/>
      <c r="F1" s="1112"/>
      <c r="G1" s="1112"/>
      <c r="H1" s="1112"/>
      <c r="I1" s="1112"/>
      <c r="J1" s="1112"/>
      <c r="K1" s="1112"/>
      <c r="L1" s="1112"/>
      <c r="M1" s="1112"/>
      <c r="N1" s="1112"/>
      <c r="O1" s="1113"/>
    </row>
    <row r="2" spans="1:16">
      <c r="A2" s="1121" t="s">
        <v>50</v>
      </c>
      <c r="B2" s="1123" t="s">
        <v>86</v>
      </c>
      <c r="C2" s="728" t="s">
        <v>107</v>
      </c>
      <c r="D2" s="728" t="s">
        <v>108</v>
      </c>
      <c r="E2" s="728" t="s">
        <v>109</v>
      </c>
      <c r="F2" s="728" t="s">
        <v>110</v>
      </c>
      <c r="G2" s="728" t="s">
        <v>111</v>
      </c>
      <c r="H2" s="728" t="s">
        <v>112</v>
      </c>
      <c r="I2" s="728" t="s">
        <v>87</v>
      </c>
      <c r="J2" s="728" t="s">
        <v>88</v>
      </c>
      <c r="K2" s="728" t="s">
        <v>89</v>
      </c>
      <c r="L2" s="728" t="s">
        <v>90</v>
      </c>
      <c r="M2" s="728" t="s">
        <v>91</v>
      </c>
      <c r="N2" s="728" t="s">
        <v>92</v>
      </c>
      <c r="O2" s="729" t="s">
        <v>16</v>
      </c>
    </row>
    <row r="3" spans="1:16" ht="13.8" thickBot="1">
      <c r="A3" s="1122"/>
      <c r="B3" s="1124"/>
      <c r="C3" s="730" t="s">
        <v>99</v>
      </c>
      <c r="D3" s="730" t="s">
        <v>99</v>
      </c>
      <c r="E3" s="730" t="s">
        <v>99</v>
      </c>
      <c r="F3" s="730" t="s">
        <v>99</v>
      </c>
      <c r="G3" s="730" t="s">
        <v>99</v>
      </c>
      <c r="H3" s="730" t="s">
        <v>99</v>
      </c>
      <c r="I3" s="730" t="s">
        <v>99</v>
      </c>
      <c r="J3" s="730" t="s">
        <v>99</v>
      </c>
      <c r="K3" s="730" t="s">
        <v>99</v>
      </c>
      <c r="L3" s="730" t="s">
        <v>99</v>
      </c>
      <c r="M3" s="730" t="s">
        <v>99</v>
      </c>
      <c r="N3" s="730" t="s">
        <v>99</v>
      </c>
      <c r="O3" s="731" t="s">
        <v>99</v>
      </c>
    </row>
    <row r="4" spans="1:16" ht="13.8" thickBot="1">
      <c r="A4" s="1142" t="s">
        <v>78</v>
      </c>
      <c r="B4" s="812" t="s">
        <v>54</v>
      </c>
      <c r="C4" s="813">
        <v>145.40904761904758</v>
      </c>
      <c r="D4" s="813">
        <v>140.46380952380954</v>
      </c>
      <c r="E4" s="813">
        <v>135.79619047619045</v>
      </c>
      <c r="F4" s="813">
        <v>118.41952380952378</v>
      </c>
      <c r="G4" s="814">
        <v>107.70090909090909</v>
      </c>
      <c r="H4" s="814">
        <v>106.54136363636366</v>
      </c>
      <c r="I4" s="814">
        <v>104.10136363636364</v>
      </c>
      <c r="J4" s="814">
        <v>100.96772727272725</v>
      </c>
      <c r="K4" s="814">
        <v>98.726818181818189</v>
      </c>
      <c r="L4" s="814">
        <v>97.388636363636365</v>
      </c>
      <c r="M4" s="814"/>
      <c r="N4" s="814"/>
      <c r="O4" s="815">
        <v>115.66</v>
      </c>
      <c r="P4" s="816"/>
    </row>
    <row r="5" spans="1:16" ht="13.8" thickBot="1">
      <c r="A5" s="1138"/>
      <c r="B5" s="817" t="s">
        <v>55</v>
      </c>
      <c r="C5" s="818">
        <v>166.86250000000001</v>
      </c>
      <c r="D5" s="818">
        <v>167.785</v>
      </c>
      <c r="E5" s="818">
        <v>158.76999999999998</v>
      </c>
      <c r="F5" s="818">
        <v>141.57</v>
      </c>
      <c r="G5" s="819">
        <v>127.53444444444443</v>
      </c>
      <c r="H5" s="819">
        <v>128.62777777777779</v>
      </c>
      <c r="I5" s="819">
        <v>126.57000000000001</v>
      </c>
      <c r="J5" s="819">
        <v>121.9725</v>
      </c>
      <c r="K5" s="819">
        <v>118.87888888888889</v>
      </c>
      <c r="L5" s="819">
        <v>116.46666666666667</v>
      </c>
      <c r="M5" s="819"/>
      <c r="N5" s="819"/>
      <c r="O5" s="820">
        <v>136.57</v>
      </c>
      <c r="P5" s="816"/>
    </row>
    <row r="6" spans="1:16" ht="13.8" thickBot="1">
      <c r="A6" s="1138"/>
      <c r="B6" s="817" t="s">
        <v>56</v>
      </c>
      <c r="C6" s="818">
        <v>254.51066666666659</v>
      </c>
      <c r="D6" s="818">
        <v>273.04266666666666</v>
      </c>
      <c r="E6" s="818">
        <v>250.96466666666672</v>
      </c>
      <c r="F6" s="818">
        <v>212.95133333333337</v>
      </c>
      <c r="G6" s="819">
        <v>183.84133333333332</v>
      </c>
      <c r="H6" s="819">
        <v>176.25133333333329</v>
      </c>
      <c r="I6" s="819">
        <v>169.60066666666665</v>
      </c>
      <c r="J6" s="819">
        <v>160.84533333333331</v>
      </c>
      <c r="K6" s="819">
        <v>161.65214285714282</v>
      </c>
      <c r="L6" s="819">
        <v>166.35714285714286</v>
      </c>
      <c r="M6" s="819"/>
      <c r="N6" s="819"/>
      <c r="O6" s="820">
        <v>201.41</v>
      </c>
      <c r="P6" s="816"/>
    </row>
    <row r="7" spans="1:16" s="741" customFormat="1" ht="14.4" thickBot="1">
      <c r="A7" s="1138"/>
      <c r="B7" s="821" t="s">
        <v>57</v>
      </c>
      <c r="C7" s="822">
        <v>186.50340909090912</v>
      </c>
      <c r="D7" s="822">
        <v>190.62863636363633</v>
      </c>
      <c r="E7" s="822">
        <v>179.23522727272729</v>
      </c>
      <c r="F7" s="822">
        <v>154.56022222222222</v>
      </c>
      <c r="G7" s="823">
        <v>136.40978260869565</v>
      </c>
      <c r="H7" s="823">
        <v>133.59413043478256</v>
      </c>
      <c r="I7" s="823">
        <v>129.8558695652174</v>
      </c>
      <c r="J7" s="823">
        <v>124.6611111111112</v>
      </c>
      <c r="K7" s="823">
        <v>122.33399999999997</v>
      </c>
      <c r="L7" s="823">
        <v>122.66111111111107</v>
      </c>
      <c r="M7" s="823"/>
      <c r="N7" s="823"/>
      <c r="O7" s="824">
        <v>147.71</v>
      </c>
      <c r="P7" s="816"/>
    </row>
    <row r="8" spans="1:16" ht="13.8" thickBot="1">
      <c r="A8" s="1138" t="s">
        <v>58</v>
      </c>
      <c r="B8" s="817" t="s">
        <v>54</v>
      </c>
      <c r="C8" s="818">
        <v>124.45727272727272</v>
      </c>
      <c r="D8" s="818">
        <v>126.98681818181821</v>
      </c>
      <c r="E8" s="818">
        <v>128.60545454545453</v>
      </c>
      <c r="F8" s="818">
        <v>118.72363636363637</v>
      </c>
      <c r="G8" s="819">
        <v>118.30681818181816</v>
      </c>
      <c r="H8" s="819">
        <v>125.58636363636364</v>
      </c>
      <c r="I8" s="819">
        <v>136.82727272727274</v>
      </c>
      <c r="J8" s="819">
        <v>118.224</v>
      </c>
      <c r="K8" s="819">
        <v>113.97600000000003</v>
      </c>
      <c r="L8" s="819">
        <v>117.28749999999999</v>
      </c>
      <c r="M8" s="819"/>
      <c r="N8" s="819"/>
      <c r="O8" s="820">
        <v>122.22</v>
      </c>
      <c r="P8" s="816"/>
    </row>
    <row r="9" spans="1:16" ht="13.8" thickBot="1">
      <c r="A9" s="1138"/>
      <c r="B9" s="817" t="s">
        <v>61</v>
      </c>
      <c r="C9" s="818">
        <v>137.88857142857142</v>
      </c>
      <c r="D9" s="818">
        <v>143.10285714285715</v>
      </c>
      <c r="E9" s="818">
        <v>144.11000000000004</v>
      </c>
      <c r="F9" s="818">
        <v>146.92857142857142</v>
      </c>
      <c r="G9" s="819">
        <v>134.45714285714286</v>
      </c>
      <c r="H9" s="819">
        <v>139.52142857142854</v>
      </c>
      <c r="I9" s="819">
        <v>151.48142857142855</v>
      </c>
      <c r="J9" s="819">
        <v>129.45999999999998</v>
      </c>
      <c r="K9" s="819">
        <v>130.39714285714285</v>
      </c>
      <c r="L9" s="819">
        <v>123.00714285714285</v>
      </c>
      <c r="M9" s="819"/>
      <c r="N9" s="819"/>
      <c r="O9" s="820">
        <v>138.04</v>
      </c>
      <c r="P9" s="816"/>
    </row>
    <row r="10" spans="1:16" s="741" customFormat="1" ht="14.4" thickBot="1">
      <c r="A10" s="1138"/>
      <c r="B10" s="821" t="s">
        <v>57</v>
      </c>
      <c r="C10" s="822">
        <v>127.69931034482757</v>
      </c>
      <c r="D10" s="822">
        <v>130.87689655172414</v>
      </c>
      <c r="E10" s="822">
        <v>132.34793103448274</v>
      </c>
      <c r="F10" s="822">
        <v>125.53172413793099</v>
      </c>
      <c r="G10" s="823">
        <v>122.20517241379309</v>
      </c>
      <c r="H10" s="823">
        <v>128.94999999999999</v>
      </c>
      <c r="I10" s="823">
        <v>140.36448275862068</v>
      </c>
      <c r="J10" s="823">
        <v>121.13703703703706</v>
      </c>
      <c r="K10" s="823">
        <v>118.23333333333332</v>
      </c>
      <c r="L10" s="823">
        <v>118.77037037037036</v>
      </c>
      <c r="M10" s="823"/>
      <c r="N10" s="823"/>
      <c r="O10" s="824">
        <v>126.04</v>
      </c>
      <c r="P10" s="816"/>
    </row>
    <row r="11" spans="1:16" ht="13.8" thickBot="1">
      <c r="A11" s="1138" t="s">
        <v>59</v>
      </c>
      <c r="B11" s="817" t="s">
        <v>54</v>
      </c>
      <c r="C11" s="818">
        <v>98.773333333333326</v>
      </c>
      <c r="D11" s="818">
        <v>92.248333333333335</v>
      </c>
      <c r="E11" s="818">
        <v>94.258333333333326</v>
      </c>
      <c r="F11" s="818">
        <v>89.748000000000005</v>
      </c>
      <c r="G11" s="819">
        <v>106.16200000000001</v>
      </c>
      <c r="H11" s="819">
        <v>99.445999999999998</v>
      </c>
      <c r="I11" s="819">
        <v>99.383999999999986</v>
      </c>
      <c r="J11" s="819">
        <v>95.155999999999992</v>
      </c>
      <c r="K11" s="819">
        <v>94.76400000000001</v>
      </c>
      <c r="L11" s="819">
        <v>102.04249999999999</v>
      </c>
      <c r="M11" s="819"/>
      <c r="N11" s="819"/>
      <c r="O11" s="820">
        <v>94.75</v>
      </c>
      <c r="P11" s="816"/>
    </row>
    <row r="12" spans="1:16" ht="13.8" thickBot="1">
      <c r="A12" s="1138"/>
      <c r="B12" s="817" t="s">
        <v>55</v>
      </c>
      <c r="C12" s="818">
        <v>310.76599999999996</v>
      </c>
      <c r="D12" s="818">
        <v>302.98199999999997</v>
      </c>
      <c r="E12" s="818">
        <v>350.04200000000003</v>
      </c>
      <c r="F12" s="818">
        <v>283.03599999999994</v>
      </c>
      <c r="G12" s="819">
        <v>262.05</v>
      </c>
      <c r="H12" s="819">
        <v>274.62</v>
      </c>
      <c r="I12" s="819">
        <v>227.34200000000001</v>
      </c>
      <c r="J12" s="819">
        <v>223.77999999999997</v>
      </c>
      <c r="K12" s="819">
        <v>227.36800000000002</v>
      </c>
      <c r="L12" s="819">
        <v>209.77600000000001</v>
      </c>
      <c r="M12" s="819"/>
      <c r="N12" s="819"/>
      <c r="O12" s="820">
        <v>267.18</v>
      </c>
      <c r="P12" s="816"/>
    </row>
    <row r="13" spans="1:16" ht="13.8" thickBot="1">
      <c r="A13" s="1138"/>
      <c r="B13" s="817" t="s">
        <v>56</v>
      </c>
      <c r="C13" s="818">
        <v>230.92999999999998</v>
      </c>
      <c r="D13" s="818">
        <v>254.36333333333334</v>
      </c>
      <c r="E13" s="818">
        <v>249.63000000000002</v>
      </c>
      <c r="F13" s="818">
        <v>207.5566666666667</v>
      </c>
      <c r="G13" s="819">
        <v>169.40666666666667</v>
      </c>
      <c r="H13" s="819">
        <v>175.37</v>
      </c>
      <c r="I13" s="819">
        <v>172.25333333333333</v>
      </c>
      <c r="J13" s="819">
        <v>161.85666666666668</v>
      </c>
      <c r="K13" s="819">
        <v>158.63333333333333</v>
      </c>
      <c r="L13" s="819">
        <v>161.19666666666669</v>
      </c>
      <c r="M13" s="819"/>
      <c r="N13" s="819"/>
      <c r="O13" s="820">
        <v>194.12</v>
      </c>
      <c r="P13" s="816"/>
    </row>
    <row r="14" spans="1:16" s="741" customFormat="1" ht="14.4" thickBot="1">
      <c r="A14" s="1138"/>
      <c r="B14" s="821" t="s">
        <v>57</v>
      </c>
      <c r="C14" s="822">
        <v>202.80428571428575</v>
      </c>
      <c r="D14" s="822">
        <v>202.24928571428566</v>
      </c>
      <c r="E14" s="822">
        <v>218.90357142857147</v>
      </c>
      <c r="F14" s="822">
        <v>191.2761538461539</v>
      </c>
      <c r="G14" s="823">
        <v>180.71384615384613</v>
      </c>
      <c r="H14" s="823">
        <v>184.34153846153842</v>
      </c>
      <c r="I14" s="823">
        <v>165.41461538461539</v>
      </c>
      <c r="J14" s="823">
        <v>160.01923076923077</v>
      </c>
      <c r="K14" s="823">
        <v>160.50461538461539</v>
      </c>
      <c r="L14" s="823">
        <v>161.72</v>
      </c>
      <c r="M14" s="823"/>
      <c r="N14" s="823"/>
      <c r="O14" s="824">
        <v>177.62</v>
      </c>
      <c r="P14" s="816"/>
    </row>
    <row r="15" spans="1:16" ht="13.8" thickBot="1">
      <c r="A15" s="1138" t="s">
        <v>60</v>
      </c>
      <c r="B15" s="817" t="s">
        <v>54</v>
      </c>
      <c r="C15" s="818">
        <v>95.655714285714268</v>
      </c>
      <c r="D15" s="818">
        <v>95.195714285714303</v>
      </c>
      <c r="E15" s="818">
        <v>94.448571428571427</v>
      </c>
      <c r="F15" s="818">
        <v>90.46</v>
      </c>
      <c r="G15" s="819">
        <v>99.371428571428581</v>
      </c>
      <c r="H15" s="819">
        <v>101.96142857142857</v>
      </c>
      <c r="I15" s="819">
        <v>100.33571428571429</v>
      </c>
      <c r="J15" s="819">
        <v>97.500000000000014</v>
      </c>
      <c r="K15" s="819">
        <v>95.518571428571406</v>
      </c>
      <c r="L15" s="819">
        <v>91.738333333333344</v>
      </c>
      <c r="M15" s="819"/>
      <c r="N15" s="819"/>
      <c r="O15" s="820">
        <v>96.26</v>
      </c>
      <c r="P15" s="816"/>
    </row>
    <row r="16" spans="1:16" ht="13.8" thickBot="1">
      <c r="A16" s="1138"/>
      <c r="B16" s="817" t="s">
        <v>61</v>
      </c>
      <c r="C16" s="818">
        <v>126.54499999999999</v>
      </c>
      <c r="D16" s="818">
        <v>124.39750000000001</v>
      </c>
      <c r="E16" s="818">
        <v>123.34</v>
      </c>
      <c r="F16" s="818">
        <v>121.57</v>
      </c>
      <c r="G16" s="819">
        <v>121.1075</v>
      </c>
      <c r="H16" s="819">
        <v>119.84</v>
      </c>
      <c r="I16" s="819">
        <v>126.185</v>
      </c>
      <c r="J16" s="819">
        <v>120.38499999999999</v>
      </c>
      <c r="K16" s="819">
        <v>119.82</v>
      </c>
      <c r="L16" s="819">
        <v>110.00999999999999</v>
      </c>
      <c r="M16" s="819"/>
      <c r="N16" s="819"/>
      <c r="O16" s="820">
        <v>121.32</v>
      </c>
      <c r="P16" s="816"/>
    </row>
    <row r="17" spans="1:16" s="741" customFormat="1" ht="14.4" thickBot="1">
      <c r="A17" s="1138"/>
      <c r="B17" s="821" t="s">
        <v>57</v>
      </c>
      <c r="C17" s="822">
        <v>106.88818181818182</v>
      </c>
      <c r="D17" s="822">
        <v>105.81454545454545</v>
      </c>
      <c r="E17" s="822">
        <v>104.95454545454548</v>
      </c>
      <c r="F17" s="822">
        <v>101.77272727272727</v>
      </c>
      <c r="G17" s="823">
        <v>107.27545454545456</v>
      </c>
      <c r="H17" s="823">
        <v>108.46272727272726</v>
      </c>
      <c r="I17" s="823">
        <v>109.73545454545456</v>
      </c>
      <c r="J17" s="823">
        <v>105.82181818181817</v>
      </c>
      <c r="K17" s="823">
        <v>104.35545454545455</v>
      </c>
      <c r="L17" s="823">
        <v>99.046999999999997</v>
      </c>
      <c r="M17" s="823"/>
      <c r="N17" s="823"/>
      <c r="O17" s="824">
        <v>105.37</v>
      </c>
      <c r="P17" s="816"/>
    </row>
    <row r="18" spans="1:16" ht="13.8" thickBot="1">
      <c r="A18" s="1138" t="s">
        <v>62</v>
      </c>
      <c r="B18" s="817" t="s">
        <v>54</v>
      </c>
      <c r="C18" s="818">
        <v>240.13199999999998</v>
      </c>
      <c r="D18" s="818">
        <v>230.488</v>
      </c>
      <c r="E18" s="818">
        <v>279.66800000000001</v>
      </c>
      <c r="F18" s="818">
        <v>230.61399999999998</v>
      </c>
      <c r="G18" s="819">
        <v>192.00400000000002</v>
      </c>
      <c r="H18" s="819">
        <v>160.60600000000002</v>
      </c>
      <c r="I18" s="819">
        <v>174.22800000000001</v>
      </c>
      <c r="J18" s="819">
        <v>154.33599999999998</v>
      </c>
      <c r="K18" s="819">
        <v>153.27199999999999</v>
      </c>
      <c r="L18" s="819">
        <v>154.01199999999997</v>
      </c>
      <c r="M18" s="819"/>
      <c r="N18" s="819"/>
      <c r="O18" s="820">
        <v>196.94</v>
      </c>
      <c r="P18" s="816"/>
    </row>
    <row r="19" spans="1:16" ht="13.8" thickBot="1">
      <c r="A19" s="1138"/>
      <c r="B19" s="817" t="s">
        <v>55</v>
      </c>
      <c r="C19" s="818">
        <v>540.08249999999998</v>
      </c>
      <c r="D19" s="818">
        <v>548.07249999999999</v>
      </c>
      <c r="E19" s="818">
        <v>550.39499999999998</v>
      </c>
      <c r="F19" s="818">
        <v>385.59750000000003</v>
      </c>
      <c r="G19" s="819">
        <v>298.15000000000003</v>
      </c>
      <c r="H19" s="819">
        <v>291.71000000000004</v>
      </c>
      <c r="I19" s="819">
        <v>309.51249999999999</v>
      </c>
      <c r="J19" s="819">
        <v>284.78250000000003</v>
      </c>
      <c r="K19" s="819">
        <v>256.91499999999996</v>
      </c>
      <c r="L19" s="819">
        <v>257.1275</v>
      </c>
      <c r="M19" s="819"/>
      <c r="N19" s="819"/>
      <c r="O19" s="820">
        <v>372.23</v>
      </c>
      <c r="P19" s="816"/>
    </row>
    <row r="20" spans="1:16" s="741" customFormat="1" ht="14.4" thickBot="1">
      <c r="A20" s="1138"/>
      <c r="B20" s="821" t="s">
        <v>57</v>
      </c>
      <c r="C20" s="822">
        <v>373.44333333333338</v>
      </c>
      <c r="D20" s="822">
        <v>371.63666666666666</v>
      </c>
      <c r="E20" s="822">
        <v>399.99111111111114</v>
      </c>
      <c r="F20" s="822">
        <v>299.49555555555554</v>
      </c>
      <c r="G20" s="823">
        <v>239.17999999999998</v>
      </c>
      <c r="H20" s="823">
        <v>218.87444444444444</v>
      </c>
      <c r="I20" s="823">
        <v>234.35444444444445</v>
      </c>
      <c r="J20" s="823">
        <v>212.3122222222222</v>
      </c>
      <c r="K20" s="823">
        <v>199.33555555555552</v>
      </c>
      <c r="L20" s="823">
        <v>199.8411111111111</v>
      </c>
      <c r="M20" s="823"/>
      <c r="N20" s="823"/>
      <c r="O20" s="824">
        <v>274.85000000000002</v>
      </c>
      <c r="P20" s="816"/>
    </row>
    <row r="21" spans="1:16" s="744" customFormat="1" ht="16.8" thickBot="1">
      <c r="A21" s="1148" t="s">
        <v>79</v>
      </c>
      <c r="B21" s="1149"/>
      <c r="C21" s="825">
        <v>180.23785046728975</v>
      </c>
      <c r="D21" s="825">
        <v>182.46046728971959</v>
      </c>
      <c r="E21" s="825">
        <v>182.64962616822433</v>
      </c>
      <c r="F21" s="825">
        <v>157.91757009345795</v>
      </c>
      <c r="G21" s="826">
        <v>143.52527777777775</v>
      </c>
      <c r="H21" s="826">
        <v>143.00259259259258</v>
      </c>
      <c r="I21" s="826">
        <v>143.61675925925923</v>
      </c>
      <c r="J21" s="826">
        <v>133.67190476190476</v>
      </c>
      <c r="K21" s="826">
        <v>130.72209523809519</v>
      </c>
      <c r="L21" s="826">
        <v>130.64300970873791</v>
      </c>
      <c r="M21" s="826"/>
      <c r="N21" s="826"/>
      <c r="O21" s="827">
        <v>152.01</v>
      </c>
      <c r="P21" s="816"/>
    </row>
    <row r="22" spans="1:16" ht="15" customHeight="1" thickBot="1"/>
    <row r="23" spans="1:16" ht="16.8" thickBot="1">
      <c r="A23" s="796" t="s">
        <v>64</v>
      </c>
      <c r="B23" s="828" t="s">
        <v>57</v>
      </c>
      <c r="C23" s="829">
        <v>103.11</v>
      </c>
      <c r="D23" s="829">
        <v>100.12</v>
      </c>
      <c r="E23" s="829">
        <v>101.3</v>
      </c>
      <c r="F23" s="829">
        <v>96.59</v>
      </c>
      <c r="G23" s="829">
        <v>104.51</v>
      </c>
      <c r="H23" s="829">
        <v>105.81</v>
      </c>
      <c r="I23" s="829">
        <v>118.88</v>
      </c>
      <c r="J23" s="829">
        <v>106.33</v>
      </c>
      <c r="K23" s="829">
        <v>99.96</v>
      </c>
      <c r="L23" s="829">
        <v>103.12</v>
      </c>
      <c r="M23" s="829"/>
      <c r="N23" s="829"/>
      <c r="O23" s="830">
        <v>103.4</v>
      </c>
    </row>
    <row r="24" spans="1:16" ht="22.5" customHeight="1" thickBot="1"/>
    <row r="25" spans="1:16" ht="24.9" customHeight="1" thickBot="1">
      <c r="A25" s="1143" t="s">
        <v>139</v>
      </c>
      <c r="B25" s="1144"/>
      <c r="C25" s="1144"/>
      <c r="D25" s="1144"/>
      <c r="E25" s="1144"/>
      <c r="F25" s="1144"/>
      <c r="G25" s="1144"/>
      <c r="H25" s="1144"/>
      <c r="I25" s="1144"/>
      <c r="J25" s="1144"/>
      <c r="K25" s="1144"/>
      <c r="L25" s="1144"/>
      <c r="M25" s="1144"/>
      <c r="N25" s="1144"/>
      <c r="O25" s="1145"/>
    </row>
    <row r="26" spans="1:16" ht="12.75" customHeight="1">
      <c r="A26" s="1146" t="s">
        <v>50</v>
      </c>
      <c r="B26" s="1147" t="s">
        <v>86</v>
      </c>
      <c r="C26" s="831" t="s">
        <v>140</v>
      </c>
      <c r="D26" s="831" t="s">
        <v>141</v>
      </c>
      <c r="E26" s="831" t="s">
        <v>142</v>
      </c>
      <c r="F26" s="831" t="s">
        <v>143</v>
      </c>
      <c r="G26" s="831" t="s">
        <v>144</v>
      </c>
      <c r="H26" s="831" t="s">
        <v>145</v>
      </c>
      <c r="I26" s="831" t="s">
        <v>101</v>
      </c>
      <c r="J26" s="831" t="s">
        <v>102</v>
      </c>
      <c r="K26" s="831" t="s">
        <v>103</v>
      </c>
      <c r="L26" s="831" t="s">
        <v>104</v>
      </c>
      <c r="M26" s="831" t="s">
        <v>105</v>
      </c>
      <c r="N26" s="831" t="s">
        <v>106</v>
      </c>
      <c r="O26" s="832" t="s">
        <v>16</v>
      </c>
    </row>
    <row r="27" spans="1:16" ht="13.8" thickBot="1">
      <c r="A27" s="1122"/>
      <c r="B27" s="1124"/>
      <c r="C27" s="730" t="s">
        <v>99</v>
      </c>
      <c r="D27" s="730" t="s">
        <v>99</v>
      </c>
      <c r="E27" s="730" t="s">
        <v>99</v>
      </c>
      <c r="F27" s="730" t="s">
        <v>99</v>
      </c>
      <c r="G27" s="730" t="s">
        <v>99</v>
      </c>
      <c r="H27" s="730" t="s">
        <v>99</v>
      </c>
      <c r="I27" s="730" t="s">
        <v>99</v>
      </c>
      <c r="J27" s="730" t="s">
        <v>99</v>
      </c>
      <c r="K27" s="730" t="s">
        <v>99</v>
      </c>
      <c r="L27" s="730" t="s">
        <v>99</v>
      </c>
      <c r="M27" s="730" t="s">
        <v>99</v>
      </c>
      <c r="N27" s="730" t="s">
        <v>99</v>
      </c>
      <c r="O27" s="731" t="s">
        <v>99</v>
      </c>
    </row>
    <row r="28" spans="1:16" ht="12.75" customHeight="1" thickBot="1">
      <c r="A28" s="1142" t="s">
        <v>78</v>
      </c>
      <c r="B28" s="812" t="s">
        <v>54</v>
      </c>
      <c r="C28" s="833">
        <v>137.94599999999997</v>
      </c>
      <c r="D28" s="833">
        <v>138.02900000000002</v>
      </c>
      <c r="E28" s="833">
        <v>133.88149999999999</v>
      </c>
      <c r="F28" s="833">
        <v>123.75849999999998</v>
      </c>
      <c r="G28" s="833">
        <v>110.31863636363637</v>
      </c>
      <c r="H28" s="833">
        <v>104.5931818181818</v>
      </c>
      <c r="I28" s="833">
        <v>106.69090909090906</v>
      </c>
      <c r="J28" s="833">
        <v>99.88636363636364</v>
      </c>
      <c r="K28" s="833">
        <v>96.280476190476193</v>
      </c>
      <c r="L28" s="833">
        <v>101.23571428571428</v>
      </c>
      <c r="M28" s="833"/>
      <c r="N28" s="833"/>
      <c r="O28" s="834">
        <v>114.15</v>
      </c>
    </row>
    <row r="29" spans="1:16" ht="13.8" thickBot="1">
      <c r="A29" s="1138"/>
      <c r="B29" s="817" t="s">
        <v>55</v>
      </c>
      <c r="C29" s="818">
        <v>149.76428571428571</v>
      </c>
      <c r="D29" s="818">
        <v>157.90142857142857</v>
      </c>
      <c r="E29" s="818">
        <v>156.27500000000001</v>
      </c>
      <c r="F29" s="818">
        <v>137.30250000000001</v>
      </c>
      <c r="G29" s="818">
        <v>128.69749999999999</v>
      </c>
      <c r="H29" s="818">
        <v>127.37875000000001</v>
      </c>
      <c r="I29" s="818">
        <v>133.85285714285715</v>
      </c>
      <c r="J29" s="818">
        <v>128.1142857142857</v>
      </c>
      <c r="K29" s="818">
        <v>118.98142857142857</v>
      </c>
      <c r="L29" s="818">
        <v>118.6242857142857</v>
      </c>
      <c r="M29" s="818"/>
      <c r="N29" s="818"/>
      <c r="O29" s="820">
        <v>135.56</v>
      </c>
    </row>
    <row r="30" spans="1:16" ht="13.8" thickBot="1">
      <c r="A30" s="1138"/>
      <c r="B30" s="817" t="s">
        <v>56</v>
      </c>
      <c r="C30" s="818">
        <v>232.82333333333332</v>
      </c>
      <c r="D30" s="818">
        <v>251.46266666666668</v>
      </c>
      <c r="E30" s="818">
        <v>245.75133333333329</v>
      </c>
      <c r="F30" s="818">
        <v>209.95800000000003</v>
      </c>
      <c r="G30" s="818">
        <v>196.01733333333331</v>
      </c>
      <c r="H30" s="818">
        <v>185.82600000000002</v>
      </c>
      <c r="I30" s="818">
        <v>189.36733333333328</v>
      </c>
      <c r="J30" s="818">
        <v>174.03799999999998</v>
      </c>
      <c r="K30" s="818">
        <v>163.06399999999996</v>
      </c>
      <c r="L30" s="818">
        <v>174.30800000000002</v>
      </c>
      <c r="M30" s="818"/>
      <c r="N30" s="818"/>
      <c r="O30" s="820">
        <v>201.05</v>
      </c>
    </row>
    <row r="31" spans="1:16" ht="14.4" thickBot="1">
      <c r="A31" s="1138"/>
      <c r="B31" s="821" t="s">
        <v>57</v>
      </c>
      <c r="C31" s="822">
        <v>173.80047619047613</v>
      </c>
      <c r="D31" s="822">
        <v>181.85309523809514</v>
      </c>
      <c r="E31" s="822">
        <v>177.07209302325583</v>
      </c>
      <c r="F31" s="822">
        <v>156.34790697674416</v>
      </c>
      <c r="G31" s="822">
        <v>142.15222222222224</v>
      </c>
      <c r="H31" s="822">
        <v>135.72155555555554</v>
      </c>
      <c r="I31" s="822">
        <v>139.19727272727266</v>
      </c>
      <c r="J31" s="822">
        <v>129.65613636363634</v>
      </c>
      <c r="K31" s="822">
        <v>123.27255813953487</v>
      </c>
      <c r="L31" s="822">
        <v>129.55674418604656</v>
      </c>
      <c r="M31" s="822"/>
      <c r="N31" s="822"/>
      <c r="O31" s="824">
        <v>148.1</v>
      </c>
    </row>
    <row r="32" spans="1:16" ht="13.8" thickBot="1">
      <c r="A32" s="1138" t="s">
        <v>58</v>
      </c>
      <c r="B32" s="817" t="s">
        <v>54</v>
      </c>
      <c r="C32" s="818">
        <v>121.49136363636363</v>
      </c>
      <c r="D32" s="818">
        <v>118.86181818181818</v>
      </c>
      <c r="E32" s="818">
        <v>122.85636363636367</v>
      </c>
      <c r="F32" s="818">
        <v>119.31772727272727</v>
      </c>
      <c r="G32" s="818">
        <v>115.63454545454543</v>
      </c>
      <c r="H32" s="818">
        <v>117.85636363636364</v>
      </c>
      <c r="I32" s="818">
        <v>128.29090909090914</v>
      </c>
      <c r="J32" s="818">
        <v>114.09363636363636</v>
      </c>
      <c r="K32" s="818">
        <v>116.45590909090907</v>
      </c>
      <c r="L32" s="818">
        <v>108.65545454545455</v>
      </c>
      <c r="M32" s="818"/>
      <c r="N32" s="818"/>
      <c r="O32" s="820">
        <v>118.35</v>
      </c>
    </row>
    <row r="33" spans="1:15" ht="13.8" thickBot="1">
      <c r="A33" s="1138"/>
      <c r="B33" s="817" t="s">
        <v>61</v>
      </c>
      <c r="C33" s="818">
        <v>142.53285714285715</v>
      </c>
      <c r="D33" s="818">
        <v>142.49714285714285</v>
      </c>
      <c r="E33" s="818">
        <v>140.80714285714285</v>
      </c>
      <c r="F33" s="818">
        <v>141.49</v>
      </c>
      <c r="G33" s="818">
        <v>133.5757142857143</v>
      </c>
      <c r="H33" s="818">
        <v>139.79428571428573</v>
      </c>
      <c r="I33" s="818">
        <v>151.13857142857142</v>
      </c>
      <c r="J33" s="818">
        <v>129.87571428571428</v>
      </c>
      <c r="K33" s="818">
        <v>127.28</v>
      </c>
      <c r="L33" s="818">
        <v>121.70142857142856</v>
      </c>
      <c r="M33" s="818"/>
      <c r="N33" s="818"/>
      <c r="O33" s="820">
        <v>137.07</v>
      </c>
    </row>
    <row r="34" spans="1:15" ht="14.4" thickBot="1">
      <c r="A34" s="1138"/>
      <c r="B34" s="821" t="s">
        <v>57</v>
      </c>
      <c r="C34" s="822">
        <v>126.57034482758621</v>
      </c>
      <c r="D34" s="822">
        <v>124.56689655172416</v>
      </c>
      <c r="E34" s="822">
        <v>127.18931034482758</v>
      </c>
      <c r="F34" s="822">
        <v>124.66965517241383</v>
      </c>
      <c r="G34" s="822">
        <v>119.96517241379311</v>
      </c>
      <c r="H34" s="822">
        <v>123.15172413793105</v>
      </c>
      <c r="I34" s="822">
        <v>133.80586206896552</v>
      </c>
      <c r="J34" s="822">
        <v>117.90310344827581</v>
      </c>
      <c r="K34" s="822">
        <v>119.06862068965515</v>
      </c>
      <c r="L34" s="822">
        <v>111.80448275862069</v>
      </c>
      <c r="M34" s="822"/>
      <c r="N34" s="822"/>
      <c r="O34" s="824">
        <v>122.87</v>
      </c>
    </row>
    <row r="35" spans="1:15" ht="13.8" thickBot="1">
      <c r="A35" s="1138" t="s">
        <v>59</v>
      </c>
      <c r="B35" s="817" t="s">
        <v>54</v>
      </c>
      <c r="C35" s="818">
        <v>82.323999999999998</v>
      </c>
      <c r="D35" s="818">
        <v>82.765999999999991</v>
      </c>
      <c r="E35" s="818">
        <v>88.326666666666654</v>
      </c>
      <c r="F35" s="818">
        <v>89.445000000000007</v>
      </c>
      <c r="G35" s="818">
        <v>100.16833333333334</v>
      </c>
      <c r="H35" s="818">
        <v>98.513333333333321</v>
      </c>
      <c r="I35" s="818">
        <v>90.82</v>
      </c>
      <c r="J35" s="818">
        <v>87.506666666666661</v>
      </c>
      <c r="K35" s="818">
        <v>83.743333333333339</v>
      </c>
      <c r="L35" s="818">
        <v>87.34333333333332</v>
      </c>
      <c r="M35" s="818"/>
      <c r="N35" s="818"/>
      <c r="O35" s="820">
        <v>89.89</v>
      </c>
    </row>
    <row r="36" spans="1:15" ht="13.8" thickBot="1">
      <c r="A36" s="1138"/>
      <c r="B36" s="817" t="s">
        <v>55</v>
      </c>
      <c r="C36" s="818">
        <v>296.8</v>
      </c>
      <c r="D36" s="818">
        <v>322.90600000000006</v>
      </c>
      <c r="E36" s="818">
        <v>341.85800000000006</v>
      </c>
      <c r="F36" s="818">
        <v>286.35400000000004</v>
      </c>
      <c r="G36" s="818">
        <v>232.02600000000001</v>
      </c>
      <c r="H36" s="818">
        <v>233.67399999999998</v>
      </c>
      <c r="I36" s="818">
        <v>230.78000000000003</v>
      </c>
      <c r="J36" s="818">
        <v>238.55</v>
      </c>
      <c r="K36" s="818">
        <v>225.19800000000001</v>
      </c>
      <c r="L36" s="818">
        <v>222.33200000000002</v>
      </c>
      <c r="M36" s="818"/>
      <c r="N36" s="818"/>
      <c r="O36" s="820">
        <v>263.05</v>
      </c>
    </row>
    <row r="37" spans="1:15" ht="13.8" thickBot="1">
      <c r="A37" s="1138"/>
      <c r="B37" s="817" t="s">
        <v>56</v>
      </c>
      <c r="C37" s="818">
        <v>228.94999999999996</v>
      </c>
      <c r="D37" s="818">
        <v>255.38333333333333</v>
      </c>
      <c r="E37" s="818">
        <v>239.74</v>
      </c>
      <c r="F37" s="818">
        <v>230.82000000000002</v>
      </c>
      <c r="G37" s="818">
        <v>177.85666666666665</v>
      </c>
      <c r="H37" s="818">
        <v>167.30333333333337</v>
      </c>
      <c r="I37" s="818">
        <v>176.04</v>
      </c>
      <c r="J37" s="818">
        <v>165.53333333333333</v>
      </c>
      <c r="K37" s="818">
        <v>159.97</v>
      </c>
      <c r="L37" s="818">
        <v>156.90666666666667</v>
      </c>
      <c r="M37" s="818"/>
      <c r="N37" s="818"/>
      <c r="O37" s="820">
        <v>195.85</v>
      </c>
    </row>
    <row r="38" spans="1:15" ht="14.4" thickBot="1">
      <c r="A38" s="1138"/>
      <c r="B38" s="821" t="s">
        <v>57</v>
      </c>
      <c r="C38" s="822">
        <v>198.65153846153845</v>
      </c>
      <c r="D38" s="822">
        <v>214.96230769230775</v>
      </c>
      <c r="E38" s="822">
        <v>211.31928571428574</v>
      </c>
      <c r="F38" s="822">
        <v>190.06428571428572</v>
      </c>
      <c r="G38" s="822">
        <v>163.90785714285715</v>
      </c>
      <c r="H38" s="822">
        <v>161.52571428571426</v>
      </c>
      <c r="I38" s="822">
        <v>159.06714285714284</v>
      </c>
      <c r="J38" s="822">
        <v>158.1707142857143</v>
      </c>
      <c r="K38" s="822">
        <v>150.59714285714287</v>
      </c>
      <c r="L38" s="822">
        <v>150.45999999999998</v>
      </c>
      <c r="M38" s="822"/>
      <c r="N38" s="822"/>
      <c r="O38" s="824">
        <v>174.44</v>
      </c>
    </row>
    <row r="39" spans="1:15" ht="13.8" thickBot="1">
      <c r="A39" s="1138" t="s">
        <v>60</v>
      </c>
      <c r="B39" s="817" t="s">
        <v>54</v>
      </c>
      <c r="C39" s="818">
        <v>99.71</v>
      </c>
      <c r="D39" s="818">
        <v>102.49142857142856</v>
      </c>
      <c r="E39" s="818">
        <v>104.04857142857142</v>
      </c>
      <c r="F39" s="818">
        <v>103.72428571428573</v>
      </c>
      <c r="G39" s="818">
        <v>93.795714285714297</v>
      </c>
      <c r="H39" s="818">
        <v>101.89142857142858</v>
      </c>
      <c r="I39" s="818">
        <v>99.59571428571428</v>
      </c>
      <c r="J39" s="818">
        <v>99.607142857142861</v>
      </c>
      <c r="K39" s="818">
        <v>96.05285714285715</v>
      </c>
      <c r="L39" s="818">
        <v>92.795714285714283</v>
      </c>
      <c r="M39" s="818"/>
      <c r="N39" s="818"/>
      <c r="O39" s="820">
        <v>98.17</v>
      </c>
    </row>
    <row r="40" spans="1:15" ht="13.8" thickBot="1">
      <c r="A40" s="1138"/>
      <c r="B40" s="817" t="s">
        <v>61</v>
      </c>
      <c r="C40" s="818">
        <v>121.29249999999999</v>
      </c>
      <c r="D40" s="818">
        <v>125.125</v>
      </c>
      <c r="E40" s="818">
        <v>121.7825</v>
      </c>
      <c r="F40" s="818">
        <v>134.08500000000001</v>
      </c>
      <c r="G40" s="818">
        <v>120.9975</v>
      </c>
      <c r="H40" s="818">
        <v>123.0925</v>
      </c>
      <c r="I40" s="818">
        <v>115.27999999999999</v>
      </c>
      <c r="J40" s="818">
        <v>121.035</v>
      </c>
      <c r="K40" s="818">
        <v>123.99000000000001</v>
      </c>
      <c r="L40" s="818">
        <v>121.86750000000001</v>
      </c>
      <c r="M40" s="818"/>
      <c r="N40" s="818"/>
      <c r="O40" s="820">
        <v>122.85</v>
      </c>
    </row>
    <row r="41" spans="1:15" ht="14.4" thickBot="1">
      <c r="A41" s="1138"/>
      <c r="B41" s="821" t="s">
        <v>57</v>
      </c>
      <c r="C41" s="822">
        <v>106.90416666666665</v>
      </c>
      <c r="D41" s="822">
        <v>110.72181818181819</v>
      </c>
      <c r="E41" s="822">
        <v>110.49727272727273</v>
      </c>
      <c r="F41" s="822">
        <v>114.76454545454546</v>
      </c>
      <c r="G41" s="822">
        <v>103.68727272727273</v>
      </c>
      <c r="H41" s="822">
        <v>109.60090909090908</v>
      </c>
      <c r="I41" s="822">
        <v>105.29909090909091</v>
      </c>
      <c r="J41" s="822">
        <v>107.3990909090909</v>
      </c>
      <c r="K41" s="822">
        <v>106.21181818181817</v>
      </c>
      <c r="L41" s="822">
        <v>103.36727272727272</v>
      </c>
      <c r="M41" s="822"/>
      <c r="N41" s="822"/>
      <c r="O41" s="824">
        <v>106.4</v>
      </c>
    </row>
    <row r="42" spans="1:15" ht="13.8" thickBot="1">
      <c r="A42" s="1138" t="s">
        <v>62</v>
      </c>
      <c r="B42" s="817" t="s">
        <v>54</v>
      </c>
      <c r="C42" s="818">
        <v>259.02199999999999</v>
      </c>
      <c r="D42" s="818">
        <v>274.59399999999994</v>
      </c>
      <c r="E42" s="818">
        <v>234.05</v>
      </c>
      <c r="F42" s="818">
        <v>231.82</v>
      </c>
      <c r="G42" s="818">
        <v>121.974</v>
      </c>
      <c r="H42" s="818">
        <v>189.666</v>
      </c>
      <c r="I42" s="818">
        <v>204.13400000000001</v>
      </c>
      <c r="J42" s="818">
        <v>184.578</v>
      </c>
      <c r="K42" s="818">
        <v>246.34800000000004</v>
      </c>
      <c r="L42" s="818">
        <v>208.98199999999997</v>
      </c>
      <c r="M42" s="818"/>
      <c r="N42" s="818"/>
      <c r="O42" s="820">
        <v>215.52</v>
      </c>
    </row>
    <row r="43" spans="1:15" ht="13.8" thickBot="1">
      <c r="A43" s="1138"/>
      <c r="B43" s="817" t="s">
        <v>55</v>
      </c>
      <c r="C43" s="818">
        <v>527.79250000000002</v>
      </c>
      <c r="D43" s="818">
        <v>634.85750000000007</v>
      </c>
      <c r="E43" s="818">
        <v>692.73</v>
      </c>
      <c r="F43" s="818">
        <v>452.97749999999996</v>
      </c>
      <c r="G43" s="818">
        <v>335.55500000000001</v>
      </c>
      <c r="H43" s="818">
        <v>339.59500000000003</v>
      </c>
      <c r="I43" s="818">
        <v>364.60249999999996</v>
      </c>
      <c r="J43" s="818">
        <v>372.14249999999998</v>
      </c>
      <c r="K43" s="818">
        <v>269.5</v>
      </c>
      <c r="L43" s="818">
        <v>280.72749999999996</v>
      </c>
      <c r="M43" s="818"/>
      <c r="N43" s="818"/>
      <c r="O43" s="820">
        <v>427.05</v>
      </c>
    </row>
    <row r="44" spans="1:15" ht="14.4" thickBot="1">
      <c r="A44" s="1138"/>
      <c r="B44" s="821" t="s">
        <v>57</v>
      </c>
      <c r="C44" s="822">
        <v>378.4755555555555</v>
      </c>
      <c r="D44" s="822">
        <v>434.71111111111111</v>
      </c>
      <c r="E44" s="822">
        <v>437.90777777777777</v>
      </c>
      <c r="F44" s="822">
        <v>330.11222222222227</v>
      </c>
      <c r="G44" s="822">
        <v>216.89888888888891</v>
      </c>
      <c r="H44" s="822">
        <v>256.30111111111108</v>
      </c>
      <c r="I44" s="822">
        <v>275.45333333333332</v>
      </c>
      <c r="J44" s="822">
        <v>267.93999999999994</v>
      </c>
      <c r="K44" s="822">
        <v>256.63777777777773</v>
      </c>
      <c r="L44" s="822">
        <v>240.8688888888889</v>
      </c>
      <c r="M44" s="822"/>
      <c r="N44" s="822"/>
      <c r="O44" s="824">
        <v>309.52999999999997</v>
      </c>
    </row>
    <row r="45" spans="1:15" ht="16.8" thickBot="1">
      <c r="A45" s="1148" t="s">
        <v>79</v>
      </c>
      <c r="B45" s="1149"/>
      <c r="C45" s="825">
        <v>173.7310476190477</v>
      </c>
      <c r="D45" s="825">
        <v>184.37615384615384</v>
      </c>
      <c r="E45" s="825">
        <v>183.18584905660381</v>
      </c>
      <c r="F45" s="825">
        <v>162.57264150943391</v>
      </c>
      <c r="G45" s="825">
        <v>141.32592592592593</v>
      </c>
      <c r="H45" s="825">
        <v>143.07916666666668</v>
      </c>
      <c r="I45" s="825">
        <v>148.31177570093456</v>
      </c>
      <c r="J45" s="825">
        <v>139.54485981308414</v>
      </c>
      <c r="K45" s="825">
        <v>135.28433962264151</v>
      </c>
      <c r="L45" s="825">
        <v>134.19405660377353</v>
      </c>
      <c r="M45" s="825"/>
      <c r="N45" s="825"/>
      <c r="O45" s="827">
        <v>153.46</v>
      </c>
    </row>
    <row r="46" spans="1:15" ht="15" customHeight="1" thickBot="1"/>
    <row r="47" spans="1:15" ht="16.8" thickBot="1">
      <c r="A47" s="835" t="s">
        <v>64</v>
      </c>
      <c r="B47" s="828" t="s">
        <v>57</v>
      </c>
      <c r="C47" s="829">
        <v>97</v>
      </c>
      <c r="D47" s="829">
        <v>94.78</v>
      </c>
      <c r="E47" s="829">
        <v>94.46</v>
      </c>
      <c r="F47" s="829">
        <v>97.93</v>
      </c>
      <c r="G47" s="829">
        <v>96.97</v>
      </c>
      <c r="H47" s="829">
        <v>102.61</v>
      </c>
      <c r="I47" s="829">
        <v>109.27</v>
      </c>
      <c r="J47" s="829">
        <v>99.78</v>
      </c>
      <c r="K47" s="829">
        <v>93.85</v>
      </c>
      <c r="L47" s="829">
        <v>91.87</v>
      </c>
      <c r="M47" s="829"/>
      <c r="N47" s="829"/>
      <c r="O47" s="830">
        <v>97.85</v>
      </c>
    </row>
    <row r="48" spans="1:15" ht="22.5" customHeight="1" thickBot="1"/>
    <row r="49" spans="1:15" ht="24.9" customHeight="1" thickBot="1">
      <c r="A49" s="1143" t="s">
        <v>146</v>
      </c>
      <c r="B49" s="1144"/>
      <c r="C49" s="1144"/>
      <c r="D49" s="1144"/>
      <c r="E49" s="1144"/>
      <c r="F49" s="1144"/>
      <c r="G49" s="1144"/>
      <c r="H49" s="1144"/>
      <c r="I49" s="1144"/>
      <c r="J49" s="1144"/>
      <c r="K49" s="1144"/>
      <c r="L49" s="1144"/>
      <c r="M49" s="1144"/>
      <c r="N49" s="1144"/>
      <c r="O49" s="1145"/>
    </row>
    <row r="50" spans="1:15" ht="12.75" customHeight="1">
      <c r="A50" s="1146" t="s">
        <v>50</v>
      </c>
      <c r="B50" s="1147" t="s">
        <v>86</v>
      </c>
      <c r="C50" s="1147" t="s">
        <v>120</v>
      </c>
      <c r="D50" s="1147" t="s">
        <v>121</v>
      </c>
      <c r="E50" s="1147" t="s">
        <v>122</v>
      </c>
      <c r="F50" s="1147" t="s">
        <v>123</v>
      </c>
      <c r="G50" s="1147" t="s">
        <v>124</v>
      </c>
      <c r="H50" s="1147" t="s">
        <v>125</v>
      </c>
      <c r="I50" s="1147" t="s">
        <v>114</v>
      </c>
      <c r="J50" s="1147" t="s">
        <v>115</v>
      </c>
      <c r="K50" s="1147" t="s">
        <v>116</v>
      </c>
      <c r="L50" s="1147" t="s">
        <v>117</v>
      </c>
      <c r="M50" s="1147" t="s">
        <v>118</v>
      </c>
      <c r="N50" s="1147" t="s">
        <v>119</v>
      </c>
      <c r="O50" s="836" t="s">
        <v>16</v>
      </c>
    </row>
    <row r="51" spans="1:15" ht="13.8" thickBot="1">
      <c r="A51" s="1122"/>
      <c r="B51" s="1124"/>
      <c r="C51" s="1124"/>
      <c r="D51" s="1124"/>
      <c r="E51" s="1124"/>
      <c r="F51" s="1124"/>
      <c r="G51" s="1124"/>
      <c r="H51" s="1124"/>
      <c r="I51" s="1124"/>
      <c r="J51" s="1124"/>
      <c r="K51" s="1124"/>
      <c r="L51" s="1124"/>
      <c r="M51" s="1124"/>
      <c r="N51" s="1124"/>
      <c r="O51" s="731" t="s">
        <v>147</v>
      </c>
    </row>
    <row r="52" spans="1:15" ht="13.8" thickBot="1">
      <c r="A52" s="1142" t="s">
        <v>78</v>
      </c>
      <c r="B52" s="812" t="s">
        <v>54</v>
      </c>
      <c r="C52" s="837">
        <v>5.4101225255155032E-2</v>
      </c>
      <c r="D52" s="837">
        <v>1.7639840351009711E-2</v>
      </c>
      <c r="E52" s="837">
        <v>1.4301382014620827E-2</v>
      </c>
      <c r="F52" s="837">
        <v>-4.314027877257888E-2</v>
      </c>
      <c r="G52" s="837">
        <v>-2.3728785625110792E-2</v>
      </c>
      <c r="H52" s="837">
        <v>1.8626279307273085E-2</v>
      </c>
      <c r="I52" s="837">
        <v>-2.4271472392637682E-2</v>
      </c>
      <c r="J52" s="837">
        <v>1.0825938566552586E-2</v>
      </c>
      <c r="K52" s="837">
        <v>2.5408494932059558E-2</v>
      </c>
      <c r="L52" s="837">
        <v>-3.8001193049524318E-2</v>
      </c>
      <c r="M52" s="837"/>
      <c r="N52" s="837"/>
      <c r="O52" s="838">
        <v>1.3228208497590809E-2</v>
      </c>
    </row>
    <row r="53" spans="1:15" ht="13.8" thickBot="1">
      <c r="A53" s="1138"/>
      <c r="B53" s="817" t="s">
        <v>55</v>
      </c>
      <c r="C53" s="839">
        <v>0.11416750131158501</v>
      </c>
      <c r="D53" s="839">
        <v>6.2593299617301937E-2</v>
      </c>
      <c r="E53" s="839">
        <v>1.5965445528715254E-2</v>
      </c>
      <c r="F53" s="839">
        <v>3.108100726498049E-2</v>
      </c>
      <c r="G53" s="839">
        <v>-9.0371262499703477E-3</v>
      </c>
      <c r="H53" s="839">
        <v>9.8056212498378523E-3</v>
      </c>
      <c r="I53" s="839">
        <v>-5.4409426128904849E-2</v>
      </c>
      <c r="J53" s="839">
        <v>-4.7939897413024006E-2</v>
      </c>
      <c r="K53" s="839">
        <v>-8.6181250108384043E-4</v>
      </c>
      <c r="L53" s="839">
        <v>-1.8188678942318792E-2</v>
      </c>
      <c r="M53" s="839"/>
      <c r="N53" s="839"/>
      <c r="O53" s="840">
        <v>7.4505753909707203E-3</v>
      </c>
    </row>
    <row r="54" spans="1:15" ht="13.8" thickBot="1">
      <c r="A54" s="1138"/>
      <c r="B54" s="817" t="s">
        <v>56</v>
      </c>
      <c r="C54" s="841">
        <v>9.3149312067805079E-2</v>
      </c>
      <c r="D54" s="839">
        <v>8.5817908026108516E-2</v>
      </c>
      <c r="E54" s="839">
        <v>2.1213855740355798E-2</v>
      </c>
      <c r="F54" s="839">
        <v>1.425681961789186E-2</v>
      </c>
      <c r="G54" s="839">
        <v>-6.2116955643378421E-2</v>
      </c>
      <c r="H54" s="839">
        <v>-5.1524903224880958E-2</v>
      </c>
      <c r="I54" s="839">
        <v>-0.10438266367659309</v>
      </c>
      <c r="J54" s="839">
        <v>-7.5803368612984923E-2</v>
      </c>
      <c r="K54" s="839">
        <v>-8.6583006847443002E-3</v>
      </c>
      <c r="L54" s="839">
        <v>-4.5613839541829168E-2</v>
      </c>
      <c r="M54" s="839"/>
      <c r="N54" s="839"/>
      <c r="O54" s="840">
        <v>1.7905993533946043E-3</v>
      </c>
    </row>
    <row r="55" spans="1:15" ht="14.4" thickBot="1">
      <c r="A55" s="1138"/>
      <c r="B55" s="821" t="s">
        <v>57</v>
      </c>
      <c r="C55" s="842">
        <v>7.308917201418505E-2</v>
      </c>
      <c r="D55" s="842">
        <v>4.8256209849228175E-2</v>
      </c>
      <c r="E55" s="842">
        <v>1.2216121764525358E-2</v>
      </c>
      <c r="F55" s="842">
        <v>-1.1434017820192766E-2</v>
      </c>
      <c r="G55" s="842">
        <v>-4.0396411141217364E-2</v>
      </c>
      <c r="H55" s="842">
        <v>-1.5674924385184742E-2</v>
      </c>
      <c r="I55" s="842">
        <v>-6.7109096169992805E-2</v>
      </c>
      <c r="J55" s="842">
        <v>-3.8525174300397057E-2</v>
      </c>
      <c r="K55" s="842">
        <v>-7.6136826695241983E-3</v>
      </c>
      <c r="L55" s="842">
        <v>-5.3224809856545922E-2</v>
      </c>
      <c r="M55" s="842"/>
      <c r="N55" s="842"/>
      <c r="O55" s="843">
        <v>-2.6333558406481188E-3</v>
      </c>
    </row>
    <row r="56" spans="1:15" ht="13.8" thickBot="1">
      <c r="A56" s="1138" t="s">
        <v>58</v>
      </c>
      <c r="B56" s="817" t="s">
        <v>54</v>
      </c>
      <c r="C56" s="839">
        <v>2.4412509680822828E-2</v>
      </c>
      <c r="D56" s="839">
        <v>6.8356686144338971E-2</v>
      </c>
      <c r="E56" s="839">
        <v>4.6795222802681273E-2</v>
      </c>
      <c r="F56" s="839">
        <v>-4.9790665869202094E-3</v>
      </c>
      <c r="G56" s="839">
        <v>2.310964008868064E-2</v>
      </c>
      <c r="H56" s="839">
        <v>6.5588312429613896E-2</v>
      </c>
      <c r="I56" s="839">
        <v>6.6539115646258223E-2</v>
      </c>
      <c r="J56" s="839">
        <v>3.6201525063145931E-2</v>
      </c>
      <c r="K56" s="839">
        <v>-2.1294832613200875E-2</v>
      </c>
      <c r="L56" s="839">
        <v>7.9444198090712029E-2</v>
      </c>
      <c r="M56" s="839"/>
      <c r="N56" s="839"/>
      <c r="O56" s="840">
        <v>3.2699619771863156E-2</v>
      </c>
    </row>
    <row r="57" spans="1:15" ht="13.8" thickBot="1">
      <c r="A57" s="1138"/>
      <c r="B57" s="817" t="s">
        <v>61</v>
      </c>
      <c r="C57" s="839">
        <v>-3.2583965601916454E-2</v>
      </c>
      <c r="D57" s="839">
        <v>4.25071179372027E-3</v>
      </c>
      <c r="E57" s="839">
        <v>2.3456602242175568E-2</v>
      </c>
      <c r="F57" s="839">
        <v>3.8437850226669075E-2</v>
      </c>
      <c r="G57" s="839">
        <v>6.5987187576868143E-3</v>
      </c>
      <c r="H57" s="839">
        <v>-1.9518476128191806E-3</v>
      </c>
      <c r="I57" s="839">
        <v>2.2684953259543201E-3</v>
      </c>
      <c r="J57" s="839">
        <v>-3.2008623629185161E-3</v>
      </c>
      <c r="K57" s="839">
        <v>2.4490437281134914E-2</v>
      </c>
      <c r="L57" s="839">
        <v>1.072883285793102E-2</v>
      </c>
      <c r="M57" s="839"/>
      <c r="N57" s="839"/>
      <c r="O57" s="840">
        <v>7.0766761508718095E-3</v>
      </c>
    </row>
    <row r="58" spans="1:15" ht="14.4" thickBot="1">
      <c r="A58" s="1138"/>
      <c r="B58" s="821" t="s">
        <v>57</v>
      </c>
      <c r="C58" s="842">
        <v>8.9196684956434971E-3</v>
      </c>
      <c r="D58" s="842">
        <v>5.0655512617510501E-2</v>
      </c>
      <c r="E58" s="842">
        <v>4.0558602571784071E-2</v>
      </c>
      <c r="F58" s="842">
        <v>6.9148259400008431E-3</v>
      </c>
      <c r="G58" s="842">
        <v>1.8672085864000595E-2</v>
      </c>
      <c r="H58" s="842">
        <v>4.7082376659013006E-2</v>
      </c>
      <c r="I58" s="842">
        <v>4.9015944355821621E-2</v>
      </c>
      <c r="J58" s="842">
        <v>2.742874016187348E-2</v>
      </c>
      <c r="K58" s="842">
        <v>-7.0151762192572293E-3</v>
      </c>
      <c r="L58" s="842">
        <v>6.230418888291453E-2</v>
      </c>
      <c r="M58" s="842"/>
      <c r="N58" s="842"/>
      <c r="O58" s="843">
        <v>2.5799625620574605E-2</v>
      </c>
    </row>
    <row r="59" spans="1:15" ht="13.8" thickBot="1">
      <c r="A59" s="1138" t="s">
        <v>59</v>
      </c>
      <c r="B59" s="817" t="s">
        <v>54</v>
      </c>
      <c r="C59" s="839">
        <v>0.19981212445135474</v>
      </c>
      <c r="D59" s="839">
        <v>0.11456797879966828</v>
      </c>
      <c r="E59" s="839">
        <v>6.7156011774473612E-2</v>
      </c>
      <c r="F59" s="839">
        <v>3.3875565990273047E-3</v>
      </c>
      <c r="G59" s="839">
        <v>5.9835942829570249E-2</v>
      </c>
      <c r="H59" s="839">
        <v>9.4674155782636209E-3</v>
      </c>
      <c r="I59" s="839">
        <v>9.4296410482272552E-2</v>
      </c>
      <c r="J59" s="839">
        <v>8.7414292244400407E-2</v>
      </c>
      <c r="K59" s="839">
        <v>0.13160052541495845</v>
      </c>
      <c r="L59" s="839">
        <v>0.16829179864900973</v>
      </c>
      <c r="M59" s="839"/>
      <c r="N59" s="839"/>
      <c r="O59" s="840">
        <v>5.4066080765379901E-2</v>
      </c>
    </row>
    <row r="60" spans="1:15" ht="13.8" thickBot="1">
      <c r="A60" s="1138"/>
      <c r="B60" s="817" t="s">
        <v>55</v>
      </c>
      <c r="C60" s="839">
        <v>4.7055256064689861E-2</v>
      </c>
      <c r="D60" s="839">
        <v>-6.1702167194168232E-2</v>
      </c>
      <c r="E60" s="839">
        <v>2.3939764463607602E-2</v>
      </c>
      <c r="F60" s="839">
        <v>-1.158705658031701E-2</v>
      </c>
      <c r="G60" s="839">
        <v>0.12939929145871584</v>
      </c>
      <c r="H60" s="839">
        <v>0.17522702568535664</v>
      </c>
      <c r="I60" s="839">
        <v>-1.4897304792443089E-2</v>
      </c>
      <c r="J60" s="839">
        <v>-6.191574093481466E-2</v>
      </c>
      <c r="K60" s="839">
        <v>9.6359647954245408E-3</v>
      </c>
      <c r="L60" s="839">
        <v>-5.6474101793713954E-2</v>
      </c>
      <c r="M60" s="839"/>
      <c r="N60" s="839"/>
      <c r="O60" s="840">
        <v>1.5700437179243472E-2</v>
      </c>
    </row>
    <row r="61" spans="1:15" ht="13.8" thickBot="1">
      <c r="A61" s="1138"/>
      <c r="B61" s="817" t="s">
        <v>56</v>
      </c>
      <c r="C61" s="839">
        <v>8.6481764577419455E-3</v>
      </c>
      <c r="D61" s="839">
        <v>-3.9939959537948775E-3</v>
      </c>
      <c r="E61" s="839">
        <v>4.1253024109451968E-2</v>
      </c>
      <c r="F61" s="839">
        <v>-0.10078560494468988</v>
      </c>
      <c r="G61" s="839">
        <v>-4.7510167363232506E-2</v>
      </c>
      <c r="H61" s="839">
        <v>4.821581558446713E-2</v>
      </c>
      <c r="I61" s="839">
        <v>-2.1510262819056249E-2</v>
      </c>
      <c r="J61" s="839">
        <v>-2.2211035038260059E-2</v>
      </c>
      <c r="K61" s="839">
        <v>-8.3557333666729582E-3</v>
      </c>
      <c r="L61" s="839">
        <v>2.734109449354194E-2</v>
      </c>
      <c r="M61" s="839"/>
      <c r="N61" s="839"/>
      <c r="O61" s="840">
        <v>-8.8332907837630325E-3</v>
      </c>
    </row>
    <row r="62" spans="1:15" ht="14.4" thickBot="1">
      <c r="A62" s="1138"/>
      <c r="B62" s="821" t="s">
        <v>57</v>
      </c>
      <c r="C62" s="842">
        <v>2.090468206241116E-2</v>
      </c>
      <c r="D62" s="842">
        <v>-5.9140702919040208E-2</v>
      </c>
      <c r="E62" s="842">
        <v>3.5890172961023828E-2</v>
      </c>
      <c r="F62" s="842">
        <v>6.3760959999077799E-3</v>
      </c>
      <c r="G62" s="842">
        <v>0.10253315066123637</v>
      </c>
      <c r="H62" s="842">
        <v>0.14125196273991683</v>
      </c>
      <c r="I62" s="842">
        <v>3.9904359966867392E-2</v>
      </c>
      <c r="J62" s="842">
        <v>1.1686844128283939E-2</v>
      </c>
      <c r="K62" s="842">
        <v>6.5787918279902519E-2</v>
      </c>
      <c r="L62" s="842">
        <v>7.4837166024192617E-2</v>
      </c>
      <c r="M62" s="842"/>
      <c r="N62" s="842"/>
      <c r="O62" s="843">
        <v>1.8229763815638653E-2</v>
      </c>
    </row>
    <row r="63" spans="1:15" ht="13.8" thickBot="1">
      <c r="A63" s="1138" t="s">
        <v>60</v>
      </c>
      <c r="B63" s="817" t="s">
        <v>54</v>
      </c>
      <c r="C63" s="839">
        <v>-4.0660773385675718E-2</v>
      </c>
      <c r="D63" s="839">
        <v>-7.1183652988402915E-2</v>
      </c>
      <c r="E63" s="839">
        <v>-9.2264601697009591E-2</v>
      </c>
      <c r="F63" s="839">
        <v>-0.1278802319335603</v>
      </c>
      <c r="G63" s="839">
        <v>5.9445299054175463E-2</v>
      </c>
      <c r="H63" s="839">
        <v>6.8700577645666565E-4</v>
      </c>
      <c r="I63" s="839">
        <v>7.4300385845633976E-3</v>
      </c>
      <c r="J63" s="839">
        <v>-2.1154535675869383E-2</v>
      </c>
      <c r="K63" s="839">
        <v>-5.5624135520624179E-3</v>
      </c>
      <c r="L63" s="839">
        <v>-1.139471753108452E-2</v>
      </c>
      <c r="M63" s="839"/>
      <c r="N63" s="839"/>
      <c r="O63" s="840">
        <v>-1.945604563512271E-2</v>
      </c>
    </row>
    <row r="64" spans="1:15" ht="13.8" thickBot="1">
      <c r="A64" s="1138"/>
      <c r="B64" s="817" t="s">
        <v>61</v>
      </c>
      <c r="C64" s="839">
        <v>4.3304408763938401E-2</v>
      </c>
      <c r="D64" s="839">
        <v>-5.8141858141857504E-3</v>
      </c>
      <c r="E64" s="839">
        <v>1.2789193849691086E-2</v>
      </c>
      <c r="F64" s="839">
        <v>-9.333631651564317E-2</v>
      </c>
      <c r="G64" s="839">
        <v>9.0910969234901076E-4</v>
      </c>
      <c r="H64" s="839">
        <v>-2.6423218311432441E-2</v>
      </c>
      <c r="I64" s="839">
        <v>9.4595766828591402E-2</v>
      </c>
      <c r="J64" s="839">
        <v>-5.370347420167767E-3</v>
      </c>
      <c r="K64" s="839">
        <v>-3.363174449552396E-2</v>
      </c>
      <c r="L64" s="839">
        <v>-9.7298295279709651E-2</v>
      </c>
      <c r="M64" s="839"/>
      <c r="N64" s="839"/>
      <c r="O64" s="840">
        <v>-1.2454212454212464E-2</v>
      </c>
    </row>
    <row r="65" spans="1:15" ht="14.4" thickBot="1">
      <c r="A65" s="1138"/>
      <c r="B65" s="821" t="s">
        <v>57</v>
      </c>
      <c r="C65" s="842">
        <v>-1.4952502772577259E-4</v>
      </c>
      <c r="D65" s="842">
        <v>-4.4320738295811075E-2</v>
      </c>
      <c r="E65" s="842">
        <v>-5.0161665857651548E-2</v>
      </c>
      <c r="F65" s="842">
        <v>-0.11320410959989233</v>
      </c>
      <c r="G65" s="842">
        <v>3.460580767342377E-2</v>
      </c>
      <c r="H65" s="842">
        <v>-1.0384784465955015E-2</v>
      </c>
      <c r="I65" s="842">
        <v>4.2131072529332181E-2</v>
      </c>
      <c r="J65" s="842">
        <v>-1.4686090114187533E-2</v>
      </c>
      <c r="K65" s="842">
        <v>-1.7477938596115718E-2</v>
      </c>
      <c r="L65" s="842">
        <v>-4.1795363399704459E-2</v>
      </c>
      <c r="M65" s="842"/>
      <c r="N65" s="842"/>
      <c r="O65" s="843">
        <v>-9.6804511278195584E-3</v>
      </c>
    </row>
    <row r="66" spans="1:15" ht="13.8" thickBot="1">
      <c r="A66" s="1138" t="s">
        <v>62</v>
      </c>
      <c r="B66" s="817" t="s">
        <v>54</v>
      </c>
      <c r="C66" s="844">
        <v>-7.2928168263699675E-2</v>
      </c>
      <c r="D66" s="844">
        <v>-0.16062259189931297</v>
      </c>
      <c r="E66" s="844">
        <v>0.19490707113864555</v>
      </c>
      <c r="F66" s="844">
        <v>-5.2023121387283983E-3</v>
      </c>
      <c r="G66" s="844">
        <v>0.57413875088133548</v>
      </c>
      <c r="H66" s="844">
        <v>-0.15321670726434877</v>
      </c>
      <c r="I66" s="844">
        <v>-0.14650180763616058</v>
      </c>
      <c r="J66" s="844">
        <v>-0.16384401174571195</v>
      </c>
      <c r="K66" s="844">
        <v>-0.37782324191793737</v>
      </c>
      <c r="L66" s="844">
        <v>-0.26303700797197849</v>
      </c>
      <c r="M66" s="844"/>
      <c r="N66" s="844"/>
      <c r="O66" s="845">
        <v>-8.6210096510764722E-2</v>
      </c>
    </row>
    <row r="67" spans="1:15" ht="13.8" thickBot="1">
      <c r="A67" s="1139"/>
      <c r="B67" s="846" t="s">
        <v>55</v>
      </c>
      <c r="C67" s="844">
        <v>2.3285666241941602E-2</v>
      </c>
      <c r="D67" s="844">
        <v>-0.13669996810307836</v>
      </c>
      <c r="E67" s="844">
        <v>-0.20546966350526183</v>
      </c>
      <c r="F67" s="844">
        <v>-0.14874911005513505</v>
      </c>
      <c r="G67" s="844">
        <v>-0.11147203886099141</v>
      </c>
      <c r="H67" s="844">
        <v>-0.14100619856004942</v>
      </c>
      <c r="I67" s="844">
        <v>-0.15109605666444959</v>
      </c>
      <c r="J67" s="844">
        <v>-0.23474878574739505</v>
      </c>
      <c r="K67" s="844">
        <v>-4.6697588126159692E-2</v>
      </c>
      <c r="L67" s="844">
        <v>-8.4067289453295349E-2</v>
      </c>
      <c r="M67" s="844"/>
      <c r="N67" s="844"/>
      <c r="O67" s="845">
        <v>-0.12836904343753658</v>
      </c>
    </row>
    <row r="68" spans="1:15" ht="14.4" thickBot="1">
      <c r="A68" s="1139"/>
      <c r="B68" s="847" t="s">
        <v>57</v>
      </c>
      <c r="C68" s="848">
        <v>-1.3296029686343771E-2</v>
      </c>
      <c r="D68" s="848">
        <v>-0.14509508230242307</v>
      </c>
      <c r="E68" s="848">
        <v>-8.6585963051581047E-2</v>
      </c>
      <c r="F68" s="848">
        <v>-9.2746237811384191E-2</v>
      </c>
      <c r="G68" s="848">
        <v>0.10272579645405676</v>
      </c>
      <c r="H68" s="848">
        <v>-0.1460261584681212</v>
      </c>
      <c r="I68" s="848">
        <v>-0.14920454362102062</v>
      </c>
      <c r="J68" s="848">
        <v>-0.20761281547278401</v>
      </c>
      <c r="K68" s="848">
        <v>-0.22328054239871156</v>
      </c>
      <c r="L68" s="848">
        <v>-0.1703324076722238</v>
      </c>
      <c r="M68" s="848"/>
      <c r="N68" s="848"/>
      <c r="O68" s="849">
        <v>-0.11204083610635464</v>
      </c>
    </row>
    <row r="69" spans="1:15" ht="16.8" thickBot="1">
      <c r="A69" s="1140" t="s">
        <v>79</v>
      </c>
      <c r="B69" s="1141"/>
      <c r="C69" s="850">
        <v>3.7453310374953648E-2</v>
      </c>
      <c r="D69" s="850">
        <v>-1.0390099351094662E-2</v>
      </c>
      <c r="E69" s="850">
        <v>-2.9272069384234647E-3</v>
      </c>
      <c r="F69" s="850">
        <v>-2.863379331697594E-2</v>
      </c>
      <c r="G69" s="850">
        <v>1.5562267414434464E-2</v>
      </c>
      <c r="H69" s="850">
        <v>-5.3518674911280347E-4</v>
      </c>
      <c r="I69" s="850">
        <v>-3.1656396934675431E-2</v>
      </c>
      <c r="J69" s="850">
        <v>-4.2086502211876695E-2</v>
      </c>
      <c r="K69" s="850">
        <v>-3.372337402298093E-2</v>
      </c>
      <c r="L69" s="850">
        <v>-2.6462028087582013E-2</v>
      </c>
      <c r="M69" s="850"/>
      <c r="N69" s="850"/>
      <c r="O69" s="851">
        <v>-9.4487162778575332E-3</v>
      </c>
    </row>
    <row r="70" spans="1:15" ht="15" customHeight="1" thickBot="1"/>
    <row r="71" spans="1:15" ht="16.8" thickBot="1">
      <c r="A71" s="835" t="s">
        <v>64</v>
      </c>
      <c r="B71" s="828" t="s">
        <v>57</v>
      </c>
      <c r="C71" s="852">
        <v>6.2989690721649477E-2</v>
      </c>
      <c r="D71" s="852">
        <v>5.634100021101502E-2</v>
      </c>
      <c r="E71" s="852">
        <v>7.2411602794833829E-2</v>
      </c>
      <c r="F71" s="852">
        <v>-1.3683243132850029E-2</v>
      </c>
      <c r="G71" s="852">
        <v>7.7756007012478146E-2</v>
      </c>
      <c r="H71" s="852">
        <v>3.1186044245200301E-2</v>
      </c>
      <c r="I71" s="852">
        <v>8.7947286537933558E-2</v>
      </c>
      <c r="J71" s="852">
        <v>6.5644417718981732E-2</v>
      </c>
      <c r="K71" s="852">
        <v>6.5103889184869465E-2</v>
      </c>
      <c r="L71" s="852">
        <v>0.12245564384456296</v>
      </c>
      <c r="M71" s="852"/>
      <c r="N71" s="852"/>
      <c r="O71" s="853">
        <v>5.6719468574348612E-2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9" customWidth="1"/>
    <col min="2" max="2" width="26.109375" style="489" bestFit="1" customWidth="1"/>
    <col min="3" max="14" width="12.5546875" style="784"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151" t="s">
        <v>138</v>
      </c>
      <c r="B1" s="1152"/>
      <c r="C1" s="1152"/>
      <c r="D1" s="1152"/>
      <c r="E1" s="1152"/>
      <c r="F1" s="1152"/>
      <c r="G1" s="1152"/>
      <c r="H1" s="1152"/>
      <c r="I1" s="1152"/>
      <c r="J1" s="1152"/>
      <c r="K1" s="1152"/>
      <c r="L1" s="1152"/>
      <c r="M1" s="1152"/>
      <c r="N1" s="1152"/>
      <c r="O1" s="1153"/>
    </row>
    <row r="2" spans="1:15" s="774" customFormat="1" ht="27" customHeight="1" thickBot="1">
      <c r="A2" s="854" t="s">
        <v>81</v>
      </c>
      <c r="B2" s="855" t="s">
        <v>86</v>
      </c>
      <c r="C2" s="856" t="s">
        <v>107</v>
      </c>
      <c r="D2" s="856" t="s">
        <v>108</v>
      </c>
      <c r="E2" s="856" t="s">
        <v>109</v>
      </c>
      <c r="F2" s="856" t="s">
        <v>110</v>
      </c>
      <c r="G2" s="856" t="s">
        <v>111</v>
      </c>
      <c r="H2" s="856" t="s">
        <v>112</v>
      </c>
      <c r="I2" s="856" t="s">
        <v>87</v>
      </c>
      <c r="J2" s="856" t="s">
        <v>88</v>
      </c>
      <c r="K2" s="856" t="s">
        <v>89</v>
      </c>
      <c r="L2" s="856" t="s">
        <v>90</v>
      </c>
      <c r="M2" s="856" t="s">
        <v>91</v>
      </c>
      <c r="N2" s="856" t="s">
        <v>92</v>
      </c>
      <c r="O2" s="857" t="s">
        <v>16</v>
      </c>
    </row>
    <row r="3" spans="1:15" ht="15" customHeight="1" thickBot="1">
      <c r="A3" s="1129" t="s">
        <v>82</v>
      </c>
      <c r="B3" s="775" t="s">
        <v>54</v>
      </c>
      <c r="C3" s="776">
        <v>145.40904761904758</v>
      </c>
      <c r="D3" s="776">
        <v>140.46380952380954</v>
      </c>
      <c r="E3" s="776">
        <v>135.79619047619045</v>
      </c>
      <c r="F3" s="776">
        <v>118.41952380952378</v>
      </c>
      <c r="G3" s="776">
        <v>107.70090909090909</v>
      </c>
      <c r="H3" s="776">
        <v>106.54136363636366</v>
      </c>
      <c r="I3" s="776">
        <v>104.10136363636364</v>
      </c>
      <c r="J3" s="776">
        <v>100.96772727272725</v>
      </c>
      <c r="K3" s="776">
        <v>98.726818181818189</v>
      </c>
      <c r="L3" s="776">
        <v>97.388636363636365</v>
      </c>
      <c r="M3" s="776"/>
      <c r="N3" s="776"/>
      <c r="O3" s="777">
        <v>115.66</v>
      </c>
    </row>
    <row r="4" spans="1:15" ht="15" customHeight="1" thickBot="1">
      <c r="A4" s="1129"/>
      <c r="B4" s="858" t="s">
        <v>55</v>
      </c>
      <c r="C4" s="776">
        <v>163.09777777777779</v>
      </c>
      <c r="D4" s="776">
        <v>163.09555555555556</v>
      </c>
      <c r="E4" s="776">
        <v>155.13444444444443</v>
      </c>
      <c r="F4" s="776">
        <v>140.31099999999998</v>
      </c>
      <c r="G4" s="776">
        <v>128.11499999999998</v>
      </c>
      <c r="H4" s="776">
        <v>128.28700000000001</v>
      </c>
      <c r="I4" s="776">
        <v>126.40900000000002</v>
      </c>
      <c r="J4" s="776">
        <v>121.84888888888889</v>
      </c>
      <c r="K4" s="776">
        <v>118.81000000000002</v>
      </c>
      <c r="L4" s="776">
        <v>116.20800000000001</v>
      </c>
      <c r="M4" s="776"/>
      <c r="N4" s="776"/>
      <c r="O4" s="777">
        <v>135.41</v>
      </c>
    </row>
    <row r="5" spans="1:15" ht="15" customHeight="1" thickBot="1">
      <c r="A5" s="1129"/>
      <c r="B5" s="858" t="s">
        <v>56</v>
      </c>
      <c r="C5" s="776">
        <v>254.51066666666659</v>
      </c>
      <c r="D5" s="776">
        <v>273.04266666666666</v>
      </c>
      <c r="E5" s="776">
        <v>250.96466666666672</v>
      </c>
      <c r="F5" s="776">
        <v>212.95133333333337</v>
      </c>
      <c r="G5" s="776">
        <v>183.84133333333332</v>
      </c>
      <c r="H5" s="776">
        <v>176.25133333333329</v>
      </c>
      <c r="I5" s="776">
        <v>169.60066666666663</v>
      </c>
      <c r="J5" s="776">
        <v>160.84533333333331</v>
      </c>
      <c r="K5" s="776">
        <v>161.65214285714282</v>
      </c>
      <c r="L5" s="776">
        <v>166.35714285714286</v>
      </c>
      <c r="M5" s="776"/>
      <c r="N5" s="776"/>
      <c r="O5" s="777">
        <v>201.41</v>
      </c>
    </row>
    <row r="6" spans="1:15" ht="15" customHeight="1" thickBot="1">
      <c r="A6" s="1130"/>
      <c r="B6" s="859" t="s">
        <v>57</v>
      </c>
      <c r="C6" s="780">
        <v>185.31400000000002</v>
      </c>
      <c r="D6" s="780">
        <v>189.18311111111106</v>
      </c>
      <c r="E6" s="780">
        <v>178.05333333333334</v>
      </c>
      <c r="F6" s="780">
        <v>154.00413043478261</v>
      </c>
      <c r="G6" s="780">
        <v>136.3444680851064</v>
      </c>
      <c r="H6" s="780">
        <v>133.41595744680848</v>
      </c>
      <c r="I6" s="780">
        <v>129.7517021276596</v>
      </c>
      <c r="J6" s="780">
        <v>124.57847826086963</v>
      </c>
      <c r="K6" s="780">
        <v>122.24391304347823</v>
      </c>
      <c r="L6" s="780">
        <v>122.47021739130432</v>
      </c>
      <c r="M6" s="780"/>
      <c r="N6" s="780"/>
      <c r="O6" s="781">
        <v>147.22999999999999</v>
      </c>
    </row>
    <row r="7" spans="1:15" ht="15" customHeight="1" thickBot="1">
      <c r="A7" s="1154" t="s">
        <v>83</v>
      </c>
      <c r="B7" s="858" t="s">
        <v>54</v>
      </c>
      <c r="C7" s="776">
        <v>130.02375000000004</v>
      </c>
      <c r="D7" s="776">
        <v>129.15025</v>
      </c>
      <c r="E7" s="776">
        <v>136.35874999999996</v>
      </c>
      <c r="F7" s="776">
        <v>124.28076923076922</v>
      </c>
      <c r="G7" s="776">
        <v>122.79948717948722</v>
      </c>
      <c r="H7" s="776">
        <v>122.48435897435898</v>
      </c>
      <c r="I7" s="776">
        <v>130.27205128205131</v>
      </c>
      <c r="J7" s="776">
        <v>116.06594594594596</v>
      </c>
      <c r="K7" s="776">
        <v>113.1981081081081</v>
      </c>
      <c r="L7" s="776">
        <v>116.41171428571428</v>
      </c>
      <c r="M7" s="776"/>
      <c r="N7" s="776"/>
      <c r="O7" s="777">
        <v>122.9</v>
      </c>
    </row>
    <row r="8" spans="1:15" ht="15" customHeight="1" thickBot="1">
      <c r="A8" s="1129"/>
      <c r="B8" s="858" t="s">
        <v>55</v>
      </c>
      <c r="C8" s="776">
        <v>270.53666666666663</v>
      </c>
      <c r="D8" s="776">
        <v>272.35444444444448</v>
      </c>
      <c r="E8" s="776">
        <v>295.12294117647059</v>
      </c>
      <c r="F8" s="776">
        <v>231.95611111111111</v>
      </c>
      <c r="G8" s="776">
        <v>201.54666666666665</v>
      </c>
      <c r="H8" s="776">
        <v>209.31235294117644</v>
      </c>
      <c r="I8" s="776">
        <v>205.99058823529413</v>
      </c>
      <c r="J8" s="776">
        <v>191.0358823529412</v>
      </c>
      <c r="K8" s="776">
        <v>185.05941176470586</v>
      </c>
      <c r="L8" s="776">
        <v>176.13529411764705</v>
      </c>
      <c r="M8" s="776"/>
      <c r="N8" s="776"/>
      <c r="O8" s="777">
        <v>221.44</v>
      </c>
    </row>
    <row r="9" spans="1:15" ht="15" customHeight="1" thickBot="1">
      <c r="A9" s="1129"/>
      <c r="B9" s="858" t="s">
        <v>56</v>
      </c>
      <c r="C9" s="776">
        <v>218.92750000000001</v>
      </c>
      <c r="D9" s="776">
        <v>235.41000000000003</v>
      </c>
      <c r="E9" s="776">
        <v>211.93400000000003</v>
      </c>
      <c r="F9" s="776">
        <v>197.70749999999998</v>
      </c>
      <c r="G9" s="776">
        <v>168.88</v>
      </c>
      <c r="H9" s="776">
        <v>167.70599999999999</v>
      </c>
      <c r="I9" s="776">
        <v>165.96600000000004</v>
      </c>
      <c r="J9" s="776">
        <v>152.578</v>
      </c>
      <c r="K9" s="776">
        <v>153.65199999999999</v>
      </c>
      <c r="L9" s="776">
        <v>150.77799999999999</v>
      </c>
      <c r="M9" s="776"/>
      <c r="N9" s="776"/>
      <c r="O9" s="777">
        <v>176.5</v>
      </c>
    </row>
    <row r="10" spans="1:15" ht="15" customHeight="1" thickBot="1">
      <c r="A10" s="1130"/>
      <c r="B10" s="859" t="s">
        <v>57</v>
      </c>
      <c r="C10" s="780">
        <v>176.55354838709675</v>
      </c>
      <c r="D10" s="780">
        <v>177.58112903225808</v>
      </c>
      <c r="E10" s="780">
        <v>185.98564516129031</v>
      </c>
      <c r="F10" s="780">
        <v>160.86868852459017</v>
      </c>
      <c r="G10" s="780">
        <v>149.05803278688524</v>
      </c>
      <c r="H10" s="780">
        <v>150.3890163934426</v>
      </c>
      <c r="I10" s="780">
        <v>154.2996721311475</v>
      </c>
      <c r="J10" s="780">
        <v>140.76169491525425</v>
      </c>
      <c r="K10" s="780">
        <v>137.33220338983051</v>
      </c>
      <c r="L10" s="780">
        <v>137.23859649122804</v>
      </c>
      <c r="M10" s="780"/>
      <c r="N10" s="780"/>
      <c r="O10" s="781">
        <v>155.63999999999999</v>
      </c>
    </row>
    <row r="11" spans="1:15" ht="15" customHeight="1" thickBot="1">
      <c r="A11" s="1118" t="s">
        <v>79</v>
      </c>
      <c r="B11" s="1119"/>
      <c r="C11" s="782">
        <v>180.23785046728975</v>
      </c>
      <c r="D11" s="782">
        <v>182.46046728971959</v>
      </c>
      <c r="E11" s="782">
        <v>182.64962616822433</v>
      </c>
      <c r="F11" s="782">
        <v>157.91757009345795</v>
      </c>
      <c r="G11" s="782">
        <v>143.52527777777775</v>
      </c>
      <c r="H11" s="782">
        <v>143.00259259259258</v>
      </c>
      <c r="I11" s="782">
        <v>143.61675925925925</v>
      </c>
      <c r="J11" s="782">
        <v>133.67190476190476</v>
      </c>
      <c r="K11" s="782">
        <v>130.72209523809519</v>
      </c>
      <c r="L11" s="782">
        <v>130.64300970873791</v>
      </c>
      <c r="M11" s="782"/>
      <c r="N11" s="782"/>
      <c r="O11" s="783">
        <v>152.01</v>
      </c>
    </row>
    <row r="12" spans="1:15" ht="15" customHeight="1" thickBot="1">
      <c r="O12" s="642"/>
    </row>
    <row r="13" spans="1:15" ht="22.5" customHeight="1" thickBot="1">
      <c r="A13" s="835" t="s">
        <v>64</v>
      </c>
      <c r="B13" s="860" t="s">
        <v>57</v>
      </c>
      <c r="C13" s="861">
        <v>103.11</v>
      </c>
      <c r="D13" s="861">
        <v>100.12</v>
      </c>
      <c r="E13" s="861">
        <v>101.3</v>
      </c>
      <c r="F13" s="861">
        <v>96.59</v>
      </c>
      <c r="G13" s="861">
        <v>104.51</v>
      </c>
      <c r="H13" s="861">
        <v>105.81</v>
      </c>
      <c r="I13" s="861">
        <v>118.88</v>
      </c>
      <c r="J13" s="861">
        <v>106.33</v>
      </c>
      <c r="K13" s="861">
        <v>99.96</v>
      </c>
      <c r="L13" s="861">
        <v>103.12</v>
      </c>
      <c r="M13" s="861"/>
      <c r="N13" s="861"/>
      <c r="O13" s="830">
        <v>103.4</v>
      </c>
    </row>
    <row r="14" spans="1:15" ht="22.5" customHeight="1">
      <c r="O14" s="642"/>
    </row>
    <row r="15" spans="1:15" ht="20.399999999999999" thickBot="1">
      <c r="A15" s="1132" t="s">
        <v>139</v>
      </c>
      <c r="B15" s="1132"/>
      <c r="C15" s="1132"/>
      <c r="D15" s="1132"/>
      <c r="E15" s="1132"/>
      <c r="F15" s="1132"/>
      <c r="G15" s="1132"/>
      <c r="H15" s="1132"/>
      <c r="I15" s="1132"/>
      <c r="J15" s="1132"/>
      <c r="K15" s="1132"/>
      <c r="L15" s="1132"/>
      <c r="M15" s="1132"/>
      <c r="N15" s="1132"/>
      <c r="O15" s="1132"/>
    </row>
    <row r="16" spans="1:15" ht="27" customHeight="1" thickBot="1">
      <c r="A16" s="862" t="s">
        <v>81</v>
      </c>
      <c r="B16" s="863" t="s">
        <v>86</v>
      </c>
      <c r="C16" s="864" t="s">
        <v>140</v>
      </c>
      <c r="D16" s="864" t="s">
        <v>141</v>
      </c>
      <c r="E16" s="864" t="s">
        <v>142</v>
      </c>
      <c r="F16" s="864" t="s">
        <v>143</v>
      </c>
      <c r="G16" s="864" t="s">
        <v>144</v>
      </c>
      <c r="H16" s="864" t="s">
        <v>145</v>
      </c>
      <c r="I16" s="864" t="s">
        <v>101</v>
      </c>
      <c r="J16" s="864" t="s">
        <v>102</v>
      </c>
      <c r="K16" s="864" t="s">
        <v>103</v>
      </c>
      <c r="L16" s="864" t="s">
        <v>104</v>
      </c>
      <c r="M16" s="864" t="s">
        <v>105</v>
      </c>
      <c r="N16" s="865" t="s">
        <v>106</v>
      </c>
      <c r="O16" s="866" t="s">
        <v>16</v>
      </c>
    </row>
    <row r="17" spans="1:15" ht="15" customHeight="1" thickBot="1">
      <c r="A17" s="1129" t="s">
        <v>82</v>
      </c>
      <c r="B17" s="775" t="s">
        <v>54</v>
      </c>
      <c r="C17" s="776">
        <v>137.94599999999997</v>
      </c>
      <c r="D17" s="776">
        <v>138.02900000000002</v>
      </c>
      <c r="E17" s="776">
        <v>133.88149999999999</v>
      </c>
      <c r="F17" s="776">
        <v>123.75849999999998</v>
      </c>
      <c r="G17" s="776">
        <v>110.31863636363637</v>
      </c>
      <c r="H17" s="776">
        <v>104.5931818181818</v>
      </c>
      <c r="I17" s="776">
        <v>106.69090909090909</v>
      </c>
      <c r="J17" s="776">
        <v>99.88636363636364</v>
      </c>
      <c r="K17" s="776">
        <v>96.280476190476193</v>
      </c>
      <c r="L17" s="776">
        <v>101.23571428571428</v>
      </c>
      <c r="M17" s="776"/>
      <c r="N17" s="791"/>
      <c r="O17" s="777">
        <v>114.15</v>
      </c>
    </row>
    <row r="18" spans="1:15" ht="15" customHeight="1" thickBot="1">
      <c r="A18" s="1129"/>
      <c r="B18" s="858" t="s">
        <v>55</v>
      </c>
      <c r="C18" s="776">
        <v>148.4025</v>
      </c>
      <c r="D18" s="776">
        <v>156.89875000000001</v>
      </c>
      <c r="E18" s="776">
        <v>155.64999999999998</v>
      </c>
      <c r="F18" s="776">
        <v>137.65333333333334</v>
      </c>
      <c r="G18" s="776">
        <v>129.25777777777779</v>
      </c>
      <c r="H18" s="776">
        <v>127.33777777777777</v>
      </c>
      <c r="I18" s="776">
        <v>132.85624999999999</v>
      </c>
      <c r="J18" s="776">
        <v>127.33625000000001</v>
      </c>
      <c r="K18" s="776">
        <v>120.24875000000002</v>
      </c>
      <c r="L18" s="776">
        <v>120.00749999999999</v>
      </c>
      <c r="M18" s="776"/>
      <c r="N18" s="791"/>
      <c r="O18" s="777">
        <v>135.47</v>
      </c>
    </row>
    <row r="19" spans="1:15" ht="15" customHeight="1" thickBot="1">
      <c r="A19" s="1129"/>
      <c r="B19" s="858" t="s">
        <v>56</v>
      </c>
      <c r="C19" s="776">
        <v>232.82333333333332</v>
      </c>
      <c r="D19" s="776">
        <v>251.46266666666668</v>
      </c>
      <c r="E19" s="776">
        <v>245.75133333333329</v>
      </c>
      <c r="F19" s="776">
        <v>209.95800000000003</v>
      </c>
      <c r="G19" s="776">
        <v>196.01733333333331</v>
      </c>
      <c r="H19" s="776">
        <v>185.82600000000002</v>
      </c>
      <c r="I19" s="776">
        <v>189.36733333333328</v>
      </c>
      <c r="J19" s="776">
        <v>174.03799999999998</v>
      </c>
      <c r="K19" s="776">
        <v>163.06399999999996</v>
      </c>
      <c r="L19" s="776">
        <v>174.30800000000002</v>
      </c>
      <c r="M19" s="776"/>
      <c r="N19" s="791"/>
      <c r="O19" s="777">
        <v>201.05</v>
      </c>
    </row>
    <row r="20" spans="1:15" ht="15" customHeight="1" thickBot="1">
      <c r="A20" s="1130"/>
      <c r="B20" s="859" t="s">
        <v>57</v>
      </c>
      <c r="C20" s="780">
        <v>172.98813953488369</v>
      </c>
      <c r="D20" s="780">
        <v>181.10953488372084</v>
      </c>
      <c r="E20" s="780">
        <v>176.47159090909093</v>
      </c>
      <c r="F20" s="780">
        <v>155.98681818181817</v>
      </c>
      <c r="G20" s="780">
        <v>141.96934782608696</v>
      </c>
      <c r="H20" s="780">
        <v>135.53217391304347</v>
      </c>
      <c r="I20" s="780">
        <v>138.9013333333333</v>
      </c>
      <c r="J20" s="780">
        <v>129.48355555555554</v>
      </c>
      <c r="K20" s="780">
        <v>123.40545454545453</v>
      </c>
      <c r="L20" s="780">
        <v>129.55977272727276</v>
      </c>
      <c r="M20" s="780"/>
      <c r="N20" s="794"/>
      <c r="O20" s="781">
        <v>147.81</v>
      </c>
    </row>
    <row r="21" spans="1:15" ht="15" customHeight="1" thickBot="1">
      <c r="A21" s="1154" t="s">
        <v>83</v>
      </c>
      <c r="B21" s="858" t="s">
        <v>54</v>
      </c>
      <c r="C21" s="776">
        <v>129.43050000000002</v>
      </c>
      <c r="D21" s="776">
        <v>131.26153846153849</v>
      </c>
      <c r="E21" s="776">
        <v>128.28474999999995</v>
      </c>
      <c r="F21" s="776">
        <v>126.17075</v>
      </c>
      <c r="G21" s="776">
        <v>110.28525000000002</v>
      </c>
      <c r="H21" s="776">
        <v>121.13724999999999</v>
      </c>
      <c r="I21" s="776">
        <v>127.12899999999999</v>
      </c>
      <c r="J21" s="776">
        <v>116.38100000000001</v>
      </c>
      <c r="K21" s="776">
        <v>124.21499999999996</v>
      </c>
      <c r="L21" s="776">
        <v>115.22399999999998</v>
      </c>
      <c r="M21" s="776"/>
      <c r="N21" s="791"/>
      <c r="O21" s="777">
        <v>122.1</v>
      </c>
    </row>
    <row r="22" spans="1:15" ht="15" customHeight="1" thickBot="1">
      <c r="A22" s="1129"/>
      <c r="B22" s="858" t="s">
        <v>55</v>
      </c>
      <c r="C22" s="776">
        <v>264.63777777777773</v>
      </c>
      <c r="D22" s="776">
        <v>295.97166666666669</v>
      </c>
      <c r="E22" s="776">
        <v>324.12823529411759</v>
      </c>
      <c r="F22" s="776">
        <v>246.81</v>
      </c>
      <c r="G22" s="776">
        <v>200.97333333333336</v>
      </c>
      <c r="H22" s="776">
        <v>205.48277777777781</v>
      </c>
      <c r="I22" s="776">
        <v>213.10888888888888</v>
      </c>
      <c r="J22" s="776">
        <v>210.50888888888892</v>
      </c>
      <c r="K22" s="776">
        <v>182.84722222222223</v>
      </c>
      <c r="L22" s="776">
        <v>181.73666666666668</v>
      </c>
      <c r="M22" s="776"/>
      <c r="N22" s="791"/>
      <c r="O22" s="777">
        <v>231.48</v>
      </c>
    </row>
    <row r="23" spans="1:15" ht="15" customHeight="1" thickBot="1">
      <c r="A23" s="1129"/>
      <c r="B23" s="858" t="s">
        <v>56</v>
      </c>
      <c r="C23" s="776">
        <v>215.64249999999998</v>
      </c>
      <c r="D23" s="776">
        <v>235.18</v>
      </c>
      <c r="E23" s="776">
        <v>202.27599999999998</v>
      </c>
      <c r="F23" s="776">
        <v>219.9675</v>
      </c>
      <c r="G23" s="776">
        <v>175.92</v>
      </c>
      <c r="H23" s="776">
        <v>168.4725</v>
      </c>
      <c r="I23" s="776">
        <v>174.42000000000002</v>
      </c>
      <c r="J23" s="776">
        <v>165.035</v>
      </c>
      <c r="K23" s="776">
        <v>162.61249999999998</v>
      </c>
      <c r="L23" s="776">
        <v>160.93</v>
      </c>
      <c r="M23" s="776"/>
      <c r="N23" s="791"/>
      <c r="O23" s="777">
        <v>190.14</v>
      </c>
    </row>
    <row r="24" spans="1:15" ht="15" customHeight="1" thickBot="1">
      <c r="A24" s="1130"/>
      <c r="B24" s="859" t="s">
        <v>57</v>
      </c>
      <c r="C24" s="780">
        <v>174.24629032258071</v>
      </c>
      <c r="D24" s="780">
        <v>186.67885245901641</v>
      </c>
      <c r="E24" s="780">
        <v>187.95080645161292</v>
      </c>
      <c r="F24" s="780">
        <v>167.24645161290323</v>
      </c>
      <c r="G24" s="780">
        <v>140.84854838709674</v>
      </c>
      <c r="H24" s="780">
        <v>148.67854838709681</v>
      </c>
      <c r="I24" s="780">
        <v>155.14193548387092</v>
      </c>
      <c r="J24" s="780">
        <v>146.84741935483876</v>
      </c>
      <c r="K24" s="780">
        <v>143.71451612903232</v>
      </c>
      <c r="L24" s="780">
        <v>137.48290322580647</v>
      </c>
      <c r="M24" s="780"/>
      <c r="N24" s="794"/>
      <c r="O24" s="781">
        <v>157.66999999999999</v>
      </c>
    </row>
    <row r="25" spans="1:15" ht="15" customHeight="1" thickBot="1">
      <c r="A25" s="1118" t="s">
        <v>79</v>
      </c>
      <c r="B25" s="1119"/>
      <c r="C25" s="782">
        <v>173.7310476190477</v>
      </c>
      <c r="D25" s="782">
        <v>184.37615384615384</v>
      </c>
      <c r="E25" s="782">
        <v>183.18584905660381</v>
      </c>
      <c r="F25" s="782">
        <v>162.57264150943391</v>
      </c>
      <c r="G25" s="782">
        <v>141.32592592592593</v>
      </c>
      <c r="H25" s="782">
        <v>143.07916666666668</v>
      </c>
      <c r="I25" s="782">
        <v>148.3117757009345</v>
      </c>
      <c r="J25" s="782">
        <v>139.54485981308414</v>
      </c>
      <c r="K25" s="782">
        <v>135.28433962264151</v>
      </c>
      <c r="L25" s="782">
        <v>134.19405660377353</v>
      </c>
      <c r="M25" s="782"/>
      <c r="N25" s="795"/>
      <c r="O25" s="783">
        <v>153.46</v>
      </c>
    </row>
    <row r="26" spans="1:15" ht="15" customHeight="1" thickBot="1">
      <c r="O26" s="642"/>
    </row>
    <row r="27" spans="1:15" ht="22.5" customHeight="1" thickBot="1">
      <c r="A27" s="835" t="s">
        <v>64</v>
      </c>
      <c r="B27" s="860" t="s">
        <v>57</v>
      </c>
      <c r="C27" s="861">
        <v>97</v>
      </c>
      <c r="D27" s="861">
        <v>94.78</v>
      </c>
      <c r="E27" s="861">
        <v>94.46</v>
      </c>
      <c r="F27" s="861">
        <v>97.93</v>
      </c>
      <c r="G27" s="861">
        <v>96.97</v>
      </c>
      <c r="H27" s="861">
        <v>102.61</v>
      </c>
      <c r="I27" s="861">
        <v>109.27</v>
      </c>
      <c r="J27" s="861">
        <v>99.78</v>
      </c>
      <c r="K27" s="861">
        <v>93.85</v>
      </c>
      <c r="L27" s="861">
        <v>91.87</v>
      </c>
      <c r="M27" s="861"/>
      <c r="N27" s="861"/>
      <c r="O27" s="830">
        <v>97.85</v>
      </c>
    </row>
    <row r="28" spans="1:15" ht="22.5" customHeight="1" thickBot="1">
      <c r="O28" s="642"/>
    </row>
    <row r="29" spans="1:15" ht="20.399999999999999" thickBot="1">
      <c r="A29" s="1151" t="s">
        <v>146</v>
      </c>
      <c r="B29" s="1155"/>
      <c r="C29" s="1155"/>
      <c r="D29" s="1155"/>
      <c r="E29" s="1155"/>
      <c r="F29" s="1155"/>
      <c r="G29" s="1155"/>
      <c r="H29" s="1155"/>
      <c r="I29" s="1155"/>
      <c r="J29" s="1155"/>
      <c r="K29" s="1155"/>
      <c r="L29" s="1155"/>
      <c r="M29" s="1155"/>
      <c r="N29" s="1155"/>
      <c r="O29" s="1153"/>
    </row>
    <row r="30" spans="1:15" ht="27" customHeight="1" thickBot="1">
      <c r="A30" s="862" t="s">
        <v>81</v>
      </c>
      <c r="B30" s="863" t="s">
        <v>86</v>
      </c>
      <c r="C30" s="867" t="s">
        <v>132</v>
      </c>
      <c r="D30" s="867" t="s">
        <v>133</v>
      </c>
      <c r="E30" s="867" t="s">
        <v>134</v>
      </c>
      <c r="F30" s="867" t="s">
        <v>135</v>
      </c>
      <c r="G30" s="867" t="s">
        <v>136</v>
      </c>
      <c r="H30" s="867" t="s">
        <v>137</v>
      </c>
      <c r="I30" s="867" t="s">
        <v>148</v>
      </c>
      <c r="J30" s="867" t="s">
        <v>127</v>
      </c>
      <c r="K30" s="867" t="s">
        <v>128</v>
      </c>
      <c r="L30" s="867" t="s">
        <v>129</v>
      </c>
      <c r="M30" s="867" t="s">
        <v>130</v>
      </c>
      <c r="N30" s="867" t="s">
        <v>131</v>
      </c>
      <c r="O30" s="868" t="s">
        <v>16</v>
      </c>
    </row>
    <row r="31" spans="1:15" ht="15" customHeight="1" thickBot="1">
      <c r="A31" s="1135" t="s">
        <v>82</v>
      </c>
      <c r="B31" s="800" t="s">
        <v>54</v>
      </c>
      <c r="C31" s="801">
        <v>5.4101225255155032E-2</v>
      </c>
      <c r="D31" s="801">
        <v>1.7639840351009711E-2</v>
      </c>
      <c r="E31" s="801">
        <v>1.4301382014620827E-2</v>
      </c>
      <c r="F31" s="801">
        <v>-4.314027877257888E-2</v>
      </c>
      <c r="G31" s="801">
        <v>-2.3728785625110792E-2</v>
      </c>
      <c r="H31" s="801">
        <v>1.8626279307273085E-2</v>
      </c>
      <c r="I31" s="801">
        <v>-2.4271472392637942E-2</v>
      </c>
      <c r="J31" s="801">
        <v>1.0825938566552586E-2</v>
      </c>
      <c r="K31" s="801">
        <v>2.5408494932059558E-2</v>
      </c>
      <c r="L31" s="801">
        <v>-3.8001193049524318E-2</v>
      </c>
      <c r="M31" s="801"/>
      <c r="N31" s="802"/>
      <c r="O31" s="803">
        <v>1.3228208497590809E-2</v>
      </c>
    </row>
    <row r="32" spans="1:15" ht="15" customHeight="1" thickBot="1">
      <c r="A32" s="1135"/>
      <c r="B32" s="869" t="s">
        <v>55</v>
      </c>
      <c r="C32" s="801">
        <v>9.9023114689966746E-2</v>
      </c>
      <c r="D32" s="801">
        <v>3.9495569949126785E-2</v>
      </c>
      <c r="E32" s="801">
        <v>-3.3122746903665335E-3</v>
      </c>
      <c r="F32" s="801">
        <v>1.9306954668732876E-2</v>
      </c>
      <c r="G32" s="801">
        <v>-8.8410755424133333E-3</v>
      </c>
      <c r="H32" s="801">
        <v>7.4543645946041079E-3</v>
      </c>
      <c r="I32" s="801">
        <v>-4.8528014301171145E-2</v>
      </c>
      <c r="J32" s="801">
        <v>-4.3093471899094821E-2</v>
      </c>
      <c r="K32" s="801">
        <v>-1.1964781338683343E-2</v>
      </c>
      <c r="L32" s="801">
        <v>-3.166052121742375E-2</v>
      </c>
      <c r="M32" s="801"/>
      <c r="N32" s="802"/>
      <c r="O32" s="803">
        <v>-4.4290248763565566E-4</v>
      </c>
    </row>
    <row r="33" spans="1:15" ht="15" customHeight="1" thickBot="1">
      <c r="A33" s="1135"/>
      <c r="B33" s="869" t="s">
        <v>56</v>
      </c>
      <c r="C33" s="801">
        <v>9.3149312067805079E-2</v>
      </c>
      <c r="D33" s="801">
        <v>8.5817908026108516E-2</v>
      </c>
      <c r="E33" s="801">
        <v>2.1213855740355798E-2</v>
      </c>
      <c r="F33" s="801">
        <v>1.425681961789186E-2</v>
      </c>
      <c r="G33" s="801">
        <v>-6.2116955643378421E-2</v>
      </c>
      <c r="H33" s="801">
        <v>-5.1524903224880958E-2</v>
      </c>
      <c r="I33" s="801">
        <v>-0.10438266367659324</v>
      </c>
      <c r="J33" s="801">
        <v>-7.5803368612984923E-2</v>
      </c>
      <c r="K33" s="801">
        <v>-8.6583006847443002E-3</v>
      </c>
      <c r="L33" s="801">
        <v>-4.5613839541829168E-2</v>
      </c>
      <c r="M33" s="801"/>
      <c r="N33" s="802"/>
      <c r="O33" s="803">
        <v>1.7905993533946043E-3</v>
      </c>
    </row>
    <row r="34" spans="1:15" ht="15" customHeight="1" thickBot="1">
      <c r="A34" s="1136"/>
      <c r="B34" s="870" t="s">
        <v>57</v>
      </c>
      <c r="C34" s="806">
        <v>7.1252633262934073E-2</v>
      </c>
      <c r="D34" s="806">
        <v>4.4578416219630622E-2</v>
      </c>
      <c r="E34" s="806">
        <v>8.9631561436834262E-3</v>
      </c>
      <c r="F34" s="806">
        <v>-1.2710610871775944E-2</v>
      </c>
      <c r="G34" s="806">
        <v>-3.9620381632456757E-2</v>
      </c>
      <c r="H34" s="806">
        <v>-1.5614126189643637E-2</v>
      </c>
      <c r="I34" s="806">
        <v>-6.5871442599593724E-2</v>
      </c>
      <c r="J34" s="806">
        <v>-3.7881855140912954E-2</v>
      </c>
      <c r="K34" s="806">
        <v>-9.4124000130680271E-3</v>
      </c>
      <c r="L34" s="806">
        <v>-5.4720344029100532E-2</v>
      </c>
      <c r="M34" s="806"/>
      <c r="N34" s="807"/>
      <c r="O34" s="808">
        <v>-3.923956430552821E-3</v>
      </c>
    </row>
    <row r="35" spans="1:15" ht="15" customHeight="1" thickBot="1">
      <c r="A35" s="1156" t="s">
        <v>83</v>
      </c>
      <c r="B35" s="869" t="s">
        <v>54</v>
      </c>
      <c r="C35" s="801">
        <v>4.5835409737273033E-3</v>
      </c>
      <c r="D35" s="801">
        <v>-1.6084593295827707E-2</v>
      </c>
      <c r="E35" s="801">
        <v>6.2938112285365291E-2</v>
      </c>
      <c r="F35" s="801">
        <v>-1.4979547709994389E-2</v>
      </c>
      <c r="G35" s="801">
        <v>0.11347154020584978</v>
      </c>
      <c r="H35" s="801">
        <v>1.1120518043450621E-2</v>
      </c>
      <c r="I35" s="801">
        <v>2.4723322625453809E-2</v>
      </c>
      <c r="J35" s="801">
        <v>-2.7070918281683343E-3</v>
      </c>
      <c r="K35" s="801">
        <v>-8.8692121659154396E-2</v>
      </c>
      <c r="L35" s="801">
        <v>1.0307872367860058E-2</v>
      </c>
      <c r="M35" s="801"/>
      <c r="N35" s="802"/>
      <c r="O35" s="803">
        <v>6.5520065520066452E-3</v>
      </c>
    </row>
    <row r="36" spans="1:15" ht="15" customHeight="1" thickBot="1">
      <c r="A36" s="1135"/>
      <c r="B36" s="869" t="s">
        <v>55</v>
      </c>
      <c r="C36" s="801">
        <v>2.2290426326971102E-2</v>
      </c>
      <c r="D36" s="801">
        <v>-7.9795551000564943E-2</v>
      </c>
      <c r="E36" s="801">
        <v>-8.9487094795451153E-2</v>
      </c>
      <c r="F36" s="801">
        <v>-6.0183496976981846E-2</v>
      </c>
      <c r="G36" s="801">
        <v>2.8527831221387329E-3</v>
      </c>
      <c r="H36" s="801">
        <v>1.8636964152490564E-2</v>
      </c>
      <c r="I36" s="801">
        <v>-3.3402176186588403E-2</v>
      </c>
      <c r="J36" s="801">
        <v>-9.2504438357593477E-2</v>
      </c>
      <c r="K36" s="801">
        <v>1.2098567949777534E-2</v>
      </c>
      <c r="L36" s="801">
        <v>-3.0821367265932185E-2</v>
      </c>
      <c r="M36" s="801"/>
      <c r="N36" s="802"/>
      <c r="O36" s="803">
        <v>-4.3373077587696526E-2</v>
      </c>
    </row>
    <row r="37" spans="1:15" ht="15" customHeight="1" thickBot="1">
      <c r="A37" s="1135"/>
      <c r="B37" s="869" t="s">
        <v>56</v>
      </c>
      <c r="C37" s="801">
        <v>1.5233546262912113E-2</v>
      </c>
      <c r="D37" s="801">
        <v>9.7797431754408624E-4</v>
      </c>
      <c r="E37" s="801">
        <v>4.7746643200379899E-2</v>
      </c>
      <c r="F37" s="801">
        <v>-0.10119676770432004</v>
      </c>
      <c r="G37" s="801">
        <v>-4.0018190086402866E-2</v>
      </c>
      <c r="H37" s="801">
        <v>-4.5497039576192421E-3</v>
      </c>
      <c r="I37" s="801">
        <v>-4.8469212246301907E-2</v>
      </c>
      <c r="J37" s="801">
        <v>-7.5480958584542637E-2</v>
      </c>
      <c r="K37" s="801">
        <v>-5.5103389960796355E-2</v>
      </c>
      <c r="L37" s="801">
        <v>-6.3083328155098581E-2</v>
      </c>
      <c r="M37" s="801"/>
      <c r="N37" s="802"/>
      <c r="O37" s="803">
        <v>-7.173661512569679E-2</v>
      </c>
    </row>
    <row r="38" spans="1:15" ht="15" customHeight="1" thickBot="1">
      <c r="A38" s="1136"/>
      <c r="B38" s="870" t="s">
        <v>57</v>
      </c>
      <c r="C38" s="806">
        <v>1.3241361180456932E-2</v>
      </c>
      <c r="D38" s="806">
        <v>-4.8734622625536309E-2</v>
      </c>
      <c r="E38" s="806">
        <v>-1.0455721512578528E-2</v>
      </c>
      <c r="F38" s="806">
        <v>-3.8133921687466217E-2</v>
      </c>
      <c r="G38" s="806">
        <v>5.828589995280755E-2</v>
      </c>
      <c r="H38" s="806">
        <v>1.1504470718213148E-2</v>
      </c>
      <c r="I38" s="806">
        <v>-5.428985722631942E-3</v>
      </c>
      <c r="J38" s="806">
        <v>-4.1442501790781246E-2</v>
      </c>
      <c r="K38" s="806">
        <v>-4.4409659588399035E-2</v>
      </c>
      <c r="L38" s="806">
        <v>-1.7769972036244576E-3</v>
      </c>
      <c r="M38" s="806"/>
      <c r="N38" s="807"/>
      <c r="O38" s="808">
        <v>-1.2874992072049224E-2</v>
      </c>
    </row>
    <row r="39" spans="1:15" ht="15" customHeight="1" thickBot="1">
      <c r="A39" s="1118" t="s">
        <v>79</v>
      </c>
      <c r="B39" s="1119"/>
      <c r="C39" s="809">
        <v>3.7453310374953648E-2</v>
      </c>
      <c r="D39" s="809">
        <v>-1.0390099351094662E-2</v>
      </c>
      <c r="E39" s="809">
        <v>-2.9272069384234647E-3</v>
      </c>
      <c r="F39" s="809">
        <v>-2.863379331697594E-2</v>
      </c>
      <c r="G39" s="809">
        <v>1.5562267414434464E-2</v>
      </c>
      <c r="H39" s="809">
        <v>-5.3518674911280347E-4</v>
      </c>
      <c r="I39" s="809">
        <v>-3.1656396934674869E-2</v>
      </c>
      <c r="J39" s="809">
        <v>-4.2086502211876695E-2</v>
      </c>
      <c r="K39" s="809">
        <v>-3.372337402298093E-2</v>
      </c>
      <c r="L39" s="809">
        <v>-2.6462028087582013E-2</v>
      </c>
      <c r="M39" s="809"/>
      <c r="N39" s="810"/>
      <c r="O39" s="811">
        <v>-9.4487162778575332E-3</v>
      </c>
    </row>
    <row r="40" spans="1:15" ht="15" customHeight="1" thickBot="1"/>
    <row r="41" spans="1:15" ht="16.8" thickBot="1">
      <c r="A41" s="835" t="s">
        <v>64</v>
      </c>
      <c r="B41" s="860" t="s">
        <v>57</v>
      </c>
      <c r="C41" s="871">
        <v>6.2989690721649477E-2</v>
      </c>
      <c r="D41" s="871">
        <v>5.634100021101502E-2</v>
      </c>
      <c r="E41" s="871">
        <v>7.2411602794833829E-2</v>
      </c>
      <c r="F41" s="871">
        <v>-1.3683243132850029E-2</v>
      </c>
      <c r="G41" s="871">
        <v>7.7756007012478146E-2</v>
      </c>
      <c r="H41" s="871">
        <v>3.1186044245200301E-2</v>
      </c>
      <c r="I41" s="871">
        <v>8.7947286537933558E-2</v>
      </c>
      <c r="J41" s="871">
        <v>6.5644417718981732E-2</v>
      </c>
      <c r="K41" s="871">
        <v>6.5103889184869465E-2</v>
      </c>
      <c r="L41" s="871">
        <v>0.12245564384456296</v>
      </c>
      <c r="M41" s="871"/>
      <c r="N41" s="871"/>
      <c r="O41" s="872">
        <v>5.6719468574348612E-2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63" customWidth="1"/>
    <col min="2" max="2" width="14.33203125" style="963" customWidth="1"/>
    <col min="3" max="3" width="19.5546875" style="963" customWidth="1"/>
    <col min="4" max="4" width="12.88671875" style="963" customWidth="1"/>
    <col min="5" max="7" width="16.88671875" style="963" customWidth="1"/>
    <col min="8" max="8" width="51.33203125" style="963" customWidth="1"/>
    <col min="9" max="256" width="9.109375" style="963"/>
    <col min="257" max="257" width="16.88671875" style="963" customWidth="1"/>
    <col min="258" max="258" width="14.33203125" style="963" customWidth="1"/>
    <col min="259" max="259" width="19.5546875" style="963" customWidth="1"/>
    <col min="260" max="260" width="12.88671875" style="963" customWidth="1"/>
    <col min="261" max="263" width="16.88671875" style="963" customWidth="1"/>
    <col min="264" max="264" width="51.33203125" style="963" customWidth="1"/>
    <col min="265" max="512" width="9.109375" style="963"/>
    <col min="513" max="513" width="16.88671875" style="963" customWidth="1"/>
    <col min="514" max="514" width="14.33203125" style="963" customWidth="1"/>
    <col min="515" max="515" width="19.5546875" style="963" customWidth="1"/>
    <col min="516" max="516" width="12.88671875" style="963" customWidth="1"/>
    <col min="517" max="519" width="16.88671875" style="963" customWidth="1"/>
    <col min="520" max="520" width="51.33203125" style="963" customWidth="1"/>
    <col min="521" max="768" width="9.109375" style="963"/>
    <col min="769" max="769" width="16.88671875" style="963" customWidth="1"/>
    <col min="770" max="770" width="14.33203125" style="963" customWidth="1"/>
    <col min="771" max="771" width="19.5546875" style="963" customWidth="1"/>
    <col min="772" max="772" width="12.88671875" style="963" customWidth="1"/>
    <col min="773" max="775" width="16.88671875" style="963" customWidth="1"/>
    <col min="776" max="776" width="51.33203125" style="963" customWidth="1"/>
    <col min="777" max="1024" width="9.109375" style="963"/>
    <col min="1025" max="1025" width="16.88671875" style="963" customWidth="1"/>
    <col min="1026" max="1026" width="14.33203125" style="963" customWidth="1"/>
    <col min="1027" max="1027" width="19.5546875" style="963" customWidth="1"/>
    <col min="1028" max="1028" width="12.88671875" style="963" customWidth="1"/>
    <col min="1029" max="1031" width="16.88671875" style="963" customWidth="1"/>
    <col min="1032" max="1032" width="51.33203125" style="963" customWidth="1"/>
    <col min="1033" max="1280" width="9.109375" style="963"/>
    <col min="1281" max="1281" width="16.88671875" style="963" customWidth="1"/>
    <col min="1282" max="1282" width="14.33203125" style="963" customWidth="1"/>
    <col min="1283" max="1283" width="19.5546875" style="963" customWidth="1"/>
    <col min="1284" max="1284" width="12.88671875" style="963" customWidth="1"/>
    <col min="1285" max="1287" width="16.88671875" style="963" customWidth="1"/>
    <col min="1288" max="1288" width="51.33203125" style="963" customWidth="1"/>
    <col min="1289" max="1536" width="9.109375" style="963"/>
    <col min="1537" max="1537" width="16.88671875" style="963" customWidth="1"/>
    <col min="1538" max="1538" width="14.33203125" style="963" customWidth="1"/>
    <col min="1539" max="1539" width="19.5546875" style="963" customWidth="1"/>
    <col min="1540" max="1540" width="12.88671875" style="963" customWidth="1"/>
    <col min="1541" max="1543" width="16.88671875" style="963" customWidth="1"/>
    <col min="1544" max="1544" width="51.33203125" style="963" customWidth="1"/>
    <col min="1545" max="1792" width="9.109375" style="963"/>
    <col min="1793" max="1793" width="16.88671875" style="963" customWidth="1"/>
    <col min="1794" max="1794" width="14.33203125" style="963" customWidth="1"/>
    <col min="1795" max="1795" width="19.5546875" style="963" customWidth="1"/>
    <col min="1796" max="1796" width="12.88671875" style="963" customWidth="1"/>
    <col min="1797" max="1799" width="16.88671875" style="963" customWidth="1"/>
    <col min="1800" max="1800" width="51.33203125" style="963" customWidth="1"/>
    <col min="1801" max="2048" width="9.109375" style="963"/>
    <col min="2049" max="2049" width="16.88671875" style="963" customWidth="1"/>
    <col min="2050" max="2050" width="14.33203125" style="963" customWidth="1"/>
    <col min="2051" max="2051" width="19.5546875" style="963" customWidth="1"/>
    <col min="2052" max="2052" width="12.88671875" style="963" customWidth="1"/>
    <col min="2053" max="2055" width="16.88671875" style="963" customWidth="1"/>
    <col min="2056" max="2056" width="51.33203125" style="963" customWidth="1"/>
    <col min="2057" max="2304" width="9.109375" style="963"/>
    <col min="2305" max="2305" width="16.88671875" style="963" customWidth="1"/>
    <col min="2306" max="2306" width="14.33203125" style="963" customWidth="1"/>
    <col min="2307" max="2307" width="19.5546875" style="963" customWidth="1"/>
    <col min="2308" max="2308" width="12.88671875" style="963" customWidth="1"/>
    <col min="2309" max="2311" width="16.88671875" style="963" customWidth="1"/>
    <col min="2312" max="2312" width="51.33203125" style="963" customWidth="1"/>
    <col min="2313" max="2560" width="9.109375" style="963"/>
    <col min="2561" max="2561" width="16.88671875" style="963" customWidth="1"/>
    <col min="2562" max="2562" width="14.33203125" style="963" customWidth="1"/>
    <col min="2563" max="2563" width="19.5546875" style="963" customWidth="1"/>
    <col min="2564" max="2564" width="12.88671875" style="963" customWidth="1"/>
    <col min="2565" max="2567" width="16.88671875" style="963" customWidth="1"/>
    <col min="2568" max="2568" width="51.33203125" style="963" customWidth="1"/>
    <col min="2569" max="2816" width="9.109375" style="963"/>
    <col min="2817" max="2817" width="16.88671875" style="963" customWidth="1"/>
    <col min="2818" max="2818" width="14.33203125" style="963" customWidth="1"/>
    <col min="2819" max="2819" width="19.5546875" style="963" customWidth="1"/>
    <col min="2820" max="2820" width="12.88671875" style="963" customWidth="1"/>
    <col min="2821" max="2823" width="16.88671875" style="963" customWidth="1"/>
    <col min="2824" max="2824" width="51.33203125" style="963" customWidth="1"/>
    <col min="2825" max="3072" width="9.109375" style="963"/>
    <col min="3073" max="3073" width="16.88671875" style="963" customWidth="1"/>
    <col min="3074" max="3074" width="14.33203125" style="963" customWidth="1"/>
    <col min="3075" max="3075" width="19.5546875" style="963" customWidth="1"/>
    <col min="3076" max="3076" width="12.88671875" style="963" customWidth="1"/>
    <col min="3077" max="3079" width="16.88671875" style="963" customWidth="1"/>
    <col min="3080" max="3080" width="51.33203125" style="963" customWidth="1"/>
    <col min="3081" max="3328" width="9.109375" style="963"/>
    <col min="3329" max="3329" width="16.88671875" style="963" customWidth="1"/>
    <col min="3330" max="3330" width="14.33203125" style="963" customWidth="1"/>
    <col min="3331" max="3331" width="19.5546875" style="963" customWidth="1"/>
    <col min="3332" max="3332" width="12.88671875" style="963" customWidth="1"/>
    <col min="3333" max="3335" width="16.88671875" style="963" customWidth="1"/>
    <col min="3336" max="3336" width="51.33203125" style="963" customWidth="1"/>
    <col min="3337" max="3584" width="9.109375" style="963"/>
    <col min="3585" max="3585" width="16.88671875" style="963" customWidth="1"/>
    <col min="3586" max="3586" width="14.33203125" style="963" customWidth="1"/>
    <col min="3587" max="3587" width="19.5546875" style="963" customWidth="1"/>
    <col min="3588" max="3588" width="12.88671875" style="963" customWidth="1"/>
    <col min="3589" max="3591" width="16.88671875" style="963" customWidth="1"/>
    <col min="3592" max="3592" width="51.33203125" style="963" customWidth="1"/>
    <col min="3593" max="3840" width="9.109375" style="963"/>
    <col min="3841" max="3841" width="16.88671875" style="963" customWidth="1"/>
    <col min="3842" max="3842" width="14.33203125" style="963" customWidth="1"/>
    <col min="3843" max="3843" width="19.5546875" style="963" customWidth="1"/>
    <col min="3844" max="3844" width="12.88671875" style="963" customWidth="1"/>
    <col min="3845" max="3847" width="16.88671875" style="963" customWidth="1"/>
    <col min="3848" max="3848" width="51.33203125" style="963" customWidth="1"/>
    <col min="3849" max="4096" width="9.109375" style="963"/>
    <col min="4097" max="4097" width="16.88671875" style="963" customWidth="1"/>
    <col min="4098" max="4098" width="14.33203125" style="963" customWidth="1"/>
    <col min="4099" max="4099" width="19.5546875" style="963" customWidth="1"/>
    <col min="4100" max="4100" width="12.88671875" style="963" customWidth="1"/>
    <col min="4101" max="4103" width="16.88671875" style="963" customWidth="1"/>
    <col min="4104" max="4104" width="51.33203125" style="963" customWidth="1"/>
    <col min="4105" max="4352" width="9.109375" style="963"/>
    <col min="4353" max="4353" width="16.88671875" style="963" customWidth="1"/>
    <col min="4354" max="4354" width="14.33203125" style="963" customWidth="1"/>
    <col min="4355" max="4355" width="19.5546875" style="963" customWidth="1"/>
    <col min="4356" max="4356" width="12.88671875" style="963" customWidth="1"/>
    <col min="4357" max="4359" width="16.88671875" style="963" customWidth="1"/>
    <col min="4360" max="4360" width="51.33203125" style="963" customWidth="1"/>
    <col min="4361" max="4608" width="9.109375" style="963"/>
    <col min="4609" max="4609" width="16.88671875" style="963" customWidth="1"/>
    <col min="4610" max="4610" width="14.33203125" style="963" customWidth="1"/>
    <col min="4611" max="4611" width="19.5546875" style="963" customWidth="1"/>
    <col min="4612" max="4612" width="12.88671875" style="963" customWidth="1"/>
    <col min="4613" max="4615" width="16.88671875" style="963" customWidth="1"/>
    <col min="4616" max="4616" width="51.33203125" style="963" customWidth="1"/>
    <col min="4617" max="4864" width="9.109375" style="963"/>
    <col min="4865" max="4865" width="16.88671875" style="963" customWidth="1"/>
    <col min="4866" max="4866" width="14.33203125" style="963" customWidth="1"/>
    <col min="4867" max="4867" width="19.5546875" style="963" customWidth="1"/>
    <col min="4868" max="4868" width="12.88671875" style="963" customWidth="1"/>
    <col min="4869" max="4871" width="16.88671875" style="963" customWidth="1"/>
    <col min="4872" max="4872" width="51.33203125" style="963" customWidth="1"/>
    <col min="4873" max="5120" width="9.109375" style="963"/>
    <col min="5121" max="5121" width="16.88671875" style="963" customWidth="1"/>
    <col min="5122" max="5122" width="14.33203125" style="963" customWidth="1"/>
    <col min="5123" max="5123" width="19.5546875" style="963" customWidth="1"/>
    <col min="5124" max="5124" width="12.88671875" style="963" customWidth="1"/>
    <col min="5125" max="5127" width="16.88671875" style="963" customWidth="1"/>
    <col min="5128" max="5128" width="51.33203125" style="963" customWidth="1"/>
    <col min="5129" max="5376" width="9.109375" style="963"/>
    <col min="5377" max="5377" width="16.88671875" style="963" customWidth="1"/>
    <col min="5378" max="5378" width="14.33203125" style="963" customWidth="1"/>
    <col min="5379" max="5379" width="19.5546875" style="963" customWidth="1"/>
    <col min="5380" max="5380" width="12.88671875" style="963" customWidth="1"/>
    <col min="5381" max="5383" width="16.88671875" style="963" customWidth="1"/>
    <col min="5384" max="5384" width="51.33203125" style="963" customWidth="1"/>
    <col min="5385" max="5632" width="9.109375" style="963"/>
    <col min="5633" max="5633" width="16.88671875" style="963" customWidth="1"/>
    <col min="5634" max="5634" width="14.33203125" style="963" customWidth="1"/>
    <col min="5635" max="5635" width="19.5546875" style="963" customWidth="1"/>
    <col min="5636" max="5636" width="12.88671875" style="963" customWidth="1"/>
    <col min="5637" max="5639" width="16.88671875" style="963" customWidth="1"/>
    <col min="5640" max="5640" width="51.33203125" style="963" customWidth="1"/>
    <col min="5641" max="5888" width="9.109375" style="963"/>
    <col min="5889" max="5889" width="16.88671875" style="963" customWidth="1"/>
    <col min="5890" max="5890" width="14.33203125" style="963" customWidth="1"/>
    <col min="5891" max="5891" width="19.5546875" style="963" customWidth="1"/>
    <col min="5892" max="5892" width="12.88671875" style="963" customWidth="1"/>
    <col min="5893" max="5895" width="16.88671875" style="963" customWidth="1"/>
    <col min="5896" max="5896" width="51.33203125" style="963" customWidth="1"/>
    <col min="5897" max="6144" width="9.109375" style="963"/>
    <col min="6145" max="6145" width="16.88671875" style="963" customWidth="1"/>
    <col min="6146" max="6146" width="14.33203125" style="963" customWidth="1"/>
    <col min="6147" max="6147" width="19.5546875" style="963" customWidth="1"/>
    <col min="6148" max="6148" width="12.88671875" style="963" customWidth="1"/>
    <col min="6149" max="6151" width="16.88671875" style="963" customWidth="1"/>
    <col min="6152" max="6152" width="51.33203125" style="963" customWidth="1"/>
    <col min="6153" max="6400" width="9.109375" style="963"/>
    <col min="6401" max="6401" width="16.88671875" style="963" customWidth="1"/>
    <col min="6402" max="6402" width="14.33203125" style="963" customWidth="1"/>
    <col min="6403" max="6403" width="19.5546875" style="963" customWidth="1"/>
    <col min="6404" max="6404" width="12.88671875" style="963" customWidth="1"/>
    <col min="6405" max="6407" width="16.88671875" style="963" customWidth="1"/>
    <col min="6408" max="6408" width="51.33203125" style="963" customWidth="1"/>
    <col min="6409" max="6656" width="9.109375" style="963"/>
    <col min="6657" max="6657" width="16.88671875" style="963" customWidth="1"/>
    <col min="6658" max="6658" width="14.33203125" style="963" customWidth="1"/>
    <col min="6659" max="6659" width="19.5546875" style="963" customWidth="1"/>
    <col min="6660" max="6660" width="12.88671875" style="963" customWidth="1"/>
    <col min="6661" max="6663" width="16.88671875" style="963" customWidth="1"/>
    <col min="6664" max="6664" width="51.33203125" style="963" customWidth="1"/>
    <col min="6665" max="6912" width="9.109375" style="963"/>
    <col min="6913" max="6913" width="16.88671875" style="963" customWidth="1"/>
    <col min="6914" max="6914" width="14.33203125" style="963" customWidth="1"/>
    <col min="6915" max="6915" width="19.5546875" style="963" customWidth="1"/>
    <col min="6916" max="6916" width="12.88671875" style="963" customWidth="1"/>
    <col min="6917" max="6919" width="16.88671875" style="963" customWidth="1"/>
    <col min="6920" max="6920" width="51.33203125" style="963" customWidth="1"/>
    <col min="6921" max="7168" width="9.109375" style="963"/>
    <col min="7169" max="7169" width="16.88671875" style="963" customWidth="1"/>
    <col min="7170" max="7170" width="14.33203125" style="963" customWidth="1"/>
    <col min="7171" max="7171" width="19.5546875" style="963" customWidth="1"/>
    <col min="7172" max="7172" width="12.88671875" style="963" customWidth="1"/>
    <col min="7173" max="7175" width="16.88671875" style="963" customWidth="1"/>
    <col min="7176" max="7176" width="51.33203125" style="963" customWidth="1"/>
    <col min="7177" max="7424" width="9.109375" style="963"/>
    <col min="7425" max="7425" width="16.88671875" style="963" customWidth="1"/>
    <col min="7426" max="7426" width="14.33203125" style="963" customWidth="1"/>
    <col min="7427" max="7427" width="19.5546875" style="963" customWidth="1"/>
    <col min="7428" max="7428" width="12.88671875" style="963" customWidth="1"/>
    <col min="7429" max="7431" width="16.88671875" style="963" customWidth="1"/>
    <col min="7432" max="7432" width="51.33203125" style="963" customWidth="1"/>
    <col min="7433" max="7680" width="9.109375" style="963"/>
    <col min="7681" max="7681" width="16.88671875" style="963" customWidth="1"/>
    <col min="7682" max="7682" width="14.33203125" style="963" customWidth="1"/>
    <col min="7683" max="7683" width="19.5546875" style="963" customWidth="1"/>
    <col min="7684" max="7684" width="12.88671875" style="963" customWidth="1"/>
    <col min="7685" max="7687" width="16.88671875" style="963" customWidth="1"/>
    <col min="7688" max="7688" width="51.33203125" style="963" customWidth="1"/>
    <col min="7689" max="7936" width="9.109375" style="963"/>
    <col min="7937" max="7937" width="16.88671875" style="963" customWidth="1"/>
    <col min="7938" max="7938" width="14.33203125" style="963" customWidth="1"/>
    <col min="7939" max="7939" width="19.5546875" style="963" customWidth="1"/>
    <col min="7940" max="7940" width="12.88671875" style="963" customWidth="1"/>
    <col min="7941" max="7943" width="16.88671875" style="963" customWidth="1"/>
    <col min="7944" max="7944" width="51.33203125" style="963" customWidth="1"/>
    <col min="7945" max="8192" width="9.109375" style="963"/>
    <col min="8193" max="8193" width="16.88671875" style="963" customWidth="1"/>
    <col min="8194" max="8194" width="14.33203125" style="963" customWidth="1"/>
    <col min="8195" max="8195" width="19.5546875" style="963" customWidth="1"/>
    <col min="8196" max="8196" width="12.88671875" style="963" customWidth="1"/>
    <col min="8197" max="8199" width="16.88671875" style="963" customWidth="1"/>
    <col min="8200" max="8200" width="51.33203125" style="963" customWidth="1"/>
    <col min="8201" max="8448" width="9.109375" style="963"/>
    <col min="8449" max="8449" width="16.88671875" style="963" customWidth="1"/>
    <col min="8450" max="8450" width="14.33203125" style="963" customWidth="1"/>
    <col min="8451" max="8451" width="19.5546875" style="963" customWidth="1"/>
    <col min="8452" max="8452" width="12.88671875" style="963" customWidth="1"/>
    <col min="8453" max="8455" width="16.88671875" style="963" customWidth="1"/>
    <col min="8456" max="8456" width="51.33203125" style="963" customWidth="1"/>
    <col min="8457" max="8704" width="9.109375" style="963"/>
    <col min="8705" max="8705" width="16.88671875" style="963" customWidth="1"/>
    <col min="8706" max="8706" width="14.33203125" style="963" customWidth="1"/>
    <col min="8707" max="8707" width="19.5546875" style="963" customWidth="1"/>
    <col min="8708" max="8708" width="12.88671875" style="963" customWidth="1"/>
    <col min="8709" max="8711" width="16.88671875" style="963" customWidth="1"/>
    <col min="8712" max="8712" width="51.33203125" style="963" customWidth="1"/>
    <col min="8713" max="8960" width="9.109375" style="963"/>
    <col min="8961" max="8961" width="16.88671875" style="963" customWidth="1"/>
    <col min="8962" max="8962" width="14.33203125" style="963" customWidth="1"/>
    <col min="8963" max="8963" width="19.5546875" style="963" customWidth="1"/>
    <col min="8964" max="8964" width="12.88671875" style="963" customWidth="1"/>
    <col min="8965" max="8967" width="16.88671875" style="963" customWidth="1"/>
    <col min="8968" max="8968" width="51.33203125" style="963" customWidth="1"/>
    <col min="8969" max="9216" width="9.109375" style="963"/>
    <col min="9217" max="9217" width="16.88671875" style="963" customWidth="1"/>
    <col min="9218" max="9218" width="14.33203125" style="963" customWidth="1"/>
    <col min="9219" max="9219" width="19.5546875" style="963" customWidth="1"/>
    <col min="9220" max="9220" width="12.88671875" style="963" customWidth="1"/>
    <col min="9221" max="9223" width="16.88671875" style="963" customWidth="1"/>
    <col min="9224" max="9224" width="51.33203125" style="963" customWidth="1"/>
    <col min="9225" max="9472" width="9.109375" style="963"/>
    <col min="9473" max="9473" width="16.88671875" style="963" customWidth="1"/>
    <col min="9474" max="9474" width="14.33203125" style="963" customWidth="1"/>
    <col min="9475" max="9475" width="19.5546875" style="963" customWidth="1"/>
    <col min="9476" max="9476" width="12.88671875" style="963" customWidth="1"/>
    <col min="9477" max="9479" width="16.88671875" style="963" customWidth="1"/>
    <col min="9480" max="9480" width="51.33203125" style="963" customWidth="1"/>
    <col min="9481" max="9728" width="9.109375" style="963"/>
    <col min="9729" max="9729" width="16.88671875" style="963" customWidth="1"/>
    <col min="9730" max="9730" width="14.33203125" style="963" customWidth="1"/>
    <col min="9731" max="9731" width="19.5546875" style="963" customWidth="1"/>
    <col min="9732" max="9732" width="12.88671875" style="963" customWidth="1"/>
    <col min="9733" max="9735" width="16.88671875" style="963" customWidth="1"/>
    <col min="9736" max="9736" width="51.33203125" style="963" customWidth="1"/>
    <col min="9737" max="9984" width="9.109375" style="963"/>
    <col min="9985" max="9985" width="16.88671875" style="963" customWidth="1"/>
    <col min="9986" max="9986" width="14.33203125" style="963" customWidth="1"/>
    <col min="9987" max="9987" width="19.5546875" style="963" customWidth="1"/>
    <col min="9988" max="9988" width="12.88671875" style="963" customWidth="1"/>
    <col min="9989" max="9991" width="16.88671875" style="963" customWidth="1"/>
    <col min="9992" max="9992" width="51.33203125" style="963" customWidth="1"/>
    <col min="9993" max="10240" width="9.109375" style="963"/>
    <col min="10241" max="10241" width="16.88671875" style="963" customWidth="1"/>
    <col min="10242" max="10242" width="14.33203125" style="963" customWidth="1"/>
    <col min="10243" max="10243" width="19.5546875" style="963" customWidth="1"/>
    <col min="10244" max="10244" width="12.88671875" style="963" customWidth="1"/>
    <col min="10245" max="10247" width="16.88671875" style="963" customWidth="1"/>
    <col min="10248" max="10248" width="51.33203125" style="963" customWidth="1"/>
    <col min="10249" max="10496" width="9.109375" style="963"/>
    <col min="10497" max="10497" width="16.88671875" style="963" customWidth="1"/>
    <col min="10498" max="10498" width="14.33203125" style="963" customWidth="1"/>
    <col min="10499" max="10499" width="19.5546875" style="963" customWidth="1"/>
    <col min="10500" max="10500" width="12.88671875" style="963" customWidth="1"/>
    <col min="10501" max="10503" width="16.88671875" style="963" customWidth="1"/>
    <col min="10504" max="10504" width="51.33203125" style="963" customWidth="1"/>
    <col min="10505" max="10752" width="9.109375" style="963"/>
    <col min="10753" max="10753" width="16.88671875" style="963" customWidth="1"/>
    <col min="10754" max="10754" width="14.33203125" style="963" customWidth="1"/>
    <col min="10755" max="10755" width="19.5546875" style="963" customWidth="1"/>
    <col min="10756" max="10756" width="12.88671875" style="963" customWidth="1"/>
    <col min="10757" max="10759" width="16.88671875" style="963" customWidth="1"/>
    <col min="10760" max="10760" width="51.33203125" style="963" customWidth="1"/>
    <col min="10761" max="11008" width="9.109375" style="963"/>
    <col min="11009" max="11009" width="16.88671875" style="963" customWidth="1"/>
    <col min="11010" max="11010" width="14.33203125" style="963" customWidth="1"/>
    <col min="11011" max="11011" width="19.5546875" style="963" customWidth="1"/>
    <col min="11012" max="11012" width="12.88671875" style="963" customWidth="1"/>
    <col min="11013" max="11015" width="16.88671875" style="963" customWidth="1"/>
    <col min="11016" max="11016" width="51.33203125" style="963" customWidth="1"/>
    <col min="11017" max="11264" width="9.109375" style="963"/>
    <col min="11265" max="11265" width="16.88671875" style="963" customWidth="1"/>
    <col min="11266" max="11266" width="14.33203125" style="963" customWidth="1"/>
    <col min="11267" max="11267" width="19.5546875" style="963" customWidth="1"/>
    <col min="11268" max="11268" width="12.88671875" style="963" customWidth="1"/>
    <col min="11269" max="11271" width="16.88671875" style="963" customWidth="1"/>
    <col min="11272" max="11272" width="51.33203125" style="963" customWidth="1"/>
    <col min="11273" max="11520" width="9.109375" style="963"/>
    <col min="11521" max="11521" width="16.88671875" style="963" customWidth="1"/>
    <col min="11522" max="11522" width="14.33203125" style="963" customWidth="1"/>
    <col min="11523" max="11523" width="19.5546875" style="963" customWidth="1"/>
    <col min="11524" max="11524" width="12.88671875" style="963" customWidth="1"/>
    <col min="11525" max="11527" width="16.88671875" style="963" customWidth="1"/>
    <col min="11528" max="11528" width="51.33203125" style="963" customWidth="1"/>
    <col min="11529" max="11776" width="9.109375" style="963"/>
    <col min="11777" max="11777" width="16.88671875" style="963" customWidth="1"/>
    <col min="11778" max="11778" width="14.33203125" style="963" customWidth="1"/>
    <col min="11779" max="11779" width="19.5546875" style="963" customWidth="1"/>
    <col min="11780" max="11780" width="12.88671875" style="963" customWidth="1"/>
    <col min="11781" max="11783" width="16.88671875" style="963" customWidth="1"/>
    <col min="11784" max="11784" width="51.33203125" style="963" customWidth="1"/>
    <col min="11785" max="12032" width="9.109375" style="963"/>
    <col min="12033" max="12033" width="16.88671875" style="963" customWidth="1"/>
    <col min="12034" max="12034" width="14.33203125" style="963" customWidth="1"/>
    <col min="12035" max="12035" width="19.5546875" style="963" customWidth="1"/>
    <col min="12036" max="12036" width="12.88671875" style="963" customWidth="1"/>
    <col min="12037" max="12039" width="16.88671875" style="963" customWidth="1"/>
    <col min="12040" max="12040" width="51.33203125" style="963" customWidth="1"/>
    <col min="12041" max="12288" width="9.109375" style="963"/>
    <col min="12289" max="12289" width="16.88671875" style="963" customWidth="1"/>
    <col min="12290" max="12290" width="14.33203125" style="963" customWidth="1"/>
    <col min="12291" max="12291" width="19.5546875" style="963" customWidth="1"/>
    <col min="12292" max="12292" width="12.88671875" style="963" customWidth="1"/>
    <col min="12293" max="12295" width="16.88671875" style="963" customWidth="1"/>
    <col min="12296" max="12296" width="51.33203125" style="963" customWidth="1"/>
    <col min="12297" max="12544" width="9.109375" style="963"/>
    <col min="12545" max="12545" width="16.88671875" style="963" customWidth="1"/>
    <col min="12546" max="12546" width="14.33203125" style="963" customWidth="1"/>
    <col min="12547" max="12547" width="19.5546875" style="963" customWidth="1"/>
    <col min="12548" max="12548" width="12.88671875" style="963" customWidth="1"/>
    <col min="12549" max="12551" width="16.88671875" style="963" customWidth="1"/>
    <col min="12552" max="12552" width="51.33203125" style="963" customWidth="1"/>
    <col min="12553" max="12800" width="9.109375" style="963"/>
    <col min="12801" max="12801" width="16.88671875" style="963" customWidth="1"/>
    <col min="12802" max="12802" width="14.33203125" style="963" customWidth="1"/>
    <col min="12803" max="12803" width="19.5546875" style="963" customWidth="1"/>
    <col min="12804" max="12804" width="12.88671875" style="963" customWidth="1"/>
    <col min="12805" max="12807" width="16.88671875" style="963" customWidth="1"/>
    <col min="12808" max="12808" width="51.33203125" style="963" customWidth="1"/>
    <col min="12809" max="13056" width="9.109375" style="963"/>
    <col min="13057" max="13057" width="16.88671875" style="963" customWidth="1"/>
    <col min="13058" max="13058" width="14.33203125" style="963" customWidth="1"/>
    <col min="13059" max="13059" width="19.5546875" style="963" customWidth="1"/>
    <col min="13060" max="13060" width="12.88671875" style="963" customWidth="1"/>
    <col min="13061" max="13063" width="16.88671875" style="963" customWidth="1"/>
    <col min="13064" max="13064" width="51.33203125" style="963" customWidth="1"/>
    <col min="13065" max="13312" width="9.109375" style="963"/>
    <col min="13313" max="13313" width="16.88671875" style="963" customWidth="1"/>
    <col min="13314" max="13314" width="14.33203125" style="963" customWidth="1"/>
    <col min="13315" max="13315" width="19.5546875" style="963" customWidth="1"/>
    <col min="13316" max="13316" width="12.88671875" style="963" customWidth="1"/>
    <col min="13317" max="13319" width="16.88671875" style="963" customWidth="1"/>
    <col min="13320" max="13320" width="51.33203125" style="963" customWidth="1"/>
    <col min="13321" max="13568" width="9.109375" style="963"/>
    <col min="13569" max="13569" width="16.88671875" style="963" customWidth="1"/>
    <col min="13570" max="13570" width="14.33203125" style="963" customWidth="1"/>
    <col min="13571" max="13571" width="19.5546875" style="963" customWidth="1"/>
    <col min="13572" max="13572" width="12.88671875" style="963" customWidth="1"/>
    <col min="13573" max="13575" width="16.88671875" style="963" customWidth="1"/>
    <col min="13576" max="13576" width="51.33203125" style="963" customWidth="1"/>
    <col min="13577" max="13824" width="9.109375" style="963"/>
    <col min="13825" max="13825" width="16.88671875" style="963" customWidth="1"/>
    <col min="13826" max="13826" width="14.33203125" style="963" customWidth="1"/>
    <col min="13827" max="13827" width="19.5546875" style="963" customWidth="1"/>
    <col min="13828" max="13828" width="12.88671875" style="963" customWidth="1"/>
    <col min="13829" max="13831" width="16.88671875" style="963" customWidth="1"/>
    <col min="13832" max="13832" width="51.33203125" style="963" customWidth="1"/>
    <col min="13833" max="14080" width="9.109375" style="963"/>
    <col min="14081" max="14081" width="16.88671875" style="963" customWidth="1"/>
    <col min="14082" max="14082" width="14.33203125" style="963" customWidth="1"/>
    <col min="14083" max="14083" width="19.5546875" style="963" customWidth="1"/>
    <col min="14084" max="14084" width="12.88671875" style="963" customWidth="1"/>
    <col min="14085" max="14087" width="16.88671875" style="963" customWidth="1"/>
    <col min="14088" max="14088" width="51.33203125" style="963" customWidth="1"/>
    <col min="14089" max="14336" width="9.109375" style="963"/>
    <col min="14337" max="14337" width="16.88671875" style="963" customWidth="1"/>
    <col min="14338" max="14338" width="14.33203125" style="963" customWidth="1"/>
    <col min="14339" max="14339" width="19.5546875" style="963" customWidth="1"/>
    <col min="14340" max="14340" width="12.88671875" style="963" customWidth="1"/>
    <col min="14341" max="14343" width="16.88671875" style="963" customWidth="1"/>
    <col min="14344" max="14344" width="51.33203125" style="963" customWidth="1"/>
    <col min="14345" max="14592" width="9.109375" style="963"/>
    <col min="14593" max="14593" width="16.88671875" style="963" customWidth="1"/>
    <col min="14594" max="14594" width="14.33203125" style="963" customWidth="1"/>
    <col min="14595" max="14595" width="19.5546875" style="963" customWidth="1"/>
    <col min="14596" max="14596" width="12.88671875" style="963" customWidth="1"/>
    <col min="14597" max="14599" width="16.88671875" style="963" customWidth="1"/>
    <col min="14600" max="14600" width="51.33203125" style="963" customWidth="1"/>
    <col min="14601" max="14848" width="9.109375" style="963"/>
    <col min="14849" max="14849" width="16.88671875" style="963" customWidth="1"/>
    <col min="14850" max="14850" width="14.33203125" style="963" customWidth="1"/>
    <col min="14851" max="14851" width="19.5546875" style="963" customWidth="1"/>
    <col min="14852" max="14852" width="12.88671875" style="963" customWidth="1"/>
    <col min="14853" max="14855" width="16.88671875" style="963" customWidth="1"/>
    <col min="14856" max="14856" width="51.33203125" style="963" customWidth="1"/>
    <col min="14857" max="15104" width="9.109375" style="963"/>
    <col min="15105" max="15105" width="16.88671875" style="963" customWidth="1"/>
    <col min="15106" max="15106" width="14.33203125" style="963" customWidth="1"/>
    <col min="15107" max="15107" width="19.5546875" style="963" customWidth="1"/>
    <col min="15108" max="15108" width="12.88671875" style="963" customWidth="1"/>
    <col min="15109" max="15111" width="16.88671875" style="963" customWidth="1"/>
    <col min="15112" max="15112" width="51.33203125" style="963" customWidth="1"/>
    <col min="15113" max="15360" width="9.109375" style="963"/>
    <col min="15361" max="15361" width="16.88671875" style="963" customWidth="1"/>
    <col min="15362" max="15362" width="14.33203125" style="963" customWidth="1"/>
    <col min="15363" max="15363" width="19.5546875" style="963" customWidth="1"/>
    <col min="15364" max="15364" width="12.88671875" style="963" customWidth="1"/>
    <col min="15365" max="15367" width="16.88671875" style="963" customWidth="1"/>
    <col min="15368" max="15368" width="51.33203125" style="963" customWidth="1"/>
    <col min="15369" max="15616" width="9.109375" style="963"/>
    <col min="15617" max="15617" width="16.88671875" style="963" customWidth="1"/>
    <col min="15618" max="15618" width="14.33203125" style="963" customWidth="1"/>
    <col min="15619" max="15619" width="19.5546875" style="963" customWidth="1"/>
    <col min="15620" max="15620" width="12.88671875" style="963" customWidth="1"/>
    <col min="15621" max="15623" width="16.88671875" style="963" customWidth="1"/>
    <col min="15624" max="15624" width="51.33203125" style="963" customWidth="1"/>
    <col min="15625" max="15872" width="9.109375" style="963"/>
    <col min="15873" max="15873" width="16.88671875" style="963" customWidth="1"/>
    <col min="15874" max="15874" width="14.33203125" style="963" customWidth="1"/>
    <col min="15875" max="15875" width="19.5546875" style="963" customWidth="1"/>
    <col min="15876" max="15876" width="12.88671875" style="963" customWidth="1"/>
    <col min="15877" max="15879" width="16.88671875" style="963" customWidth="1"/>
    <col min="15880" max="15880" width="51.33203125" style="963" customWidth="1"/>
    <col min="15881" max="16128" width="9.109375" style="963"/>
    <col min="16129" max="16129" width="16.88671875" style="963" customWidth="1"/>
    <col min="16130" max="16130" width="14.33203125" style="963" customWidth="1"/>
    <col min="16131" max="16131" width="19.5546875" style="963" customWidth="1"/>
    <col min="16132" max="16132" width="12.88671875" style="963" customWidth="1"/>
    <col min="16133" max="16135" width="16.88671875" style="963" customWidth="1"/>
    <col min="16136" max="16136" width="51.33203125" style="963" customWidth="1"/>
    <col min="16137" max="16384" width="9.109375" style="963"/>
  </cols>
  <sheetData>
    <row r="1" spans="1:8" ht="15" thickBot="1">
      <c r="A1" s="962" t="s">
        <v>162</v>
      </c>
      <c r="G1" s="964"/>
    </row>
    <row r="2" spans="1:8" ht="17.100000000000001" customHeight="1" thickBot="1">
      <c r="A2" s="1167" t="s">
        <v>163</v>
      </c>
      <c r="B2" s="1168"/>
      <c r="C2" s="965" t="s">
        <v>164</v>
      </c>
      <c r="D2" s="966" t="s">
        <v>165</v>
      </c>
      <c r="E2" s="1180" t="s">
        <v>166</v>
      </c>
      <c r="F2" s="1181"/>
      <c r="G2" s="964"/>
    </row>
    <row r="3" spans="1:8" ht="17.100000000000001" customHeight="1" thickBot="1">
      <c r="A3" s="1167" t="s">
        <v>167</v>
      </c>
      <c r="B3" s="1168"/>
      <c r="C3" s="1182" t="s">
        <v>168</v>
      </c>
      <c r="D3" s="1183"/>
      <c r="E3" s="1183"/>
      <c r="F3" s="1184"/>
      <c r="G3" s="964"/>
    </row>
    <row r="4" spans="1:8" ht="17.100000000000001" customHeight="1" thickBot="1">
      <c r="A4" s="1185" t="s">
        <v>169</v>
      </c>
      <c r="B4" s="1186"/>
      <c r="C4" s="1182" t="s">
        <v>170</v>
      </c>
      <c r="D4" s="1187"/>
      <c r="E4" s="1187"/>
      <c r="F4" s="1188"/>
      <c r="G4" s="964"/>
    </row>
    <row r="5" spans="1:8" ht="17.100000000000001" customHeight="1" thickBot="1">
      <c r="A5" s="1165" t="s">
        <v>171</v>
      </c>
      <c r="B5" s="1166"/>
      <c r="C5" s="967" t="s">
        <v>172</v>
      </c>
      <c r="D5" s="968" t="s">
        <v>173</v>
      </c>
      <c r="E5" s="969" t="s">
        <v>174</v>
      </c>
      <c r="F5" s="970"/>
      <c r="G5" s="964"/>
    </row>
    <row r="6" spans="1:8" ht="17.100000000000001" customHeight="1" thickBot="1">
      <c r="A6" s="1167" t="s">
        <v>175</v>
      </c>
      <c r="B6" s="1168"/>
      <c r="C6" s="971" t="s">
        <v>176</v>
      </c>
      <c r="D6" s="972"/>
      <c r="E6" s="972"/>
      <c r="F6" s="973"/>
      <c r="G6" s="964"/>
    </row>
    <row r="7" spans="1:8" ht="14.4">
      <c r="A7" s="974"/>
      <c r="B7" s="975"/>
      <c r="C7" s="975"/>
      <c r="D7" s="975"/>
      <c r="G7" s="964"/>
    </row>
    <row r="8" spans="1:8" ht="15" thickBot="1">
      <c r="A8" s="976" t="s">
        <v>177</v>
      </c>
      <c r="B8" s="975"/>
      <c r="C8" s="975"/>
      <c r="D8" s="975"/>
      <c r="G8" s="964"/>
    </row>
    <row r="9" spans="1:8" ht="20.25" customHeight="1" thickBot="1">
      <c r="A9" s="1169" t="s">
        <v>201</v>
      </c>
      <c r="B9" s="1170"/>
      <c r="C9" s="1170"/>
      <c r="D9" s="1171"/>
      <c r="G9" s="964"/>
    </row>
    <row r="10" spans="1:8" ht="14.4">
      <c r="A10" s="976"/>
      <c r="B10" s="975"/>
      <c r="C10" s="975"/>
      <c r="D10" s="975"/>
      <c r="G10" s="964"/>
    </row>
    <row r="11" spans="1:8" ht="14.4" hidden="1">
      <c r="A11" s="976" t="s">
        <v>178</v>
      </c>
      <c r="B11" s="975"/>
      <c r="C11" s="975"/>
      <c r="D11" s="975"/>
      <c r="G11" s="964"/>
    </row>
    <row r="12" spans="1:8" ht="25.5" hidden="1" customHeight="1" thickBot="1">
      <c r="A12" s="977" t="s">
        <v>179</v>
      </c>
      <c r="B12" s="1172" t="s">
        <v>180</v>
      </c>
      <c r="C12" s="1173"/>
      <c r="D12" s="1173"/>
      <c r="E12" s="1173"/>
      <c r="F12" s="1173"/>
      <c r="G12" s="1173"/>
      <c r="H12" s="1174"/>
    </row>
    <row r="13" spans="1:8" ht="14.4">
      <c r="A13" s="962"/>
      <c r="G13" s="964"/>
    </row>
    <row r="14" spans="1:8" ht="15" thickBot="1">
      <c r="A14" s="962" t="s">
        <v>181</v>
      </c>
      <c r="G14" s="964"/>
    </row>
    <row r="15" spans="1:8" ht="13.8">
      <c r="A15" s="978" t="s">
        <v>182</v>
      </c>
      <c r="B15" s="979"/>
      <c r="C15" s="980" t="s">
        <v>183</v>
      </c>
      <c r="D15" s="981"/>
      <c r="E15" s="981"/>
      <c r="F15" s="981"/>
      <c r="G15" s="981"/>
      <c r="H15" s="982"/>
    </row>
    <row r="16" spans="1:8">
      <c r="A16" s="1175" t="s">
        <v>184</v>
      </c>
      <c r="B16" s="1176"/>
      <c r="C16" s="1176"/>
      <c r="D16" s="1176"/>
      <c r="E16" s="1176"/>
      <c r="F16" s="1176"/>
      <c r="G16" s="1176"/>
      <c r="H16" s="1177"/>
    </row>
    <row r="17" spans="1:8">
      <c r="A17" s="1175"/>
      <c r="B17" s="1176"/>
      <c r="C17" s="1176"/>
      <c r="D17" s="1176"/>
      <c r="E17" s="1176"/>
      <c r="F17" s="1176"/>
      <c r="G17" s="1176"/>
      <c r="H17" s="1177"/>
    </row>
    <row r="18" spans="1:8">
      <c r="A18" s="1175"/>
      <c r="B18" s="1176"/>
      <c r="C18" s="1176"/>
      <c r="D18" s="1176"/>
      <c r="E18" s="1176"/>
      <c r="F18" s="1176"/>
      <c r="G18" s="1176"/>
      <c r="H18" s="1177"/>
    </row>
    <row r="19" spans="1:8" ht="13.8">
      <c r="A19" s="1178" t="s">
        <v>185</v>
      </c>
      <c r="B19" s="1179"/>
      <c r="C19" s="1179"/>
      <c r="D19" s="1179"/>
      <c r="E19" s="1179"/>
      <c r="F19" s="1179"/>
      <c r="G19" s="1179"/>
      <c r="H19" s="983"/>
    </row>
    <row r="20" spans="1:8" ht="15.75" customHeight="1" thickBot="1">
      <c r="A20" s="1157" t="s">
        <v>186</v>
      </c>
      <c r="B20" s="1158"/>
      <c r="C20" s="1158"/>
      <c r="D20" s="1158"/>
      <c r="E20" s="1158"/>
      <c r="F20" s="1158"/>
      <c r="G20" s="1158"/>
      <c r="H20" s="984"/>
    </row>
    <row r="21" spans="1:8" ht="14.4">
      <c r="A21" s="985"/>
      <c r="G21" s="964"/>
    </row>
    <row r="22" spans="1:8" ht="15" thickBot="1">
      <c r="A22" s="962" t="s">
        <v>187</v>
      </c>
      <c r="G22" s="964"/>
    </row>
    <row r="23" spans="1:8" ht="29.25" customHeight="1" thickBot="1">
      <c r="A23" s="1159" t="s">
        <v>188</v>
      </c>
      <c r="B23" s="1160"/>
      <c r="C23" s="1160"/>
      <c r="D23" s="1160"/>
      <c r="E23" s="1160"/>
      <c r="F23" s="1160"/>
      <c r="G23" s="1160"/>
      <c r="H23" s="1161"/>
    </row>
    <row r="24" spans="1:8" ht="14.4">
      <c r="A24" s="986"/>
      <c r="G24" s="964"/>
    </row>
    <row r="25" spans="1:8" ht="15" thickBot="1">
      <c r="A25" s="962" t="s">
        <v>189</v>
      </c>
      <c r="G25" s="964"/>
    </row>
    <row r="26" spans="1:8" ht="156" customHeight="1" thickBot="1">
      <c r="A26" s="1162" t="s">
        <v>190</v>
      </c>
      <c r="B26" s="1163"/>
      <c r="C26" s="1163"/>
      <c r="D26" s="1163"/>
      <c r="E26" s="1163"/>
      <c r="F26" s="1163"/>
      <c r="G26" s="1163"/>
      <c r="H26" s="1164"/>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cols>
    <col min="1" max="1" width="109.5546875" style="489" customWidth="1"/>
    <col min="2" max="16384" width="9.109375" style="489"/>
  </cols>
  <sheetData>
    <row r="1" spans="1:1" ht="18.600000000000001" thickTop="1" thickBot="1">
      <c r="A1" s="987" t="s">
        <v>191</v>
      </c>
    </row>
    <row r="2" spans="1:1" ht="16.2" thickTop="1">
      <c r="A2" s="988"/>
    </row>
    <row r="3" spans="1:1" ht="15">
      <c r="A3" s="989"/>
    </row>
    <row r="4" spans="1:1" ht="43.5" customHeight="1">
      <c r="A4" s="989" t="s">
        <v>192</v>
      </c>
    </row>
    <row r="5" spans="1:1" ht="30.6">
      <c r="A5" s="989" t="s">
        <v>193</v>
      </c>
    </row>
    <row r="6" spans="1:1" ht="30.6">
      <c r="A6" s="989" t="s">
        <v>194</v>
      </c>
    </row>
    <row r="7" spans="1:1" ht="30.6">
      <c r="A7" s="989" t="s">
        <v>195</v>
      </c>
    </row>
    <row r="8" spans="1:1" ht="30.6">
      <c r="A8" s="989" t="s">
        <v>196</v>
      </c>
    </row>
    <row r="9" spans="1:1" ht="30.6">
      <c r="A9" s="989" t="s">
        <v>197</v>
      </c>
    </row>
    <row r="10" spans="1:1" ht="33" customHeight="1">
      <c r="A10" s="989" t="s">
        <v>198</v>
      </c>
    </row>
    <row r="11" spans="1:1" ht="45.6">
      <c r="A11" s="989" t="s">
        <v>199</v>
      </c>
    </row>
    <row r="12" spans="1:1" ht="30.6">
      <c r="A12" s="990" t="s">
        <v>200</v>
      </c>
    </row>
    <row r="13" spans="1:1" ht="15.6">
      <c r="A13" s="98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2599349</v>
      </c>
      <c r="C3" s="23">
        <v>2598975</v>
      </c>
      <c r="D3" s="24" t="s">
        <v>15</v>
      </c>
      <c r="E3" s="23">
        <v>2599349</v>
      </c>
      <c r="F3" s="23">
        <v>2598975</v>
      </c>
      <c r="G3" s="24" t="s">
        <v>15</v>
      </c>
      <c r="H3" s="23">
        <v>2599349</v>
      </c>
      <c r="I3" s="23">
        <v>2598975</v>
      </c>
      <c r="J3" s="25" t="s">
        <v>15</v>
      </c>
      <c r="K3" s="26">
        <v>2599349</v>
      </c>
      <c r="L3" s="23">
        <v>2598975</v>
      </c>
      <c r="M3" s="24" t="s">
        <v>15</v>
      </c>
      <c r="N3" s="23">
        <v>2599349</v>
      </c>
      <c r="O3" s="23">
        <v>2598975</v>
      </c>
      <c r="P3" s="24" t="s">
        <v>15</v>
      </c>
      <c r="Q3" s="23">
        <v>2599349</v>
      </c>
      <c r="R3" s="23">
        <v>2598975</v>
      </c>
      <c r="S3" s="24" t="s">
        <v>15</v>
      </c>
      <c r="T3" s="23">
        <v>2599349</v>
      </c>
      <c r="U3" s="23">
        <v>2598975</v>
      </c>
      <c r="V3" s="27">
        <v>2599349</v>
      </c>
      <c r="W3" s="28">
        <v>2598975</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168785</v>
      </c>
      <c r="C6" s="46">
        <v>186069</v>
      </c>
      <c r="D6" s="47">
        <v>-9.2890271888385487E-2</v>
      </c>
      <c r="E6" s="46">
        <v>104474</v>
      </c>
      <c r="F6" s="46">
        <v>122179</v>
      </c>
      <c r="G6" s="47">
        <v>-0.14491033647353474</v>
      </c>
      <c r="H6" s="46">
        <v>64311</v>
      </c>
      <c r="I6" s="46">
        <v>63890</v>
      </c>
      <c r="J6" s="48">
        <v>6.5894506182501171E-3</v>
      </c>
      <c r="K6" s="49">
        <v>0.55805981072811739</v>
      </c>
      <c r="L6" s="50">
        <v>0.6190447152488463</v>
      </c>
      <c r="M6" s="51">
        <v>-6.1</v>
      </c>
      <c r="N6" s="46">
        <v>219601</v>
      </c>
      <c r="O6" s="46">
        <v>253791</v>
      </c>
      <c r="P6" s="47">
        <v>-0.13471714915028507</v>
      </c>
      <c r="Q6" s="46">
        <v>393508</v>
      </c>
      <c r="R6" s="46">
        <v>409972</v>
      </c>
      <c r="S6" s="47">
        <v>-4.0158840115910352E-2</v>
      </c>
      <c r="T6" s="46">
        <v>398638</v>
      </c>
      <c r="U6" s="52">
        <v>454196</v>
      </c>
      <c r="V6" s="53">
        <v>2.3618094024942975</v>
      </c>
      <c r="W6" s="54">
        <v>2.4410084431044399</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162862</v>
      </c>
      <c r="C8" s="46">
        <v>177966</v>
      </c>
      <c r="D8" s="47">
        <v>-8.487014373532023E-2</v>
      </c>
      <c r="E8" s="46">
        <v>103399</v>
      </c>
      <c r="F8" s="46">
        <v>120941</v>
      </c>
      <c r="G8" s="47">
        <v>-0.14504593148725411</v>
      </c>
      <c r="H8" s="46">
        <v>59463</v>
      </c>
      <c r="I8" s="46">
        <v>57025</v>
      </c>
      <c r="J8" s="48">
        <v>4.2753178430512934E-2</v>
      </c>
      <c r="K8" s="49">
        <v>0.57051546227290495</v>
      </c>
      <c r="L8" s="50">
        <v>0.6321136859979235</v>
      </c>
      <c r="M8" s="51">
        <v>-6.2</v>
      </c>
      <c r="N8" s="46">
        <v>214576</v>
      </c>
      <c r="O8" s="46">
        <v>247183</v>
      </c>
      <c r="P8" s="47">
        <v>-0.13191441158979381</v>
      </c>
      <c r="Q8" s="46">
        <v>376109</v>
      </c>
      <c r="R8" s="46">
        <v>391042</v>
      </c>
      <c r="S8" s="47">
        <v>-3.8187713851709021E-2</v>
      </c>
      <c r="T8" s="46">
        <v>387503</v>
      </c>
      <c r="U8" s="52">
        <v>439284</v>
      </c>
      <c r="V8" s="53">
        <v>2.3793334233891268</v>
      </c>
      <c r="W8" s="54">
        <v>2.4683591247766428</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102906</v>
      </c>
      <c r="C10" s="68">
        <v>114212</v>
      </c>
      <c r="D10" s="69">
        <v>-9.8991349420376143E-2</v>
      </c>
      <c r="E10" s="68">
        <v>78805</v>
      </c>
      <c r="F10" s="68">
        <v>90645</v>
      </c>
      <c r="G10" s="69">
        <v>-0.13061944950079982</v>
      </c>
      <c r="H10" s="68">
        <v>24101</v>
      </c>
      <c r="I10" s="68">
        <v>23567</v>
      </c>
      <c r="J10" s="70">
        <v>2.2658802562905759E-2</v>
      </c>
      <c r="K10" s="71">
        <v>0.66003529244848014</v>
      </c>
      <c r="L10" s="72">
        <v>0.70821604541331484</v>
      </c>
      <c r="M10" s="73">
        <v>-4.8</v>
      </c>
      <c r="N10" s="68">
        <v>148867</v>
      </c>
      <c r="O10" s="68">
        <v>166304</v>
      </c>
      <c r="P10" s="69">
        <v>-0.10485015393496248</v>
      </c>
      <c r="Q10" s="68">
        <v>225544</v>
      </c>
      <c r="R10" s="68">
        <v>234821</v>
      </c>
      <c r="S10" s="69">
        <v>-3.9506688073042869E-2</v>
      </c>
      <c r="T10" s="68">
        <v>251008</v>
      </c>
      <c r="U10" s="74">
        <v>281841</v>
      </c>
      <c r="V10" s="75">
        <v>2.4391969370104758</v>
      </c>
      <c r="W10" s="76">
        <v>2.4677004167688157</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59956</v>
      </c>
      <c r="C12" s="68">
        <v>63754</v>
      </c>
      <c r="D12" s="69">
        <v>-5.9572732691282118E-2</v>
      </c>
      <c r="E12" s="68">
        <v>24594</v>
      </c>
      <c r="F12" s="68">
        <v>30296</v>
      </c>
      <c r="G12" s="69">
        <v>-0.18820966464219699</v>
      </c>
      <c r="H12" s="68">
        <v>35362</v>
      </c>
      <c r="I12" s="68">
        <v>33458</v>
      </c>
      <c r="J12" s="70">
        <v>5.6907167194691854E-2</v>
      </c>
      <c r="K12" s="71">
        <v>0.43641616577557868</v>
      </c>
      <c r="L12" s="72">
        <v>0.51772168914550543</v>
      </c>
      <c r="M12" s="73">
        <v>-8.1</v>
      </c>
      <c r="N12" s="68">
        <v>65709</v>
      </c>
      <c r="O12" s="68">
        <v>80879</v>
      </c>
      <c r="P12" s="69">
        <v>-0.18756413902249039</v>
      </c>
      <c r="Q12" s="68">
        <v>150565</v>
      </c>
      <c r="R12" s="68">
        <v>156221</v>
      </c>
      <c r="S12" s="69">
        <v>-3.6205119670210791E-2</v>
      </c>
      <c r="T12" s="68">
        <v>136495</v>
      </c>
      <c r="U12" s="74">
        <v>157443</v>
      </c>
      <c r="V12" s="75">
        <v>2.2765861631863364</v>
      </c>
      <c r="W12" s="76">
        <v>2.4695391661699659</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5923</v>
      </c>
      <c r="C14" s="46">
        <v>8103</v>
      </c>
      <c r="D14" s="47">
        <v>-0.26903615944711834</v>
      </c>
      <c r="E14" s="46">
        <v>1075</v>
      </c>
      <c r="F14" s="46">
        <v>1238</v>
      </c>
      <c r="G14" s="47">
        <v>-0.13166397415185785</v>
      </c>
      <c r="H14" s="46">
        <v>4848</v>
      </c>
      <c r="I14" s="46">
        <v>6865</v>
      </c>
      <c r="J14" s="48">
        <v>-0.29380917698470504</v>
      </c>
      <c r="K14" s="49">
        <v>0.28880970170699466</v>
      </c>
      <c r="L14" s="50">
        <v>0.3490755414685684</v>
      </c>
      <c r="M14" s="51">
        <v>-6</v>
      </c>
      <c r="N14" s="46">
        <v>5025</v>
      </c>
      <c r="O14" s="46">
        <v>6608</v>
      </c>
      <c r="P14" s="47">
        <v>-0.23955811138014527</v>
      </c>
      <c r="Q14" s="46">
        <v>17399</v>
      </c>
      <c r="R14" s="46">
        <v>18930</v>
      </c>
      <c r="S14" s="47">
        <v>-8.087691494981511E-2</v>
      </c>
      <c r="T14" s="46">
        <v>11135</v>
      </c>
      <c r="U14" s="52">
        <v>14912</v>
      </c>
      <c r="V14" s="53">
        <v>1.8799594799932466</v>
      </c>
      <c r="W14" s="54">
        <v>1.8403060594841416</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156237</v>
      </c>
      <c r="C18" s="101">
        <v>170440</v>
      </c>
      <c r="D18" s="102">
        <v>-8.3331377610889462E-2</v>
      </c>
      <c r="E18" s="101">
        <v>98850</v>
      </c>
      <c r="F18" s="101">
        <v>115991</v>
      </c>
      <c r="G18" s="102">
        <v>-0.14777870696864412</v>
      </c>
      <c r="H18" s="101">
        <v>57387</v>
      </c>
      <c r="I18" s="101">
        <v>54449</v>
      </c>
      <c r="J18" s="103">
        <v>5.3958750390273466E-2</v>
      </c>
      <c r="K18" s="104">
        <v>0.57828364590338144</v>
      </c>
      <c r="L18" s="105">
        <v>0.64003181815763288</v>
      </c>
      <c r="M18" s="106">
        <v>-6.2</v>
      </c>
      <c r="N18" s="101">
        <v>208968</v>
      </c>
      <c r="O18" s="101">
        <v>240579</v>
      </c>
      <c r="P18" s="102">
        <v>-0.13139550833613906</v>
      </c>
      <c r="Q18" s="101">
        <v>361359</v>
      </c>
      <c r="R18" s="101">
        <v>375886</v>
      </c>
      <c r="S18" s="102">
        <v>-3.8647355847251562E-2</v>
      </c>
      <c r="T18" s="101">
        <v>376729</v>
      </c>
      <c r="U18" s="107">
        <v>427126</v>
      </c>
      <c r="V18" s="108">
        <v>2.4112662173492834</v>
      </c>
      <c r="W18" s="109">
        <v>2.5060197136822344</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97981</v>
      </c>
      <c r="C20" s="114">
        <v>108719</v>
      </c>
      <c r="D20" s="115">
        <v>-9.8768384550998442E-2</v>
      </c>
      <c r="E20" s="114">
        <v>74727</v>
      </c>
      <c r="F20" s="114">
        <v>86068</v>
      </c>
      <c r="G20" s="115">
        <v>-0.13176790444764605</v>
      </c>
      <c r="H20" s="114">
        <v>23254</v>
      </c>
      <c r="I20" s="114">
        <v>22651</v>
      </c>
      <c r="J20" s="116">
        <v>2.6621341221138139E-2</v>
      </c>
      <c r="K20" s="117">
        <v>0.67505637491771364</v>
      </c>
      <c r="L20" s="118">
        <v>0.72271118082007613</v>
      </c>
      <c r="M20" s="119">
        <v>-4.8</v>
      </c>
      <c r="N20" s="114">
        <v>144591</v>
      </c>
      <c r="O20" s="114">
        <v>161273</v>
      </c>
      <c r="P20" s="115">
        <v>-0.10343950940330991</v>
      </c>
      <c r="Q20" s="114">
        <v>214191</v>
      </c>
      <c r="R20" s="114">
        <v>223150</v>
      </c>
      <c r="S20" s="115">
        <v>-4.0147882590185972E-2</v>
      </c>
      <c r="T20" s="114">
        <v>242716</v>
      </c>
      <c r="U20" s="120">
        <v>272491</v>
      </c>
      <c r="V20" s="121">
        <v>2.4771741460078993</v>
      </c>
      <c r="W20" s="122">
        <v>2.5063788298273533</v>
      </c>
    </row>
    <row r="21" spans="1:23" ht="15.6">
      <c r="A21" s="113" t="s">
        <v>23</v>
      </c>
      <c r="B21" s="114">
        <v>58256</v>
      </c>
      <c r="C21" s="68">
        <v>61721</v>
      </c>
      <c r="D21" s="115">
        <v>-5.6139725539119584E-2</v>
      </c>
      <c r="E21" s="114">
        <v>24123</v>
      </c>
      <c r="F21" s="114">
        <v>29923</v>
      </c>
      <c r="G21" s="115">
        <v>-0.19383083247000635</v>
      </c>
      <c r="H21" s="114">
        <v>34133</v>
      </c>
      <c r="I21" s="114">
        <v>31798</v>
      </c>
      <c r="J21" s="116">
        <v>7.3432291339077929E-2</v>
      </c>
      <c r="K21" s="117">
        <v>0.43743884540117417</v>
      </c>
      <c r="L21" s="118">
        <v>0.51923580557301485</v>
      </c>
      <c r="M21" s="119">
        <v>-8.2000000000000011</v>
      </c>
      <c r="N21" s="114">
        <v>64377</v>
      </c>
      <c r="O21" s="114">
        <v>79306</v>
      </c>
      <c r="P21" s="115">
        <v>-0.18824552997251154</v>
      </c>
      <c r="Q21" s="114">
        <v>147168</v>
      </c>
      <c r="R21" s="114">
        <v>152736</v>
      </c>
      <c r="S21" s="115">
        <v>-3.6455059710873663E-2</v>
      </c>
      <c r="T21" s="114">
        <v>134013</v>
      </c>
      <c r="U21" s="120">
        <v>154635</v>
      </c>
      <c r="V21" s="121">
        <v>2.300415407854985</v>
      </c>
      <c r="W21" s="122">
        <v>2.5053871453800167</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6625</v>
      </c>
      <c r="C24" s="101">
        <v>7526</v>
      </c>
      <c r="D24" s="102">
        <v>-0.11971830985915492</v>
      </c>
      <c r="E24" s="101">
        <v>4549</v>
      </c>
      <c r="F24" s="101">
        <v>4950</v>
      </c>
      <c r="G24" s="102">
        <v>-8.1010101010101004E-2</v>
      </c>
      <c r="H24" s="101">
        <v>2076</v>
      </c>
      <c r="I24" s="101">
        <v>2576</v>
      </c>
      <c r="J24" s="103">
        <v>-0.19409937888198758</v>
      </c>
      <c r="K24" s="104">
        <v>0.3802033898305085</v>
      </c>
      <c r="L24" s="105">
        <v>0.43573502243335971</v>
      </c>
      <c r="M24" s="106">
        <v>-5.6000000000000005</v>
      </c>
      <c r="N24" s="101">
        <v>5608</v>
      </c>
      <c r="O24" s="101">
        <v>6604</v>
      </c>
      <c r="P24" s="102">
        <v>-0.15081768625075712</v>
      </c>
      <c r="Q24" s="101">
        <v>14750</v>
      </c>
      <c r="R24" s="101">
        <v>15156</v>
      </c>
      <c r="S24" s="102">
        <v>-2.6788070731063606E-2</v>
      </c>
      <c r="T24" s="101">
        <v>10774</v>
      </c>
      <c r="U24" s="107">
        <v>12158</v>
      </c>
      <c r="V24" s="108">
        <v>1.6262641509433962</v>
      </c>
      <c r="W24" s="109">
        <v>1.6154663832048897</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4925</v>
      </c>
      <c r="C26" s="114">
        <v>5493</v>
      </c>
      <c r="D26" s="115">
        <v>-0.10340433278718369</v>
      </c>
      <c r="E26" s="114">
        <v>4078</v>
      </c>
      <c r="F26" s="114">
        <v>4577</v>
      </c>
      <c r="G26" s="115">
        <v>-0.10902337775835701</v>
      </c>
      <c r="H26" s="114">
        <v>847</v>
      </c>
      <c r="I26" s="114">
        <v>916</v>
      </c>
      <c r="J26" s="116">
        <v>-7.5327510917030563E-2</v>
      </c>
      <c r="K26" s="117">
        <v>0.37664053554126664</v>
      </c>
      <c r="L26" s="118">
        <v>0.4310684602861794</v>
      </c>
      <c r="M26" s="119">
        <v>-5.4</v>
      </c>
      <c r="N26" s="114">
        <v>4276</v>
      </c>
      <c r="O26" s="114">
        <v>5031</v>
      </c>
      <c r="P26" s="115">
        <v>-0.15006956867421983</v>
      </c>
      <c r="Q26" s="114">
        <v>11353</v>
      </c>
      <c r="R26" s="114">
        <v>11671</v>
      </c>
      <c r="S26" s="115">
        <v>-2.724702253448719E-2</v>
      </c>
      <c r="T26" s="114">
        <v>8292</v>
      </c>
      <c r="U26" s="120">
        <v>9350</v>
      </c>
      <c r="V26" s="121">
        <v>1.6836548223350254</v>
      </c>
      <c r="W26" s="122">
        <v>1.7021663935918441</v>
      </c>
    </row>
    <row r="27" spans="1:23" ht="15.6">
      <c r="A27" s="113" t="s">
        <v>23</v>
      </c>
      <c r="B27" s="114">
        <v>1700</v>
      </c>
      <c r="C27" s="114">
        <v>2033</v>
      </c>
      <c r="D27" s="115">
        <v>-0.16379734382685687</v>
      </c>
      <c r="E27" s="114">
        <v>471</v>
      </c>
      <c r="F27" s="114">
        <v>373</v>
      </c>
      <c r="G27" s="115">
        <v>0.26273458445040215</v>
      </c>
      <c r="H27" s="114">
        <v>1229</v>
      </c>
      <c r="I27" s="114">
        <v>1660</v>
      </c>
      <c r="J27" s="116">
        <v>-0.25963855421686749</v>
      </c>
      <c r="K27" s="117">
        <v>0.39211068589932291</v>
      </c>
      <c r="L27" s="118">
        <v>0.45136298421807747</v>
      </c>
      <c r="M27" s="119">
        <v>-5.8999999999999995</v>
      </c>
      <c r="N27" s="114">
        <v>1332</v>
      </c>
      <c r="O27" s="114">
        <v>1573</v>
      </c>
      <c r="P27" s="115">
        <v>-0.15321042593769865</v>
      </c>
      <c r="Q27" s="114">
        <v>3397</v>
      </c>
      <c r="R27" s="114">
        <v>3485</v>
      </c>
      <c r="S27" s="115">
        <v>-2.5251076040172165E-2</v>
      </c>
      <c r="T27" s="114">
        <v>2482</v>
      </c>
      <c r="U27" s="120">
        <v>2808</v>
      </c>
      <c r="V27" s="121">
        <v>1.46</v>
      </c>
      <c r="W27" s="122">
        <v>1.3812100344318741</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c r="B31" s="138"/>
      <c r="N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OCTOBER 2016 VS 2015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showRowColHeaders="0"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874368</v>
      </c>
      <c r="C6" s="195">
        <v>864406</v>
      </c>
      <c r="D6" s="196">
        <v>1.1524677061473428E-2</v>
      </c>
      <c r="E6" s="197">
        <v>525535</v>
      </c>
      <c r="F6" s="195">
        <v>526696</v>
      </c>
      <c r="G6" s="198">
        <v>-2.2043076081838479E-3</v>
      </c>
      <c r="H6" s="195">
        <v>348833</v>
      </c>
      <c r="I6" s="195">
        <v>337710</v>
      </c>
      <c r="J6" s="196">
        <v>3.293654318794232E-2</v>
      </c>
      <c r="K6" s="199">
        <v>0.66100000000000003</v>
      </c>
      <c r="L6" s="196">
        <v>0.68600000000000005</v>
      </c>
      <c r="M6" s="200">
        <v>-2.5</v>
      </c>
      <c r="N6" s="195">
        <v>1057930</v>
      </c>
      <c r="O6" s="195">
        <v>1126428</v>
      </c>
      <c r="P6" s="196">
        <v>-6.0809923048787851E-2</v>
      </c>
      <c r="Q6" s="197">
        <v>1599861</v>
      </c>
      <c r="R6" s="195">
        <v>1641810</v>
      </c>
      <c r="S6" s="198">
        <v>-2.5550459553785151E-2</v>
      </c>
      <c r="T6" s="195">
        <v>2179827</v>
      </c>
      <c r="U6" s="201">
        <v>2257783</v>
      </c>
      <c r="V6" s="202">
        <v>2.4930315382081685</v>
      </c>
      <c r="W6" s="203">
        <v>2.6119473950898073</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834912</v>
      </c>
      <c r="C8" s="195">
        <v>821506</v>
      </c>
      <c r="D8" s="196">
        <v>1.6318809600903705E-2</v>
      </c>
      <c r="E8" s="197">
        <v>518973</v>
      </c>
      <c r="F8" s="195">
        <v>519417</v>
      </c>
      <c r="G8" s="198">
        <v>-8.548045212228325E-4</v>
      </c>
      <c r="H8" s="195">
        <v>315939</v>
      </c>
      <c r="I8" s="195">
        <v>302089</v>
      </c>
      <c r="J8" s="196">
        <v>4.5847415827785849E-2</v>
      </c>
      <c r="K8" s="199">
        <v>0.67200000000000004</v>
      </c>
      <c r="L8" s="196">
        <v>0.69799999999999995</v>
      </c>
      <c r="M8" s="200">
        <v>-2.6</v>
      </c>
      <c r="N8" s="195">
        <v>1027012</v>
      </c>
      <c r="O8" s="195">
        <v>1091929</v>
      </c>
      <c r="P8" s="196">
        <v>-5.9451667645057507E-2</v>
      </c>
      <c r="Q8" s="197">
        <v>1527723</v>
      </c>
      <c r="R8" s="195">
        <v>1564956</v>
      </c>
      <c r="S8" s="198">
        <v>-2.379172321777737E-2</v>
      </c>
      <c r="T8" s="195">
        <v>2100510</v>
      </c>
      <c r="U8" s="201">
        <v>2168815</v>
      </c>
      <c r="V8" s="202">
        <v>2.5158459813728871</v>
      </c>
      <c r="W8" s="208">
        <v>2.6400476685501992</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488164</v>
      </c>
      <c r="C10" s="220">
        <v>490631</v>
      </c>
      <c r="D10" s="221">
        <v>-5.0282187631845521E-3</v>
      </c>
      <c r="E10" s="222">
        <v>378634</v>
      </c>
      <c r="F10" s="220">
        <v>387744</v>
      </c>
      <c r="G10" s="223">
        <v>-2.3494883221919616E-2</v>
      </c>
      <c r="H10" s="220">
        <v>109530</v>
      </c>
      <c r="I10" s="220">
        <v>102887</v>
      </c>
      <c r="J10" s="221">
        <v>6.4565980152983371E-2</v>
      </c>
      <c r="K10" s="224">
        <v>0.73599999999999999</v>
      </c>
      <c r="L10" s="221">
        <v>0.76100000000000001</v>
      </c>
      <c r="M10" s="225">
        <v>-2.5</v>
      </c>
      <c r="N10" s="220">
        <v>676786</v>
      </c>
      <c r="O10" s="220">
        <v>716223</v>
      </c>
      <c r="P10" s="221">
        <v>-5.5062459597080796E-2</v>
      </c>
      <c r="Q10" s="222">
        <v>919036</v>
      </c>
      <c r="R10" s="220">
        <v>941666</v>
      </c>
      <c r="S10" s="223">
        <v>-2.403187542079676E-2</v>
      </c>
      <c r="T10" s="220">
        <v>1266261</v>
      </c>
      <c r="U10" s="226">
        <v>1315325</v>
      </c>
      <c r="V10" s="227">
        <v>2.5939254021189599</v>
      </c>
      <c r="W10" s="228">
        <v>2.6808844121141959</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346748</v>
      </c>
      <c r="C12" s="220">
        <v>330875</v>
      </c>
      <c r="D12" s="221">
        <v>4.7972799395542123E-2</v>
      </c>
      <c r="E12" s="222">
        <v>140339</v>
      </c>
      <c r="F12" s="220">
        <v>131673</v>
      </c>
      <c r="G12" s="223">
        <v>6.5814555755545942E-2</v>
      </c>
      <c r="H12" s="220">
        <v>206409</v>
      </c>
      <c r="I12" s="220">
        <v>199202</v>
      </c>
      <c r="J12" s="221">
        <v>3.6179355628959547E-2</v>
      </c>
      <c r="K12" s="224">
        <v>0.57499999999999996</v>
      </c>
      <c r="L12" s="221">
        <v>0.60299999999999998</v>
      </c>
      <c r="M12" s="225">
        <v>-2.8000000000000003</v>
      </c>
      <c r="N12" s="220">
        <v>350226</v>
      </c>
      <c r="O12" s="220">
        <v>375706</v>
      </c>
      <c r="P12" s="221">
        <v>-6.7818986122127403E-2</v>
      </c>
      <c r="Q12" s="222">
        <v>608687</v>
      </c>
      <c r="R12" s="220">
        <v>623290</v>
      </c>
      <c r="S12" s="223">
        <v>-2.3428901474434053E-2</v>
      </c>
      <c r="T12" s="220">
        <v>834249</v>
      </c>
      <c r="U12" s="226">
        <v>853490</v>
      </c>
      <c r="V12" s="227">
        <v>2.405923033442154</v>
      </c>
      <c r="W12" s="228">
        <v>2.5794937665281452</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39456</v>
      </c>
      <c r="C14" s="195">
        <v>42900</v>
      </c>
      <c r="D14" s="196">
        <v>-8.0279720279720274E-2</v>
      </c>
      <c r="E14" s="197">
        <v>6562</v>
      </c>
      <c r="F14" s="195">
        <v>7279</v>
      </c>
      <c r="G14" s="198">
        <v>-9.8502541557906304E-2</v>
      </c>
      <c r="H14" s="195">
        <v>32894</v>
      </c>
      <c r="I14" s="195">
        <v>35621</v>
      </c>
      <c r="J14" s="196">
        <v>-7.6555964178434063E-2</v>
      </c>
      <c r="K14" s="199">
        <v>0.42899999999999999</v>
      </c>
      <c r="L14" s="196">
        <v>0.44900000000000001</v>
      </c>
      <c r="M14" s="200">
        <v>-2</v>
      </c>
      <c r="N14" s="195">
        <v>30918</v>
      </c>
      <c r="O14" s="195">
        <v>34499</v>
      </c>
      <c r="P14" s="196">
        <v>-0.10380011014812024</v>
      </c>
      <c r="Q14" s="197">
        <v>72138</v>
      </c>
      <c r="R14" s="195">
        <v>76854</v>
      </c>
      <c r="S14" s="198">
        <v>-6.1363104067452573E-2</v>
      </c>
      <c r="T14" s="195">
        <v>79317</v>
      </c>
      <c r="U14" s="201">
        <v>88968</v>
      </c>
      <c r="V14" s="202">
        <v>2.0102645985401462</v>
      </c>
      <c r="W14" s="208">
        <v>2.0738461538461537</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802009</v>
      </c>
      <c r="C18" s="252">
        <v>787663</v>
      </c>
      <c r="D18" s="253">
        <v>1.8213372978037563E-2</v>
      </c>
      <c r="E18" s="254">
        <v>496911</v>
      </c>
      <c r="F18" s="252">
        <v>496248</v>
      </c>
      <c r="G18" s="255">
        <v>1.3360255356192872E-3</v>
      </c>
      <c r="H18" s="252">
        <v>305098</v>
      </c>
      <c r="I18" s="252">
        <v>291415</v>
      </c>
      <c r="J18" s="253">
        <v>4.6953657155602832E-2</v>
      </c>
      <c r="K18" s="256">
        <v>0.68100000000000005</v>
      </c>
      <c r="L18" s="253">
        <v>0.70499999999999996</v>
      </c>
      <c r="M18" s="257">
        <v>-2.4</v>
      </c>
      <c r="N18" s="252">
        <v>999694</v>
      </c>
      <c r="O18" s="252">
        <v>1059682</v>
      </c>
      <c r="P18" s="253">
        <v>-5.6609435660886942E-2</v>
      </c>
      <c r="Q18" s="254">
        <v>1468126</v>
      </c>
      <c r="R18" s="252">
        <v>1502301</v>
      </c>
      <c r="S18" s="255">
        <v>-2.274843723062156E-2</v>
      </c>
      <c r="T18" s="252">
        <v>2046669</v>
      </c>
      <c r="U18" s="258">
        <v>2107646</v>
      </c>
      <c r="V18" s="259">
        <v>2.5519277215093594</v>
      </c>
      <c r="W18" s="260">
        <v>2.6758220203310299</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463505</v>
      </c>
      <c r="C20" s="264">
        <v>464539</v>
      </c>
      <c r="D20" s="265">
        <v>-2.2258626294024827E-3</v>
      </c>
      <c r="E20" s="222">
        <v>358443</v>
      </c>
      <c r="F20" s="220">
        <v>365930</v>
      </c>
      <c r="G20" s="266">
        <v>-2.0460197305495587E-2</v>
      </c>
      <c r="H20" s="220">
        <v>105062</v>
      </c>
      <c r="I20" s="220">
        <v>98609</v>
      </c>
      <c r="J20" s="265">
        <v>6.5440274214321206E-2</v>
      </c>
      <c r="K20" s="267">
        <v>0.751</v>
      </c>
      <c r="L20" s="265">
        <v>0.77400000000000002</v>
      </c>
      <c r="M20" s="268">
        <v>-2.2999999999999998</v>
      </c>
      <c r="N20" s="220">
        <v>656254</v>
      </c>
      <c r="O20" s="220">
        <v>691086</v>
      </c>
      <c r="P20" s="265">
        <v>-5.0401831320559233E-2</v>
      </c>
      <c r="Q20" s="222">
        <v>873287</v>
      </c>
      <c r="R20" s="220">
        <v>892919</v>
      </c>
      <c r="S20" s="266">
        <v>-2.1986316787972929E-2</v>
      </c>
      <c r="T20" s="220">
        <v>1225619</v>
      </c>
      <c r="U20" s="226">
        <v>1267541</v>
      </c>
      <c r="V20" s="269">
        <v>2.644241162447007</v>
      </c>
      <c r="W20" s="270">
        <v>2.7285997515816756</v>
      </c>
    </row>
    <row r="21" spans="1:23" ht="15" customHeight="1">
      <c r="A21" s="263" t="s">
        <v>23</v>
      </c>
      <c r="B21" s="264">
        <v>338504</v>
      </c>
      <c r="C21" s="220">
        <v>323124</v>
      </c>
      <c r="D21" s="265">
        <v>4.7597826221512485E-2</v>
      </c>
      <c r="E21" s="222">
        <v>138468</v>
      </c>
      <c r="F21" s="220">
        <v>130318</v>
      </c>
      <c r="G21" s="266">
        <v>6.2539326877330839E-2</v>
      </c>
      <c r="H21" s="220">
        <v>200036</v>
      </c>
      <c r="I21" s="220">
        <v>192806</v>
      </c>
      <c r="J21" s="265">
        <v>3.7498833023868555E-2</v>
      </c>
      <c r="K21" s="267">
        <v>0.57699999999999996</v>
      </c>
      <c r="L21" s="265">
        <v>0.60499999999999998</v>
      </c>
      <c r="M21" s="268">
        <v>-2.8000000000000003</v>
      </c>
      <c r="N21" s="220">
        <v>343440</v>
      </c>
      <c r="O21" s="220">
        <v>368596</v>
      </c>
      <c r="P21" s="265">
        <v>-6.8248163300741196E-2</v>
      </c>
      <c r="Q21" s="222">
        <v>594839</v>
      </c>
      <c r="R21" s="220">
        <v>609382</v>
      </c>
      <c r="S21" s="266">
        <v>-2.3865161754039337E-2</v>
      </c>
      <c r="T21" s="220">
        <v>821050</v>
      </c>
      <c r="U21" s="226">
        <v>840105</v>
      </c>
      <c r="V21" s="269">
        <v>2.4255252522865312</v>
      </c>
      <c r="W21" s="270">
        <v>2.5999461507037545</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32903</v>
      </c>
      <c r="C24" s="252">
        <v>33843</v>
      </c>
      <c r="D24" s="253">
        <v>-2.7775315427119345E-2</v>
      </c>
      <c r="E24" s="254">
        <v>22062</v>
      </c>
      <c r="F24" s="252">
        <v>23169</v>
      </c>
      <c r="G24" s="255">
        <v>-4.7779360352194745E-2</v>
      </c>
      <c r="H24" s="252">
        <v>10841</v>
      </c>
      <c r="I24" s="252">
        <v>10674</v>
      </c>
      <c r="J24" s="253">
        <v>1.5645493723065392E-2</v>
      </c>
      <c r="K24" s="256">
        <v>0.45800000000000002</v>
      </c>
      <c r="L24" s="253">
        <v>0.51500000000000001</v>
      </c>
      <c r="M24" s="257">
        <v>-5.7</v>
      </c>
      <c r="N24" s="252">
        <v>27318</v>
      </c>
      <c r="O24" s="252">
        <v>32247</v>
      </c>
      <c r="P24" s="253">
        <v>-0.15285142803981766</v>
      </c>
      <c r="Q24" s="254">
        <v>59597</v>
      </c>
      <c r="R24" s="252">
        <v>62655</v>
      </c>
      <c r="S24" s="255">
        <v>-4.8806958742319051E-2</v>
      </c>
      <c r="T24" s="252">
        <v>53841</v>
      </c>
      <c r="U24" s="258">
        <v>61169</v>
      </c>
      <c r="V24" s="259">
        <v>1.6363553475366988</v>
      </c>
      <c r="W24" s="260">
        <v>1.8074343291079396</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24659</v>
      </c>
      <c r="C26" s="264">
        <v>26092</v>
      </c>
      <c r="D26" s="265">
        <v>-5.4921048597271191E-2</v>
      </c>
      <c r="E26" s="222">
        <v>20191</v>
      </c>
      <c r="F26" s="220">
        <v>21814</v>
      </c>
      <c r="G26" s="266">
        <v>-7.4401760337397996E-2</v>
      </c>
      <c r="H26" s="220">
        <v>4468</v>
      </c>
      <c r="I26" s="220">
        <v>4278</v>
      </c>
      <c r="J26" s="265">
        <v>4.441327723235157E-2</v>
      </c>
      <c r="K26" s="267">
        <v>0.44900000000000001</v>
      </c>
      <c r="L26" s="265">
        <v>0.51600000000000001</v>
      </c>
      <c r="M26" s="268">
        <v>-6.7</v>
      </c>
      <c r="N26" s="220">
        <v>20532</v>
      </c>
      <c r="O26" s="220">
        <v>25137</v>
      </c>
      <c r="P26" s="265">
        <v>-0.18319608545172456</v>
      </c>
      <c r="Q26" s="222">
        <v>45749</v>
      </c>
      <c r="R26" s="220">
        <v>48747</v>
      </c>
      <c r="S26" s="266">
        <v>-6.1501220587933614E-2</v>
      </c>
      <c r="T26" s="220">
        <v>40642</v>
      </c>
      <c r="U26" s="226">
        <v>47784</v>
      </c>
      <c r="V26" s="269">
        <v>1.6481609148789489</v>
      </c>
      <c r="W26" s="270">
        <v>1.8313659359190557</v>
      </c>
    </row>
    <row r="27" spans="1:23" ht="15" customHeight="1">
      <c r="A27" s="263" t="s">
        <v>23</v>
      </c>
      <c r="B27" s="264">
        <v>8244</v>
      </c>
      <c r="C27" s="264">
        <v>7751</v>
      </c>
      <c r="D27" s="265">
        <v>6.3604696168236358E-2</v>
      </c>
      <c r="E27" s="222">
        <v>1871</v>
      </c>
      <c r="F27" s="220">
        <v>1355</v>
      </c>
      <c r="G27" s="266">
        <v>0.38081180811808119</v>
      </c>
      <c r="H27" s="220">
        <v>6373</v>
      </c>
      <c r="I27" s="220">
        <v>6396</v>
      </c>
      <c r="J27" s="265">
        <v>-3.595997498436523E-3</v>
      </c>
      <c r="K27" s="267">
        <v>0.49</v>
      </c>
      <c r="L27" s="265">
        <v>0.51100000000000001</v>
      </c>
      <c r="M27" s="268">
        <v>-2.1</v>
      </c>
      <c r="N27" s="220">
        <v>6786</v>
      </c>
      <c r="O27" s="220">
        <v>7110</v>
      </c>
      <c r="P27" s="265">
        <v>-4.5569620253164557E-2</v>
      </c>
      <c r="Q27" s="222">
        <v>13848</v>
      </c>
      <c r="R27" s="220">
        <v>13908</v>
      </c>
      <c r="S27" s="266">
        <v>-4.3140638481449526E-3</v>
      </c>
      <c r="T27" s="220">
        <v>13199</v>
      </c>
      <c r="U27" s="226">
        <v>13385</v>
      </c>
      <c r="V27" s="269">
        <v>1.6010431829209122</v>
      </c>
      <c r="W27" s="270">
        <v>1.7268739517481615</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43" bottom="1" header="0.5" footer="0.5"/>
  <pageSetup paperSize="5" scale="59" orientation="landscape" r:id="rId1"/>
  <headerFooter alignWithMargins="0">
    <oddHeader>&amp;L&amp;G&amp;C&amp;"Arial,Bold"&amp;20REGISTRATION AND OCCUPANCY RATE FISCAL YEAR 2016-2017 AS OF OCTOBER 2016</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RowColHeaders="0"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2016</v>
      </c>
      <c r="C3" s="166">
        <v>2015</v>
      </c>
      <c r="D3" s="315"/>
      <c r="E3" s="166">
        <v>2016</v>
      </c>
      <c r="F3" s="166">
        <v>2015</v>
      </c>
      <c r="G3" s="172"/>
      <c r="H3" s="168">
        <v>2016</v>
      </c>
      <c r="I3" s="166">
        <v>2015</v>
      </c>
      <c r="J3" s="316"/>
      <c r="K3" s="317">
        <v>2016</v>
      </c>
      <c r="L3" s="166">
        <v>2015</v>
      </c>
      <c r="M3" s="171"/>
      <c r="N3" s="166">
        <v>2016</v>
      </c>
      <c r="O3" s="166">
        <v>2015</v>
      </c>
      <c r="P3" s="172"/>
      <c r="Q3" s="168">
        <v>2016</v>
      </c>
      <c r="R3" s="166">
        <v>2015</v>
      </c>
      <c r="S3" s="315"/>
      <c r="T3" s="166">
        <v>2016</v>
      </c>
      <c r="U3" s="173">
        <v>2015</v>
      </c>
      <c r="V3" s="166">
        <v>2016</v>
      </c>
      <c r="W3" s="318">
        <v>2015</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2231776</v>
      </c>
      <c r="C6" s="195">
        <v>2216747</v>
      </c>
      <c r="D6" s="198">
        <v>6.7797542976262065E-3</v>
      </c>
      <c r="E6" s="195">
        <v>1488998</v>
      </c>
      <c r="F6" s="195">
        <v>1490876</v>
      </c>
      <c r="G6" s="196">
        <v>-1.2596621046954944E-3</v>
      </c>
      <c r="H6" s="197">
        <v>742778</v>
      </c>
      <c r="I6" s="195">
        <v>725871</v>
      </c>
      <c r="J6" s="196">
        <v>2.3292017452136812E-2</v>
      </c>
      <c r="K6" s="199">
        <v>0.69871799123382994</v>
      </c>
      <c r="L6" s="196">
        <v>0.72495021921600478</v>
      </c>
      <c r="M6" s="200">
        <v>-2.6</v>
      </c>
      <c r="N6" s="195">
        <v>2844395</v>
      </c>
      <c r="O6" s="195">
        <v>2971186</v>
      </c>
      <c r="P6" s="196">
        <v>-4.2673531714271677E-2</v>
      </c>
      <c r="Q6" s="197">
        <v>4070877</v>
      </c>
      <c r="R6" s="195">
        <v>4098469</v>
      </c>
      <c r="S6" s="198">
        <v>-6.7322700257096005E-3</v>
      </c>
      <c r="T6" s="195">
        <v>5656180</v>
      </c>
      <c r="U6" s="201">
        <v>5833187</v>
      </c>
      <c r="V6" s="202">
        <v>2.5343851712716687</v>
      </c>
      <c r="W6" s="328">
        <v>2.6314175681753489</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2130399</v>
      </c>
      <c r="C8" s="195">
        <v>2115956</v>
      </c>
      <c r="D8" s="198">
        <v>6.8257563011707234E-3</v>
      </c>
      <c r="E8" s="195">
        <v>1468369</v>
      </c>
      <c r="F8" s="195">
        <v>1469081</v>
      </c>
      <c r="G8" s="196">
        <v>-4.8465673438020094E-4</v>
      </c>
      <c r="H8" s="197">
        <v>662030</v>
      </c>
      <c r="I8" s="195">
        <v>646875</v>
      </c>
      <c r="J8" s="196">
        <v>2.3428019323671497E-2</v>
      </c>
      <c r="K8" s="199">
        <v>0.71101882825956475</v>
      </c>
      <c r="L8" s="196">
        <v>0.73838945903622066</v>
      </c>
      <c r="M8" s="200">
        <v>-2.7</v>
      </c>
      <c r="N8" s="195">
        <v>2761221</v>
      </c>
      <c r="O8" s="195">
        <v>2887105</v>
      </c>
      <c r="P8" s="196">
        <v>-4.3602155100005022E-2</v>
      </c>
      <c r="Q8" s="197">
        <v>3883471</v>
      </c>
      <c r="R8" s="195">
        <v>3910003</v>
      </c>
      <c r="S8" s="198">
        <v>-6.7856725429622433E-3</v>
      </c>
      <c r="T8" s="195">
        <v>5448565</v>
      </c>
      <c r="U8" s="201">
        <v>5625923</v>
      </c>
      <c r="V8" s="202">
        <v>2.557532649987162</v>
      </c>
      <c r="W8" s="328">
        <v>2.6588090678634151</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1311048</v>
      </c>
      <c r="C10" s="220">
        <v>1300789</v>
      </c>
      <c r="D10" s="223">
        <v>7.8867518098630907E-3</v>
      </c>
      <c r="E10" s="220">
        <v>1062713</v>
      </c>
      <c r="F10" s="220">
        <v>1066956</v>
      </c>
      <c r="G10" s="221">
        <v>-3.9767338109537786E-3</v>
      </c>
      <c r="H10" s="222">
        <v>248335</v>
      </c>
      <c r="I10" s="220">
        <v>233833</v>
      </c>
      <c r="J10" s="221">
        <v>6.2018620126329471E-2</v>
      </c>
      <c r="K10" s="224">
        <v>0.77588325508553746</v>
      </c>
      <c r="L10" s="221">
        <v>0.80115199932010372</v>
      </c>
      <c r="M10" s="225">
        <v>-2.5</v>
      </c>
      <c r="N10" s="220">
        <v>1817221</v>
      </c>
      <c r="O10" s="220">
        <v>1885351</v>
      </c>
      <c r="P10" s="221">
        <v>-3.6136507207411246E-2</v>
      </c>
      <c r="Q10" s="222">
        <v>2342132</v>
      </c>
      <c r="R10" s="220">
        <v>2353300</v>
      </c>
      <c r="S10" s="223">
        <v>-4.7456762843666343E-3</v>
      </c>
      <c r="T10" s="220">
        <v>3329730</v>
      </c>
      <c r="U10" s="226">
        <v>3427844</v>
      </c>
      <c r="V10" s="227">
        <v>2.5397468284914053</v>
      </c>
      <c r="W10" s="337">
        <v>2.6352037109784909</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819351</v>
      </c>
      <c r="C12" s="220">
        <v>815167</v>
      </c>
      <c r="D12" s="223">
        <v>5.1326906020484142E-3</v>
      </c>
      <c r="E12" s="220">
        <v>405656</v>
      </c>
      <c r="F12" s="220">
        <v>402125</v>
      </c>
      <c r="G12" s="221">
        <v>8.780851725209822E-3</v>
      </c>
      <c r="H12" s="222">
        <v>413695</v>
      </c>
      <c r="I12" s="220">
        <v>413042</v>
      </c>
      <c r="J12" s="221">
        <v>1.5809530265687266E-3</v>
      </c>
      <c r="K12" s="224">
        <v>0.61245449573390409</v>
      </c>
      <c r="L12" s="221">
        <v>0.64351003370585136</v>
      </c>
      <c r="M12" s="225">
        <v>-3.1</v>
      </c>
      <c r="N12" s="220">
        <v>944000</v>
      </c>
      <c r="O12" s="220">
        <v>1001754</v>
      </c>
      <c r="P12" s="221">
        <v>-5.7652876853998086E-2</v>
      </c>
      <c r="Q12" s="222">
        <v>1541339</v>
      </c>
      <c r="R12" s="220">
        <v>1556703</v>
      </c>
      <c r="S12" s="223">
        <v>-9.869576919939128E-3</v>
      </c>
      <c r="T12" s="220">
        <v>2118835</v>
      </c>
      <c r="U12" s="226">
        <v>2198079</v>
      </c>
      <c r="V12" s="227">
        <v>2.5859918398830293</v>
      </c>
      <c r="W12" s="337">
        <v>2.6964769182265718</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101377</v>
      </c>
      <c r="C14" s="195">
        <v>100791</v>
      </c>
      <c r="D14" s="198">
        <v>5.814011171632388E-3</v>
      </c>
      <c r="E14" s="195">
        <v>20629</v>
      </c>
      <c r="F14" s="195">
        <v>21795</v>
      </c>
      <c r="G14" s="196">
        <v>-5.3498508832300985E-2</v>
      </c>
      <c r="H14" s="197">
        <v>80748</v>
      </c>
      <c r="I14" s="195">
        <v>78996</v>
      </c>
      <c r="J14" s="196">
        <v>2.2178338143703479E-2</v>
      </c>
      <c r="K14" s="199">
        <v>0.44381716700639257</v>
      </c>
      <c r="L14" s="196">
        <v>0.44613352010442203</v>
      </c>
      <c r="M14" s="200">
        <v>-0.2</v>
      </c>
      <c r="N14" s="195">
        <v>83174</v>
      </c>
      <c r="O14" s="195">
        <v>84081</v>
      </c>
      <c r="P14" s="196">
        <v>-1.0787217088283917E-2</v>
      </c>
      <c r="Q14" s="197">
        <v>187406</v>
      </c>
      <c r="R14" s="195">
        <v>188466</v>
      </c>
      <c r="S14" s="198">
        <v>-5.6243566478834375E-3</v>
      </c>
      <c r="T14" s="195">
        <v>207615</v>
      </c>
      <c r="U14" s="201">
        <v>207264</v>
      </c>
      <c r="V14" s="202">
        <v>2.0479497321877744</v>
      </c>
      <c r="W14" s="328">
        <v>2.0563740810191384</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2033540</v>
      </c>
      <c r="C18" s="252">
        <v>2014706</v>
      </c>
      <c r="D18" s="255">
        <v>9.3482622278387023E-3</v>
      </c>
      <c r="E18" s="252">
        <v>1398563</v>
      </c>
      <c r="F18" s="252">
        <v>1393868</v>
      </c>
      <c r="G18" s="253">
        <v>3.3683246907167679E-3</v>
      </c>
      <c r="H18" s="254">
        <v>634977</v>
      </c>
      <c r="I18" s="252">
        <v>620838</v>
      </c>
      <c r="J18" s="253">
        <v>2.2774057000376911E-2</v>
      </c>
      <c r="K18" s="256">
        <v>0.71826176542009712</v>
      </c>
      <c r="L18" s="253">
        <v>0.74572117886875444</v>
      </c>
      <c r="M18" s="257">
        <v>-2.7</v>
      </c>
      <c r="N18" s="252">
        <v>2682763</v>
      </c>
      <c r="O18" s="252">
        <v>2798227</v>
      </c>
      <c r="P18" s="253">
        <v>-4.1263271350037004E-2</v>
      </c>
      <c r="Q18" s="254">
        <v>3735077</v>
      </c>
      <c r="R18" s="252">
        <v>3752377</v>
      </c>
      <c r="S18" s="255">
        <v>-4.6104109475140695E-3</v>
      </c>
      <c r="T18" s="252">
        <v>5296742</v>
      </c>
      <c r="U18" s="258">
        <v>5455762</v>
      </c>
      <c r="V18" s="259">
        <v>2.6046903429487496</v>
      </c>
      <c r="W18" s="352">
        <v>2.7079693017244204</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1235071</v>
      </c>
      <c r="C20" s="264">
        <v>1219865</v>
      </c>
      <c r="D20" s="266">
        <v>1.2465313784722079E-2</v>
      </c>
      <c r="E20" s="220">
        <v>997941</v>
      </c>
      <c r="F20" s="220">
        <v>997047</v>
      </c>
      <c r="G20" s="265">
        <v>8.9664780095622375E-4</v>
      </c>
      <c r="H20" s="222">
        <v>237130</v>
      </c>
      <c r="I20" s="220">
        <v>222818</v>
      </c>
      <c r="J20" s="265">
        <v>6.4231794558787886E-2</v>
      </c>
      <c r="K20" s="267">
        <v>0.78847280253036045</v>
      </c>
      <c r="L20" s="265">
        <v>0.81386619513295755</v>
      </c>
      <c r="M20" s="268">
        <v>-2.5</v>
      </c>
      <c r="N20" s="220">
        <v>1756704</v>
      </c>
      <c r="O20" s="220">
        <v>1814369</v>
      </c>
      <c r="P20" s="265">
        <v>-3.1782399280410989E-2</v>
      </c>
      <c r="Q20" s="222">
        <v>2227983</v>
      </c>
      <c r="R20" s="220">
        <v>2229321</v>
      </c>
      <c r="S20" s="266">
        <v>-6.0018274622631739E-4</v>
      </c>
      <c r="T20" s="220">
        <v>3213141</v>
      </c>
      <c r="U20" s="226">
        <v>3292603</v>
      </c>
      <c r="V20" s="269">
        <v>2.6015840384884754</v>
      </c>
      <c r="W20" s="355">
        <v>2.6991535948650056</v>
      </c>
    </row>
    <row r="21" spans="1:23" ht="15.6">
      <c r="A21" s="354" t="s">
        <v>23</v>
      </c>
      <c r="B21" s="264">
        <v>798469</v>
      </c>
      <c r="C21" s="220">
        <v>794841</v>
      </c>
      <c r="D21" s="266">
        <v>4.5644348995585284E-3</v>
      </c>
      <c r="E21" s="220">
        <v>400622</v>
      </c>
      <c r="F21" s="220">
        <v>396821</v>
      </c>
      <c r="G21" s="265">
        <v>9.5786261311775339E-3</v>
      </c>
      <c r="H21" s="222">
        <v>397847</v>
      </c>
      <c r="I21" s="220">
        <v>398020</v>
      </c>
      <c r="J21" s="265">
        <v>-4.3465152504899249E-4</v>
      </c>
      <c r="K21" s="267">
        <v>0.61446664906104065</v>
      </c>
      <c r="L21" s="265">
        <v>0.64597624775451457</v>
      </c>
      <c r="M21" s="268">
        <v>-3.2</v>
      </c>
      <c r="N21" s="220">
        <v>926059</v>
      </c>
      <c r="O21" s="220">
        <v>983858</v>
      </c>
      <c r="P21" s="265">
        <v>-5.874729889882483E-2</v>
      </c>
      <c r="Q21" s="222">
        <v>1507094</v>
      </c>
      <c r="R21" s="220">
        <v>1523056</v>
      </c>
      <c r="S21" s="266">
        <v>-1.0480244981143175E-2</v>
      </c>
      <c r="T21" s="220">
        <v>2083601</v>
      </c>
      <c r="U21" s="226">
        <v>2163159</v>
      </c>
      <c r="V21" s="269">
        <v>2.6094951713842365</v>
      </c>
      <c r="W21" s="355">
        <v>2.721499016784489</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96859</v>
      </c>
      <c r="C24" s="252">
        <v>101250</v>
      </c>
      <c r="D24" s="255">
        <v>-4.33679012345679E-2</v>
      </c>
      <c r="E24" s="252">
        <v>69806</v>
      </c>
      <c r="F24" s="252">
        <v>75213</v>
      </c>
      <c r="G24" s="253">
        <v>-7.1889168095940856E-2</v>
      </c>
      <c r="H24" s="254">
        <v>27053</v>
      </c>
      <c r="I24" s="252">
        <v>26037</v>
      </c>
      <c r="J24" s="253">
        <v>3.9021392633559936E-2</v>
      </c>
      <c r="K24" s="256">
        <v>0.52871409895278787</v>
      </c>
      <c r="L24" s="253">
        <v>0.56385367896159266</v>
      </c>
      <c r="M24" s="257">
        <v>-3.5000000000000004</v>
      </c>
      <c r="N24" s="252">
        <v>78458</v>
      </c>
      <c r="O24" s="252">
        <v>88878</v>
      </c>
      <c r="P24" s="253">
        <v>-0.11723936182182318</v>
      </c>
      <c r="Q24" s="254">
        <v>148394</v>
      </c>
      <c r="R24" s="252">
        <v>157626</v>
      </c>
      <c r="S24" s="255">
        <v>-5.8569017801631713E-2</v>
      </c>
      <c r="T24" s="252">
        <v>151823</v>
      </c>
      <c r="U24" s="258">
        <v>170161</v>
      </c>
      <c r="V24" s="259">
        <v>1.5674640456746405</v>
      </c>
      <c r="W24" s="352">
        <v>1.6806024691358026</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75977</v>
      </c>
      <c r="C26" s="264">
        <v>80924</v>
      </c>
      <c r="D26" s="266">
        <v>-6.1131431960852155E-2</v>
      </c>
      <c r="E26" s="220">
        <v>64772</v>
      </c>
      <c r="F26" s="220">
        <v>69909</v>
      </c>
      <c r="G26" s="265">
        <v>-7.3481239897581138E-2</v>
      </c>
      <c r="H26" s="222">
        <v>11205</v>
      </c>
      <c r="I26" s="220">
        <v>11015</v>
      </c>
      <c r="J26" s="265">
        <v>1.7249205628688154E-2</v>
      </c>
      <c r="K26" s="267">
        <v>0.53015795144942135</v>
      </c>
      <c r="L26" s="265">
        <v>0.57253244501084866</v>
      </c>
      <c r="M26" s="268">
        <v>-4.2</v>
      </c>
      <c r="N26" s="220">
        <v>60517</v>
      </c>
      <c r="O26" s="220">
        <v>70982</v>
      </c>
      <c r="P26" s="265">
        <v>-0.14743174325885436</v>
      </c>
      <c r="Q26" s="222">
        <v>114149</v>
      </c>
      <c r="R26" s="220">
        <v>123979</v>
      </c>
      <c r="S26" s="266">
        <v>-7.9287621290702451E-2</v>
      </c>
      <c r="T26" s="220">
        <v>116589</v>
      </c>
      <c r="U26" s="226">
        <v>135241</v>
      </c>
      <c r="V26" s="269">
        <v>1.534530186767048</v>
      </c>
      <c r="W26" s="355">
        <v>1.6712100242202561</v>
      </c>
    </row>
    <row r="27" spans="1:23" ht="15.6">
      <c r="A27" s="354" t="s">
        <v>23</v>
      </c>
      <c r="B27" s="264">
        <v>20882</v>
      </c>
      <c r="C27" s="264">
        <v>20326</v>
      </c>
      <c r="D27" s="266">
        <v>2.7354127718193448E-2</v>
      </c>
      <c r="E27" s="220">
        <v>5034</v>
      </c>
      <c r="F27" s="220">
        <v>5304</v>
      </c>
      <c r="G27" s="265">
        <v>-5.090497737556561E-2</v>
      </c>
      <c r="H27" s="222">
        <v>15848</v>
      </c>
      <c r="I27" s="220">
        <v>15022</v>
      </c>
      <c r="J27" s="265">
        <v>5.498602050326188E-2</v>
      </c>
      <c r="K27" s="267">
        <v>0.52390129945977515</v>
      </c>
      <c r="L27" s="265">
        <v>0.53187505572562188</v>
      </c>
      <c r="M27" s="268">
        <v>-0.8</v>
      </c>
      <c r="N27" s="220">
        <v>17941</v>
      </c>
      <c r="O27" s="220">
        <v>17896</v>
      </c>
      <c r="P27" s="265">
        <v>2.51452838623156E-3</v>
      </c>
      <c r="Q27" s="222">
        <v>34245</v>
      </c>
      <c r="R27" s="220">
        <v>33647</v>
      </c>
      <c r="S27" s="266">
        <v>1.7772758343983119E-2</v>
      </c>
      <c r="T27" s="220">
        <v>35234</v>
      </c>
      <c r="U27" s="226">
        <v>34920</v>
      </c>
      <c r="V27" s="269">
        <v>1.6872904894167224</v>
      </c>
      <c r="W27" s="355">
        <v>1.7179966545311425</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OCTOBER</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1044" t="s">
        <v>38</v>
      </c>
      <c r="B1" s="1044"/>
      <c r="C1" s="1044"/>
      <c r="D1" s="1044"/>
      <c r="E1" s="1044"/>
      <c r="F1" s="1044"/>
      <c r="G1" s="1044"/>
      <c r="H1" s="1044"/>
      <c r="I1" s="1044"/>
      <c r="J1" s="1044"/>
      <c r="K1" s="1044"/>
      <c r="L1" s="1044"/>
      <c r="M1" s="1044"/>
      <c r="N1" s="1044"/>
      <c r="O1" s="1044"/>
      <c r="P1" s="1044"/>
      <c r="Q1" s="1044"/>
      <c r="R1" s="1044"/>
      <c r="S1" s="1044"/>
      <c r="T1" s="1044"/>
      <c r="U1" s="1044"/>
      <c r="V1" s="1044"/>
      <c r="W1" s="1044"/>
      <c r="X1" s="1044"/>
      <c r="Y1" s="1044"/>
      <c r="Z1" s="1044"/>
    </row>
    <row r="2" spans="1:26" s="377" customFormat="1" ht="15" customHeight="1">
      <c r="A2" s="1045"/>
      <c r="B2" s="1045"/>
      <c r="C2" s="1045"/>
      <c r="D2" s="1045"/>
      <c r="E2" s="1045"/>
      <c r="F2" s="1045"/>
      <c r="G2" s="1045"/>
      <c r="H2" s="1045"/>
      <c r="I2" s="1045"/>
      <c r="J2" s="1045"/>
      <c r="K2" s="1045"/>
      <c r="L2" s="1045"/>
      <c r="M2" s="1045"/>
      <c r="N2" s="1045"/>
      <c r="O2" s="1045"/>
      <c r="P2" s="1045"/>
      <c r="Q2" s="1045"/>
      <c r="R2" s="1045"/>
      <c r="S2" s="1045"/>
      <c r="T2" s="1045"/>
      <c r="U2" s="1045"/>
      <c r="V2" s="1045"/>
      <c r="W2" s="1045"/>
      <c r="X2" s="1045"/>
      <c r="Y2" s="1045"/>
      <c r="Z2" s="1045"/>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1046" t="s">
        <v>39</v>
      </c>
      <c r="B4" s="1046"/>
      <c r="C4" s="1046"/>
      <c r="D4" s="1046"/>
      <c r="E4" s="1046"/>
      <c r="F4" s="1046"/>
      <c r="G4" s="1046"/>
      <c r="H4" s="1046"/>
      <c r="I4" s="1046"/>
      <c r="J4" s="1046"/>
      <c r="K4" s="1046"/>
      <c r="L4" s="1046"/>
      <c r="M4" s="1046"/>
      <c r="N4" s="1046"/>
      <c r="O4" s="1046"/>
      <c r="P4" s="1046"/>
      <c r="Q4" s="1046"/>
      <c r="R4" s="1046"/>
      <c r="S4" s="1046"/>
      <c r="T4" s="1046"/>
      <c r="U4" s="1046"/>
      <c r="V4" s="1046"/>
      <c r="W4" s="1046"/>
      <c r="X4" s="1046"/>
      <c r="Y4" s="1046"/>
      <c r="Z4" s="1046"/>
    </row>
    <row r="5" spans="1:26" ht="13.8">
      <c r="A5" s="379"/>
      <c r="B5" s="380"/>
      <c r="C5" s="1028" t="s">
        <v>40</v>
      </c>
      <c r="D5" s="1028"/>
      <c r="E5" s="381" t="s">
        <v>41</v>
      </c>
      <c r="F5" s="1028" t="s">
        <v>42</v>
      </c>
      <c r="G5" s="1028"/>
      <c r="H5" s="381" t="s">
        <v>41</v>
      </c>
      <c r="I5" s="1028" t="s">
        <v>43</v>
      </c>
      <c r="J5" s="1028"/>
      <c r="K5" s="382" t="s">
        <v>41</v>
      </c>
      <c r="L5" s="383"/>
      <c r="M5" s="1029" t="s">
        <v>44</v>
      </c>
      <c r="N5" s="1029"/>
      <c r="O5" s="381" t="s">
        <v>45</v>
      </c>
      <c r="P5" s="1028" t="s">
        <v>46</v>
      </c>
      <c r="Q5" s="1028"/>
      <c r="R5" s="381" t="s">
        <v>41</v>
      </c>
      <c r="S5" s="1028" t="s">
        <v>47</v>
      </c>
      <c r="T5" s="1028"/>
      <c r="U5" s="381" t="s">
        <v>41</v>
      </c>
      <c r="V5" s="1028" t="s">
        <v>48</v>
      </c>
      <c r="W5" s="1028"/>
      <c r="X5" s="381" t="s">
        <v>41</v>
      </c>
      <c r="Y5" s="1030" t="s">
        <v>49</v>
      </c>
      <c r="Z5" s="1031"/>
    </row>
    <row r="6" spans="1:26" ht="28.2" thickBot="1">
      <c r="A6" s="384" t="s">
        <v>50</v>
      </c>
      <c r="B6" s="385" t="s">
        <v>51</v>
      </c>
      <c r="C6" s="386">
        <v>2016</v>
      </c>
      <c r="D6" s="386">
        <v>2015</v>
      </c>
      <c r="E6" s="387" t="s">
        <v>52</v>
      </c>
      <c r="F6" s="386">
        <v>2016</v>
      </c>
      <c r="G6" s="386">
        <v>2015</v>
      </c>
      <c r="H6" s="387" t="s">
        <v>52</v>
      </c>
      <c r="I6" s="386">
        <v>2016</v>
      </c>
      <c r="J6" s="386">
        <v>2015</v>
      </c>
      <c r="K6" s="387" t="s">
        <v>52</v>
      </c>
      <c r="L6" s="388"/>
      <c r="M6" s="389">
        <v>2016</v>
      </c>
      <c r="N6" s="386">
        <v>2015</v>
      </c>
      <c r="O6" s="387" t="s">
        <v>52</v>
      </c>
      <c r="P6" s="386">
        <v>2016</v>
      </c>
      <c r="Q6" s="386">
        <v>2015</v>
      </c>
      <c r="R6" s="387" t="s">
        <v>52</v>
      </c>
      <c r="S6" s="386">
        <v>2016</v>
      </c>
      <c r="T6" s="386">
        <v>2015</v>
      </c>
      <c r="U6" s="387" t="s">
        <v>52</v>
      </c>
      <c r="V6" s="386">
        <v>2016</v>
      </c>
      <c r="W6" s="386">
        <v>2015</v>
      </c>
      <c r="X6" s="387" t="s">
        <v>52</v>
      </c>
      <c r="Y6" s="390">
        <v>2016</v>
      </c>
      <c r="Z6" s="391">
        <v>2015</v>
      </c>
    </row>
    <row r="7" spans="1:26" ht="13.8">
      <c r="A7" s="1042" t="s">
        <v>53</v>
      </c>
      <c r="B7" s="392" t="s">
        <v>54</v>
      </c>
      <c r="C7" s="393">
        <v>10678</v>
      </c>
      <c r="D7" s="393">
        <v>10848</v>
      </c>
      <c r="E7" s="394">
        <v>-1.5671091445427728E-2</v>
      </c>
      <c r="F7" s="393">
        <v>7651</v>
      </c>
      <c r="G7" s="393">
        <v>8102</v>
      </c>
      <c r="H7" s="394">
        <v>-5.5665267835102443E-2</v>
      </c>
      <c r="I7" s="393">
        <v>3027</v>
      </c>
      <c r="J7" s="393">
        <v>2746</v>
      </c>
      <c r="K7" s="394">
        <v>0.1023306627822287</v>
      </c>
      <c r="L7" s="395"/>
      <c r="M7" s="396">
        <v>0.48122686409307247</v>
      </c>
      <c r="N7" s="396">
        <v>0.52060737527114964</v>
      </c>
      <c r="O7" s="397">
        <v>-3.9</v>
      </c>
      <c r="P7" s="393">
        <v>11830</v>
      </c>
      <c r="Q7" s="393">
        <v>12480</v>
      </c>
      <c r="R7" s="394">
        <v>-5.2083333333333336E-2</v>
      </c>
      <c r="S7" s="393">
        <v>24583</v>
      </c>
      <c r="T7" s="393">
        <v>23972</v>
      </c>
      <c r="U7" s="394">
        <v>2.5488069414316701E-2</v>
      </c>
      <c r="V7" s="393">
        <v>21927</v>
      </c>
      <c r="W7" s="393">
        <v>23043</v>
      </c>
      <c r="X7" s="394">
        <v>-4.8431193854966803E-2</v>
      </c>
      <c r="Y7" s="398">
        <v>2.0534744334144972</v>
      </c>
      <c r="Z7" s="399">
        <v>2.1241703539823007</v>
      </c>
    </row>
    <row r="8" spans="1:26" ht="13.8">
      <c r="A8" s="1047"/>
      <c r="B8" s="392" t="s">
        <v>55</v>
      </c>
      <c r="C8" s="393">
        <v>21057</v>
      </c>
      <c r="D8" s="393">
        <v>19121</v>
      </c>
      <c r="E8" s="394">
        <v>0.10124993462685006</v>
      </c>
      <c r="F8" s="393">
        <v>14266</v>
      </c>
      <c r="G8" s="393">
        <v>14454</v>
      </c>
      <c r="H8" s="394">
        <v>-1.3006780130067801E-2</v>
      </c>
      <c r="I8" s="393">
        <v>6791</v>
      </c>
      <c r="J8" s="393">
        <v>4667</v>
      </c>
      <c r="K8" s="394">
        <v>0.4551103492607671</v>
      </c>
      <c r="L8" s="395"/>
      <c r="M8" s="396">
        <v>0.72925254935994788</v>
      </c>
      <c r="N8" s="396">
        <v>0.75414237998559175</v>
      </c>
      <c r="O8" s="397">
        <v>-2.5</v>
      </c>
      <c r="P8" s="393">
        <v>26889</v>
      </c>
      <c r="Q8" s="393">
        <v>23030</v>
      </c>
      <c r="R8" s="394">
        <v>0.1675640468953539</v>
      </c>
      <c r="S8" s="393">
        <v>36872</v>
      </c>
      <c r="T8" s="393">
        <v>30538</v>
      </c>
      <c r="U8" s="394">
        <v>0.20741371406116968</v>
      </c>
      <c r="V8" s="393">
        <v>47705</v>
      </c>
      <c r="W8" s="393">
        <v>40055</v>
      </c>
      <c r="X8" s="394">
        <v>0.19098739233553863</v>
      </c>
      <c r="Y8" s="398">
        <v>2.2655174051384339</v>
      </c>
      <c r="Z8" s="399">
        <v>2.0948172166727681</v>
      </c>
    </row>
    <row r="9" spans="1:26" ht="14.4" thickBot="1">
      <c r="A9" s="1043"/>
      <c r="B9" s="392" t="s">
        <v>56</v>
      </c>
      <c r="C9" s="393">
        <v>69486</v>
      </c>
      <c r="D9" s="393">
        <v>82368</v>
      </c>
      <c r="E9" s="394">
        <v>-0.15639568764568765</v>
      </c>
      <c r="F9" s="393">
        <v>56450</v>
      </c>
      <c r="G9" s="393">
        <v>67261</v>
      </c>
      <c r="H9" s="394">
        <v>-0.16073207356417538</v>
      </c>
      <c r="I9" s="393">
        <v>13036</v>
      </c>
      <c r="J9" s="393">
        <v>15107</v>
      </c>
      <c r="K9" s="394">
        <v>-0.13708876679684914</v>
      </c>
      <c r="L9" s="395"/>
      <c r="M9" s="396">
        <v>0.67180116944482537</v>
      </c>
      <c r="N9" s="396">
        <v>0.72345080081157975</v>
      </c>
      <c r="O9" s="397">
        <v>-5.2</v>
      </c>
      <c r="P9" s="393">
        <v>107769</v>
      </c>
      <c r="Q9" s="393">
        <v>127650</v>
      </c>
      <c r="R9" s="394">
        <v>-0.15574618096357226</v>
      </c>
      <c r="S9" s="393">
        <v>160418</v>
      </c>
      <c r="T9" s="393">
        <v>176446</v>
      </c>
      <c r="U9" s="394">
        <v>-9.083799009328633E-2</v>
      </c>
      <c r="V9" s="393">
        <v>177165</v>
      </c>
      <c r="W9" s="393">
        <v>214057</v>
      </c>
      <c r="X9" s="394">
        <v>-0.17234661795689932</v>
      </c>
      <c r="Y9" s="398">
        <v>2.5496502892669026</v>
      </c>
      <c r="Z9" s="399">
        <v>2.5987883644133642</v>
      </c>
    </row>
    <row r="10" spans="1:26" ht="14.4" thickBot="1">
      <c r="A10" s="400" t="s">
        <v>57</v>
      </c>
      <c r="B10" s="401"/>
      <c r="C10" s="402">
        <v>101221</v>
      </c>
      <c r="D10" s="402">
        <v>112337</v>
      </c>
      <c r="E10" s="403">
        <v>-9.8952259718525504E-2</v>
      </c>
      <c r="F10" s="402">
        <v>78367</v>
      </c>
      <c r="G10" s="402">
        <v>89817</v>
      </c>
      <c r="H10" s="403">
        <v>-0.12748143447231594</v>
      </c>
      <c r="I10" s="402">
        <v>22854</v>
      </c>
      <c r="J10" s="402">
        <v>22520</v>
      </c>
      <c r="K10" s="403">
        <v>1.4831261101243338E-2</v>
      </c>
      <c r="L10" s="395"/>
      <c r="M10" s="404">
        <v>0.66023355703488029</v>
      </c>
      <c r="N10" s="404">
        <v>0.70645490916018638</v>
      </c>
      <c r="O10" s="405">
        <v>-4.5999999999999996</v>
      </c>
      <c r="P10" s="402">
        <v>146488</v>
      </c>
      <c r="Q10" s="402">
        <v>163160</v>
      </c>
      <c r="R10" s="403">
        <v>-0.102181907330228</v>
      </c>
      <c r="S10" s="402">
        <v>221873</v>
      </c>
      <c r="T10" s="402">
        <v>230956</v>
      </c>
      <c r="U10" s="403">
        <v>-3.9327837336981933E-2</v>
      </c>
      <c r="V10" s="402">
        <v>246797</v>
      </c>
      <c r="W10" s="402">
        <v>277155</v>
      </c>
      <c r="X10" s="403">
        <v>-0.10953437607115152</v>
      </c>
      <c r="Y10" s="406">
        <v>2.4381995830904653</v>
      </c>
      <c r="Z10" s="407">
        <v>2.4671746619546542</v>
      </c>
    </row>
    <row r="11" spans="1:26" ht="13.8">
      <c r="A11" s="1042" t="s">
        <v>58</v>
      </c>
      <c r="B11" s="392" t="s">
        <v>54</v>
      </c>
      <c r="C11" s="393">
        <v>9004</v>
      </c>
      <c r="D11" s="393">
        <v>11127</v>
      </c>
      <c r="E11" s="394">
        <v>-0.19079716006111261</v>
      </c>
      <c r="F11" s="393">
        <v>1733</v>
      </c>
      <c r="G11" s="393">
        <v>1774</v>
      </c>
      <c r="H11" s="394">
        <v>-2.3111612175873732E-2</v>
      </c>
      <c r="I11" s="393">
        <v>7271</v>
      </c>
      <c r="J11" s="393">
        <v>9353</v>
      </c>
      <c r="K11" s="394">
        <v>-0.22260237356997756</v>
      </c>
      <c r="L11" s="395"/>
      <c r="M11" s="396">
        <v>0.29454050903438894</v>
      </c>
      <c r="N11" s="396">
        <v>0.34355179704016914</v>
      </c>
      <c r="O11" s="397">
        <v>-4.9000000000000004</v>
      </c>
      <c r="P11" s="393">
        <v>7580</v>
      </c>
      <c r="Q11" s="393">
        <v>9750</v>
      </c>
      <c r="R11" s="394">
        <v>-0.22256410256410256</v>
      </c>
      <c r="S11" s="393">
        <v>25735</v>
      </c>
      <c r="T11" s="393">
        <v>28380</v>
      </c>
      <c r="U11" s="394">
        <v>-9.3199436222692042E-2</v>
      </c>
      <c r="V11" s="393">
        <v>16230</v>
      </c>
      <c r="W11" s="393">
        <v>20879</v>
      </c>
      <c r="X11" s="394">
        <v>-0.22266392068585661</v>
      </c>
      <c r="Y11" s="398">
        <v>1.8025322079075967</v>
      </c>
      <c r="Z11" s="399">
        <v>1.8764267098049789</v>
      </c>
    </row>
    <row r="12" spans="1:26" ht="14.4" thickBot="1">
      <c r="A12" s="1043"/>
      <c r="B12" s="392" t="s">
        <v>55</v>
      </c>
      <c r="C12" s="393">
        <v>12050</v>
      </c>
      <c r="D12" s="393">
        <v>11775</v>
      </c>
      <c r="E12" s="394">
        <v>2.3354564755838639E-2</v>
      </c>
      <c r="F12" s="393">
        <v>2940</v>
      </c>
      <c r="G12" s="393">
        <v>3303</v>
      </c>
      <c r="H12" s="394">
        <v>-0.10990009082652134</v>
      </c>
      <c r="I12" s="393">
        <v>9110</v>
      </c>
      <c r="J12" s="393">
        <v>8472</v>
      </c>
      <c r="K12" s="394">
        <v>7.5306893295561853E-2</v>
      </c>
      <c r="L12" s="395"/>
      <c r="M12" s="396">
        <v>0.47269977126835389</v>
      </c>
      <c r="N12" s="396">
        <v>0.55045871559633031</v>
      </c>
      <c r="O12" s="397">
        <v>-7.8</v>
      </c>
      <c r="P12" s="393">
        <v>12813</v>
      </c>
      <c r="Q12" s="393">
        <v>13740</v>
      </c>
      <c r="R12" s="394">
        <v>-6.7467248908296945E-2</v>
      </c>
      <c r="S12" s="393">
        <v>27106</v>
      </c>
      <c r="T12" s="393">
        <v>24961</v>
      </c>
      <c r="U12" s="394">
        <v>8.593405712912143E-2</v>
      </c>
      <c r="V12" s="393">
        <v>26277</v>
      </c>
      <c r="W12" s="393">
        <v>26255</v>
      </c>
      <c r="X12" s="394">
        <v>8.3793563130832218E-4</v>
      </c>
      <c r="Y12" s="398">
        <v>2.1806639004149377</v>
      </c>
      <c r="Z12" s="399">
        <v>2.2297239915074312</v>
      </c>
    </row>
    <row r="13" spans="1:26" ht="14.4" thickBot="1">
      <c r="A13" s="400" t="s">
        <v>57</v>
      </c>
      <c r="B13" s="401"/>
      <c r="C13" s="402">
        <v>21054</v>
      </c>
      <c r="D13" s="402">
        <v>22902</v>
      </c>
      <c r="E13" s="403">
        <v>-8.069164265129683E-2</v>
      </c>
      <c r="F13" s="402">
        <v>4673</v>
      </c>
      <c r="G13" s="402">
        <v>5077</v>
      </c>
      <c r="H13" s="403">
        <v>-7.9574551900728777E-2</v>
      </c>
      <c r="I13" s="402">
        <v>16381</v>
      </c>
      <c r="J13" s="402">
        <v>17825</v>
      </c>
      <c r="K13" s="403">
        <v>-8.1009817671809259E-2</v>
      </c>
      <c r="L13" s="395"/>
      <c r="M13" s="404">
        <v>0.38593137904278874</v>
      </c>
      <c r="N13" s="404">
        <v>0.44037419620929491</v>
      </c>
      <c r="O13" s="405">
        <v>-5.4</v>
      </c>
      <c r="P13" s="402">
        <v>20393</v>
      </c>
      <c r="Q13" s="402">
        <v>23490</v>
      </c>
      <c r="R13" s="403">
        <v>-0.13184333759046402</v>
      </c>
      <c r="S13" s="402">
        <v>52841</v>
      </c>
      <c r="T13" s="402">
        <v>53341</v>
      </c>
      <c r="U13" s="403">
        <v>-9.3736525374477422E-3</v>
      </c>
      <c r="V13" s="402">
        <v>42507</v>
      </c>
      <c r="W13" s="402">
        <v>47134</v>
      </c>
      <c r="X13" s="403">
        <v>-9.8166928331989645E-2</v>
      </c>
      <c r="Y13" s="406">
        <v>2.018951268167569</v>
      </c>
      <c r="Z13" s="407">
        <v>2.0580735306960092</v>
      </c>
    </row>
    <row r="14" spans="1:26" ht="13.8">
      <c r="A14" s="1042" t="s">
        <v>59</v>
      </c>
      <c r="B14" s="392" t="s">
        <v>54</v>
      </c>
      <c r="C14" s="393">
        <v>1238</v>
      </c>
      <c r="D14" s="393">
        <v>1687</v>
      </c>
      <c r="E14" s="394">
        <v>-0.26615293420272673</v>
      </c>
      <c r="F14" s="393">
        <v>212</v>
      </c>
      <c r="G14" s="393">
        <v>207</v>
      </c>
      <c r="H14" s="394">
        <v>2.4154589371980676E-2</v>
      </c>
      <c r="I14" s="393">
        <v>1026</v>
      </c>
      <c r="J14" s="393">
        <v>1480</v>
      </c>
      <c r="K14" s="394">
        <v>-0.30675675675675673</v>
      </c>
      <c r="L14" s="395"/>
      <c r="M14" s="396">
        <v>0.28913394298009681</v>
      </c>
      <c r="N14" s="396">
        <v>0.25639152666179693</v>
      </c>
      <c r="O14" s="397">
        <v>3.3000000000000003</v>
      </c>
      <c r="P14" s="393">
        <v>1075</v>
      </c>
      <c r="Q14" s="393">
        <v>1404</v>
      </c>
      <c r="R14" s="394">
        <v>-0.23433048433048434</v>
      </c>
      <c r="S14" s="393">
        <v>3718</v>
      </c>
      <c r="T14" s="393">
        <v>5476</v>
      </c>
      <c r="U14" s="394">
        <v>-0.32103725346968592</v>
      </c>
      <c r="V14" s="393">
        <v>2393</v>
      </c>
      <c r="W14" s="393">
        <v>3302</v>
      </c>
      <c r="X14" s="394">
        <v>-0.2752877044215627</v>
      </c>
      <c r="Y14" s="398">
        <v>1.9329563812600969</v>
      </c>
      <c r="Z14" s="399">
        <v>1.957320687611144</v>
      </c>
    </row>
    <row r="15" spans="1:26" ht="13.8">
      <c r="A15" s="1047"/>
      <c r="B15" s="392" t="s">
        <v>55</v>
      </c>
      <c r="C15" s="393">
        <v>6485</v>
      </c>
      <c r="D15" s="393">
        <v>7706</v>
      </c>
      <c r="E15" s="394">
        <v>-0.15844796262652477</v>
      </c>
      <c r="F15" s="393">
        <v>3116</v>
      </c>
      <c r="G15" s="393">
        <v>4665</v>
      </c>
      <c r="H15" s="394">
        <v>-0.33204715969989285</v>
      </c>
      <c r="I15" s="393">
        <v>3369</v>
      </c>
      <c r="J15" s="393">
        <v>3041</v>
      </c>
      <c r="K15" s="394">
        <v>0.10785925682341335</v>
      </c>
      <c r="L15" s="395"/>
      <c r="M15" s="396">
        <v>0.43247295705258648</v>
      </c>
      <c r="N15" s="396">
        <v>0.56665056101358247</v>
      </c>
      <c r="O15" s="397">
        <v>-13.4</v>
      </c>
      <c r="P15" s="393">
        <v>8076</v>
      </c>
      <c r="Q15" s="393">
        <v>10555</v>
      </c>
      <c r="R15" s="394">
        <v>-0.23486499289436286</v>
      </c>
      <c r="S15" s="393">
        <v>18674</v>
      </c>
      <c r="T15" s="393">
        <v>18627</v>
      </c>
      <c r="U15" s="394">
        <v>2.5232189831964351E-3</v>
      </c>
      <c r="V15" s="393">
        <v>15954</v>
      </c>
      <c r="W15" s="393">
        <v>18683</v>
      </c>
      <c r="X15" s="394">
        <v>-0.14606861853021463</v>
      </c>
      <c r="Y15" s="398">
        <v>2.4601387818041633</v>
      </c>
      <c r="Z15" s="399">
        <v>2.4244744355048016</v>
      </c>
    </row>
    <row r="16" spans="1:26" ht="14.4" thickBot="1">
      <c r="A16" s="1043"/>
      <c r="B16" s="392" t="s">
        <v>56</v>
      </c>
      <c r="C16" s="393">
        <v>18625</v>
      </c>
      <c r="D16" s="393">
        <v>22146</v>
      </c>
      <c r="E16" s="394">
        <v>-0.15899033685541408</v>
      </c>
      <c r="F16" s="393">
        <v>10164</v>
      </c>
      <c r="G16" s="393">
        <v>14698</v>
      </c>
      <c r="H16" s="394">
        <v>-0.30847734385630698</v>
      </c>
      <c r="I16" s="393">
        <v>8461</v>
      </c>
      <c r="J16" s="393">
        <v>7448</v>
      </c>
      <c r="K16" s="394">
        <v>0.13600966702470463</v>
      </c>
      <c r="L16" s="395"/>
      <c r="M16" s="396">
        <v>0.39927206551410371</v>
      </c>
      <c r="N16" s="396">
        <v>0.54012415349887133</v>
      </c>
      <c r="O16" s="397">
        <v>-14.099999999999998</v>
      </c>
      <c r="P16" s="393">
        <v>19746</v>
      </c>
      <c r="Q16" s="393">
        <v>28713</v>
      </c>
      <c r="R16" s="394">
        <v>-0.31229756556263716</v>
      </c>
      <c r="S16" s="393">
        <v>49455</v>
      </c>
      <c r="T16" s="393">
        <v>53160</v>
      </c>
      <c r="U16" s="394">
        <v>-6.9695259593679462E-2</v>
      </c>
      <c r="V16" s="393">
        <v>46101</v>
      </c>
      <c r="W16" s="393">
        <v>60858</v>
      </c>
      <c r="X16" s="394">
        <v>-0.24248250024647541</v>
      </c>
      <c r="Y16" s="398">
        <v>2.4752214765100673</v>
      </c>
      <c r="Z16" s="399">
        <v>2.7480357626659444</v>
      </c>
    </row>
    <row r="17" spans="1:26" ht="14.4" thickBot="1">
      <c r="A17" s="400" t="s">
        <v>57</v>
      </c>
      <c r="B17" s="401"/>
      <c r="C17" s="402">
        <v>26348</v>
      </c>
      <c r="D17" s="402">
        <v>31539</v>
      </c>
      <c r="E17" s="403">
        <v>-0.16458987285582929</v>
      </c>
      <c r="F17" s="402">
        <v>13492</v>
      </c>
      <c r="G17" s="402">
        <v>19570</v>
      </c>
      <c r="H17" s="403">
        <v>-0.31057741440981096</v>
      </c>
      <c r="I17" s="402">
        <v>12856</v>
      </c>
      <c r="J17" s="402">
        <v>11969</v>
      </c>
      <c r="K17" s="403">
        <v>7.4108112624279382E-2</v>
      </c>
      <c r="L17" s="395"/>
      <c r="M17" s="404">
        <v>0.40220190126240485</v>
      </c>
      <c r="N17" s="404">
        <v>0.5264097951153851</v>
      </c>
      <c r="O17" s="405">
        <v>-12.4</v>
      </c>
      <c r="P17" s="402">
        <v>28897</v>
      </c>
      <c r="Q17" s="402">
        <v>40672</v>
      </c>
      <c r="R17" s="403">
        <v>-0.28951121164437449</v>
      </c>
      <c r="S17" s="402">
        <v>71847</v>
      </c>
      <c r="T17" s="402">
        <v>77263</v>
      </c>
      <c r="U17" s="403">
        <v>-7.009823589557744E-2</v>
      </c>
      <c r="V17" s="402">
        <v>64448</v>
      </c>
      <c r="W17" s="402">
        <v>82843</v>
      </c>
      <c r="X17" s="403">
        <v>-0.22204652173388217</v>
      </c>
      <c r="Y17" s="406">
        <v>2.4460300592075299</v>
      </c>
      <c r="Z17" s="407">
        <v>2.6266844224610799</v>
      </c>
    </row>
    <row r="18" spans="1:26" ht="13.8">
      <c r="A18" s="1042" t="s">
        <v>60</v>
      </c>
      <c r="B18" s="392" t="s">
        <v>54</v>
      </c>
      <c r="C18" s="393">
        <v>2718</v>
      </c>
      <c r="D18" s="393">
        <v>3436</v>
      </c>
      <c r="E18" s="394">
        <v>-0.20896391152502911</v>
      </c>
      <c r="F18" s="393">
        <v>640</v>
      </c>
      <c r="G18" s="393">
        <v>696</v>
      </c>
      <c r="H18" s="394">
        <v>-8.0459770114942528E-2</v>
      </c>
      <c r="I18" s="393">
        <v>2078</v>
      </c>
      <c r="J18" s="393">
        <v>2740</v>
      </c>
      <c r="K18" s="394">
        <v>-0.2416058394160584</v>
      </c>
      <c r="L18" s="395"/>
      <c r="M18" s="396">
        <v>0.32728592162554426</v>
      </c>
      <c r="N18" s="396">
        <v>0.41728329809725156</v>
      </c>
      <c r="O18" s="397">
        <v>-9</v>
      </c>
      <c r="P18" s="393">
        <v>2255</v>
      </c>
      <c r="Q18" s="393">
        <v>3158</v>
      </c>
      <c r="R18" s="394">
        <v>-0.28594046865104494</v>
      </c>
      <c r="S18" s="393">
        <v>6890</v>
      </c>
      <c r="T18" s="393">
        <v>7568</v>
      </c>
      <c r="U18" s="394">
        <v>-8.9587737843551798E-2</v>
      </c>
      <c r="V18" s="393">
        <v>4309</v>
      </c>
      <c r="W18" s="393">
        <v>5631</v>
      </c>
      <c r="X18" s="394">
        <v>-0.23477179896998757</v>
      </c>
      <c r="Y18" s="398">
        <v>1.5853568800588669</v>
      </c>
      <c r="Z18" s="399">
        <v>1.6388242142025611</v>
      </c>
    </row>
    <row r="19" spans="1:26" ht="14.4" thickBot="1">
      <c r="A19" s="1043"/>
      <c r="B19" s="392" t="s">
        <v>61</v>
      </c>
      <c r="C19" s="393">
        <v>8580</v>
      </c>
      <c r="D19" s="393">
        <v>7023</v>
      </c>
      <c r="E19" s="394">
        <v>0.22170012815036308</v>
      </c>
      <c r="F19" s="393">
        <v>3031</v>
      </c>
      <c r="G19" s="393">
        <v>2694</v>
      </c>
      <c r="H19" s="394">
        <v>0.12509279881217519</v>
      </c>
      <c r="I19" s="393">
        <v>5549</v>
      </c>
      <c r="J19" s="393">
        <v>4329</v>
      </c>
      <c r="K19" s="394">
        <v>0.28182028182028179</v>
      </c>
      <c r="L19" s="395"/>
      <c r="M19" s="396">
        <v>0.51507820411837513</v>
      </c>
      <c r="N19" s="396">
        <v>0.55943646996278573</v>
      </c>
      <c r="O19" s="397">
        <v>-4.3999999999999995</v>
      </c>
      <c r="P19" s="393">
        <v>9155</v>
      </c>
      <c r="Q19" s="393">
        <v>10523</v>
      </c>
      <c r="R19" s="394">
        <v>-0.1300009502993443</v>
      </c>
      <c r="S19" s="393">
        <v>17774</v>
      </c>
      <c r="T19" s="393">
        <v>18810</v>
      </c>
      <c r="U19" s="394">
        <v>-5.5077086656034023E-2</v>
      </c>
      <c r="V19" s="393">
        <v>17220</v>
      </c>
      <c r="W19" s="393">
        <v>17041</v>
      </c>
      <c r="X19" s="394">
        <v>1.050407839915498E-2</v>
      </c>
      <c r="Y19" s="398">
        <v>2.0069930069930071</v>
      </c>
      <c r="Z19" s="399">
        <v>2.4264559305140252</v>
      </c>
    </row>
    <row r="20" spans="1:26" ht="14.4" thickBot="1">
      <c r="A20" s="400" t="s">
        <v>57</v>
      </c>
      <c r="B20" s="401"/>
      <c r="C20" s="402">
        <v>11298</v>
      </c>
      <c r="D20" s="402">
        <v>10459</v>
      </c>
      <c r="E20" s="403">
        <v>8.0217994072091028E-2</v>
      </c>
      <c r="F20" s="402">
        <v>3671</v>
      </c>
      <c r="G20" s="402">
        <v>3390</v>
      </c>
      <c r="H20" s="403">
        <v>8.2890855457227144E-2</v>
      </c>
      <c r="I20" s="402">
        <v>7627</v>
      </c>
      <c r="J20" s="402">
        <v>7069</v>
      </c>
      <c r="K20" s="403">
        <v>7.8936200311217994E-2</v>
      </c>
      <c r="L20" s="395"/>
      <c r="M20" s="404">
        <v>0.46261758027894906</v>
      </c>
      <c r="N20" s="404">
        <v>0.51865190689210705</v>
      </c>
      <c r="O20" s="405">
        <v>-5.6000000000000005</v>
      </c>
      <c r="P20" s="402">
        <v>11410</v>
      </c>
      <c r="Q20" s="402">
        <v>13681</v>
      </c>
      <c r="R20" s="403">
        <v>-0.16599663767268474</v>
      </c>
      <c r="S20" s="402">
        <v>24664</v>
      </c>
      <c r="T20" s="402">
        <v>26378</v>
      </c>
      <c r="U20" s="403">
        <v>-6.4978391083478651E-2</v>
      </c>
      <c r="V20" s="402">
        <v>21529</v>
      </c>
      <c r="W20" s="402">
        <v>22672</v>
      </c>
      <c r="X20" s="403">
        <v>-5.0414608327452363E-2</v>
      </c>
      <c r="Y20" s="406">
        <v>1.9055585059302531</v>
      </c>
      <c r="Z20" s="407">
        <v>2.167702457213883</v>
      </c>
    </row>
    <row r="21" spans="1:26" ht="13.8">
      <c r="A21" s="1042" t="s">
        <v>62</v>
      </c>
      <c r="B21" s="392" t="s">
        <v>54</v>
      </c>
      <c r="C21" s="393">
        <v>1949</v>
      </c>
      <c r="D21" s="393">
        <v>2124</v>
      </c>
      <c r="E21" s="394">
        <v>-8.239171374764595E-2</v>
      </c>
      <c r="F21" s="393">
        <v>592</v>
      </c>
      <c r="G21" s="393">
        <v>785</v>
      </c>
      <c r="H21" s="394">
        <v>-0.24585987261146497</v>
      </c>
      <c r="I21" s="393">
        <v>1357</v>
      </c>
      <c r="J21" s="393">
        <v>1339</v>
      </c>
      <c r="K21" s="394">
        <v>1.344286781179985E-2</v>
      </c>
      <c r="L21" s="395"/>
      <c r="M21" s="396">
        <v>0.4418741423250343</v>
      </c>
      <c r="N21" s="396">
        <v>0.52149344096871841</v>
      </c>
      <c r="O21" s="397">
        <v>-8</v>
      </c>
      <c r="P21" s="393">
        <v>2254</v>
      </c>
      <c r="Q21" s="393">
        <v>2584</v>
      </c>
      <c r="R21" s="394">
        <v>-0.12770897832817338</v>
      </c>
      <c r="S21" s="393">
        <v>5101</v>
      </c>
      <c r="T21" s="393">
        <v>4955</v>
      </c>
      <c r="U21" s="394">
        <v>2.9465186680121089E-2</v>
      </c>
      <c r="V21" s="393">
        <v>3854</v>
      </c>
      <c r="W21" s="393">
        <v>4391</v>
      </c>
      <c r="X21" s="394">
        <v>-0.12229560464586654</v>
      </c>
      <c r="Y21" s="398">
        <v>1.9774243201641868</v>
      </c>
      <c r="Z21" s="399">
        <v>2.0673258003766479</v>
      </c>
    </row>
    <row r="22" spans="1:26" ht="14.4" thickBot="1">
      <c r="A22" s="1043"/>
      <c r="B22" s="392" t="s">
        <v>55</v>
      </c>
      <c r="C22" s="393">
        <v>6915</v>
      </c>
      <c r="D22" s="393">
        <v>6708</v>
      </c>
      <c r="E22" s="394">
        <v>3.0858676207513418E-2</v>
      </c>
      <c r="F22" s="393">
        <v>3679</v>
      </c>
      <c r="G22" s="393">
        <v>3540</v>
      </c>
      <c r="H22" s="394">
        <v>3.9265536723163845E-2</v>
      </c>
      <c r="I22" s="393">
        <v>3236</v>
      </c>
      <c r="J22" s="393">
        <v>3168</v>
      </c>
      <c r="K22" s="394">
        <v>2.1464646464646464E-2</v>
      </c>
      <c r="L22" s="395"/>
      <c r="M22" s="396">
        <v>0.59125829356303106</v>
      </c>
      <c r="N22" s="396">
        <v>0.59745886761519995</v>
      </c>
      <c r="O22" s="397">
        <v>-0.6</v>
      </c>
      <c r="P22" s="393">
        <v>10159</v>
      </c>
      <c r="Q22" s="393">
        <v>10204</v>
      </c>
      <c r="R22" s="394">
        <v>-4.4100352802822424E-3</v>
      </c>
      <c r="S22" s="393">
        <v>17182</v>
      </c>
      <c r="T22" s="393">
        <v>17079</v>
      </c>
      <c r="U22" s="394">
        <v>6.0307980560922771E-3</v>
      </c>
      <c r="V22" s="393">
        <v>19503</v>
      </c>
      <c r="W22" s="393">
        <v>20001</v>
      </c>
      <c r="X22" s="394">
        <v>-2.4898755062246886E-2</v>
      </c>
      <c r="Y22" s="398">
        <v>2.8203904555314532</v>
      </c>
      <c r="Z22" s="399">
        <v>2.981663685152057</v>
      </c>
    </row>
    <row r="23" spans="1:26" ht="14.4" thickBot="1">
      <c r="A23" s="400" t="s">
        <v>57</v>
      </c>
      <c r="B23" s="401"/>
      <c r="C23" s="402">
        <v>8864</v>
      </c>
      <c r="D23" s="402">
        <v>8832</v>
      </c>
      <c r="E23" s="403">
        <v>3.6231884057971015E-3</v>
      </c>
      <c r="F23" s="402">
        <v>4271</v>
      </c>
      <c r="G23" s="402">
        <v>4325</v>
      </c>
      <c r="H23" s="403">
        <v>-1.2485549132947978E-2</v>
      </c>
      <c r="I23" s="402">
        <v>4593</v>
      </c>
      <c r="J23" s="402">
        <v>4507</v>
      </c>
      <c r="K23" s="403">
        <v>1.908142888839583E-2</v>
      </c>
      <c r="L23" s="408"/>
      <c r="M23" s="404">
        <v>0.55706143696988741</v>
      </c>
      <c r="N23" s="404">
        <v>0.58037578288100211</v>
      </c>
      <c r="O23" s="405">
        <v>-2.2999999999999998</v>
      </c>
      <c r="P23" s="402">
        <v>12413</v>
      </c>
      <c r="Q23" s="402">
        <v>12788</v>
      </c>
      <c r="R23" s="403">
        <v>-2.9324366593681577E-2</v>
      </c>
      <c r="S23" s="402">
        <v>22283</v>
      </c>
      <c r="T23" s="402">
        <v>22034</v>
      </c>
      <c r="U23" s="403">
        <v>1.1300717073613506E-2</v>
      </c>
      <c r="V23" s="402">
        <v>23357</v>
      </c>
      <c r="W23" s="402">
        <v>24392</v>
      </c>
      <c r="X23" s="403">
        <v>-4.2431944899967204E-2</v>
      </c>
      <c r="Y23" s="406">
        <v>2.6350406137184117</v>
      </c>
      <c r="Z23" s="407">
        <v>2.7617753623188408</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1017" t="s">
        <v>63</v>
      </c>
      <c r="B25" s="1018"/>
      <c r="C25" s="418">
        <v>168785</v>
      </c>
      <c r="D25" s="418">
        <v>186069</v>
      </c>
      <c r="E25" s="419">
        <v>-9.2890271888385487E-2</v>
      </c>
      <c r="F25" s="418">
        <v>104474</v>
      </c>
      <c r="G25" s="418">
        <v>122179</v>
      </c>
      <c r="H25" s="419">
        <v>-0.14491033647353474</v>
      </c>
      <c r="I25" s="418">
        <v>64311</v>
      </c>
      <c r="J25" s="418">
        <v>63890</v>
      </c>
      <c r="K25" s="419">
        <v>6.5894506182501171E-3</v>
      </c>
      <c r="L25" s="420"/>
      <c r="M25" s="421">
        <v>0.55805981072811739</v>
      </c>
      <c r="N25" s="421">
        <v>0.6190447152488463</v>
      </c>
      <c r="O25" s="422">
        <v>-6.1</v>
      </c>
      <c r="P25" s="418">
        <v>219601</v>
      </c>
      <c r="Q25" s="418">
        <v>253791</v>
      </c>
      <c r="R25" s="419">
        <v>-0.13471714915028507</v>
      </c>
      <c r="S25" s="418">
        <v>393508</v>
      </c>
      <c r="T25" s="418">
        <v>409972</v>
      </c>
      <c r="U25" s="419">
        <v>-4.0158840115910352E-2</v>
      </c>
      <c r="V25" s="418">
        <v>398638</v>
      </c>
      <c r="W25" s="418">
        <v>454196</v>
      </c>
      <c r="X25" s="419">
        <v>-0.12232164087750663</v>
      </c>
      <c r="Y25" s="423">
        <v>2.3618094024942975</v>
      </c>
      <c r="Z25" s="424">
        <v>2.4410084431044399</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1032" t="s">
        <v>64</v>
      </c>
      <c r="B27" s="1033"/>
      <c r="C27" s="428">
        <v>5923</v>
      </c>
      <c r="D27" s="428">
        <v>8103</v>
      </c>
      <c r="E27" s="429">
        <v>-0.26903615944711834</v>
      </c>
      <c r="F27" s="428">
        <v>1075</v>
      </c>
      <c r="G27" s="428">
        <v>1238</v>
      </c>
      <c r="H27" s="429">
        <v>-0.13166397415185785</v>
      </c>
      <c r="I27" s="428">
        <v>4848</v>
      </c>
      <c r="J27" s="428">
        <v>6865</v>
      </c>
      <c r="K27" s="429">
        <v>-0.29380917698470504</v>
      </c>
      <c r="L27" s="430"/>
      <c r="M27" s="431">
        <v>0.28880970170699466</v>
      </c>
      <c r="N27" s="431">
        <v>0.3490755414685684</v>
      </c>
      <c r="O27" s="432">
        <v>-6</v>
      </c>
      <c r="P27" s="428">
        <v>5025</v>
      </c>
      <c r="Q27" s="428">
        <v>6608</v>
      </c>
      <c r="R27" s="429">
        <v>-0.23955811138014527</v>
      </c>
      <c r="S27" s="428">
        <v>17399</v>
      </c>
      <c r="T27" s="428">
        <v>18930</v>
      </c>
      <c r="U27" s="429">
        <v>-8.087691494981511E-2</v>
      </c>
      <c r="V27" s="428">
        <v>11135</v>
      </c>
      <c r="W27" s="428">
        <v>14912</v>
      </c>
      <c r="X27" s="429">
        <v>-0.25328594420600858</v>
      </c>
      <c r="Y27" s="433">
        <v>1.8799594799932466</v>
      </c>
      <c r="Z27" s="434">
        <v>1.8403060594841416</v>
      </c>
    </row>
    <row r="28" spans="1:26">
      <c r="O28" s="435"/>
    </row>
    <row r="30" spans="1:26" ht="23.4" thickBot="1">
      <c r="A30" s="1027" t="s">
        <v>65</v>
      </c>
      <c r="B30" s="1027"/>
      <c r="C30" s="1027"/>
      <c r="D30" s="1027"/>
      <c r="E30" s="1027"/>
      <c r="F30" s="1027"/>
      <c r="G30" s="1027"/>
      <c r="H30" s="1027"/>
      <c r="I30" s="1027"/>
      <c r="J30" s="1027"/>
      <c r="K30" s="1027"/>
      <c r="L30" s="1027"/>
      <c r="M30" s="1027"/>
      <c r="N30" s="1027"/>
      <c r="O30" s="1027"/>
      <c r="P30" s="1027"/>
      <c r="Q30" s="1027"/>
      <c r="R30" s="1027"/>
      <c r="S30" s="1027"/>
      <c r="T30" s="1027"/>
      <c r="U30" s="1027"/>
      <c r="V30" s="1027"/>
      <c r="W30" s="1027"/>
      <c r="X30" s="1027"/>
      <c r="Y30" s="1027"/>
      <c r="Z30" s="1027"/>
    </row>
    <row r="31" spans="1:26" ht="13.8">
      <c r="A31" s="379"/>
      <c r="B31" s="380"/>
      <c r="C31" s="1028" t="s">
        <v>40</v>
      </c>
      <c r="D31" s="1028"/>
      <c r="E31" s="381" t="s">
        <v>41</v>
      </c>
      <c r="F31" s="1028" t="s">
        <v>42</v>
      </c>
      <c r="G31" s="1028"/>
      <c r="H31" s="381" t="s">
        <v>41</v>
      </c>
      <c r="I31" s="1028" t="s">
        <v>43</v>
      </c>
      <c r="J31" s="1028"/>
      <c r="K31" s="382" t="s">
        <v>41</v>
      </c>
      <c r="L31" s="383"/>
      <c r="M31" s="1029" t="s">
        <v>44</v>
      </c>
      <c r="N31" s="1029"/>
      <c r="O31" s="381" t="s">
        <v>45</v>
      </c>
      <c r="P31" s="1028" t="s">
        <v>46</v>
      </c>
      <c r="Q31" s="1028"/>
      <c r="R31" s="381" t="s">
        <v>41</v>
      </c>
      <c r="S31" s="1028" t="s">
        <v>47</v>
      </c>
      <c r="T31" s="1028"/>
      <c r="U31" s="381" t="s">
        <v>41</v>
      </c>
      <c r="V31" s="1028" t="s">
        <v>48</v>
      </c>
      <c r="W31" s="1028"/>
      <c r="X31" s="381" t="s">
        <v>41</v>
      </c>
      <c r="Y31" s="1030" t="s">
        <v>49</v>
      </c>
      <c r="Z31" s="1031"/>
    </row>
    <row r="32" spans="1:26" ht="28.5" customHeight="1" thickBot="1">
      <c r="A32" s="1034" t="s">
        <v>51</v>
      </c>
      <c r="B32" s="1035"/>
      <c r="C32" s="386">
        <v>2016</v>
      </c>
      <c r="D32" s="386">
        <v>2015</v>
      </c>
      <c r="E32" s="387" t="s">
        <v>52</v>
      </c>
      <c r="F32" s="386">
        <v>2016</v>
      </c>
      <c r="G32" s="386">
        <v>2015</v>
      </c>
      <c r="H32" s="387" t="s">
        <v>52</v>
      </c>
      <c r="I32" s="386">
        <v>2016</v>
      </c>
      <c r="J32" s="386">
        <v>2015</v>
      </c>
      <c r="K32" s="387" t="s">
        <v>52</v>
      </c>
      <c r="L32" s="388"/>
      <c r="M32" s="386">
        <v>2016</v>
      </c>
      <c r="N32" s="386">
        <v>2015</v>
      </c>
      <c r="O32" s="387" t="s">
        <v>52</v>
      </c>
      <c r="P32" s="386">
        <v>2016</v>
      </c>
      <c r="Q32" s="386">
        <v>2015</v>
      </c>
      <c r="R32" s="387" t="s">
        <v>52</v>
      </c>
      <c r="S32" s="386">
        <v>2016</v>
      </c>
      <c r="T32" s="386">
        <v>2015</v>
      </c>
      <c r="U32" s="387" t="s">
        <v>52</v>
      </c>
      <c r="V32" s="386">
        <v>2016</v>
      </c>
      <c r="W32" s="386">
        <v>2015</v>
      </c>
      <c r="X32" s="387" t="s">
        <v>52</v>
      </c>
      <c r="Y32" s="386">
        <v>2016</v>
      </c>
      <c r="Z32" s="391">
        <v>2015</v>
      </c>
    </row>
    <row r="33" spans="1:26" ht="13.8">
      <c r="A33" s="1036" t="s">
        <v>54</v>
      </c>
      <c r="B33" s="1037"/>
      <c r="C33" s="393">
        <f>C7+C11+C14+C18+C21</f>
        <v>25587</v>
      </c>
      <c r="D33" s="393">
        <f>D7+D11+D14+D18+D21</f>
        <v>29222</v>
      </c>
      <c r="E33" s="394">
        <f>(C33-D33)/D33</f>
        <v>-0.1243925809321744</v>
      </c>
      <c r="F33" s="393">
        <f>F7+F11+F14+F18+F21</f>
        <v>10828</v>
      </c>
      <c r="G33" s="393">
        <f>G7+G11+G14+G18+G21</f>
        <v>11564</v>
      </c>
      <c r="H33" s="394">
        <f>(F33-G33)/G33</f>
        <v>-6.3645797301971632E-2</v>
      </c>
      <c r="I33" s="393">
        <f>I7+I11+I14+I18+I21</f>
        <v>14759</v>
      </c>
      <c r="J33" s="393">
        <f>J7+J11+J14+J18+J21</f>
        <v>17658</v>
      </c>
      <c r="K33" s="394">
        <f>(I33-J33)/J33</f>
        <v>-0.16417487824215654</v>
      </c>
      <c r="L33" s="436"/>
      <c r="M33" s="396">
        <f t="shared" ref="M33:N35" si="0">P33/S33</f>
        <v>0.37854211156042228</v>
      </c>
      <c r="N33" s="396">
        <f t="shared" si="0"/>
        <v>0.41756336086196361</v>
      </c>
      <c r="O33" s="397">
        <f>ROUND(+M33-N33,3)*100</f>
        <v>-3.9</v>
      </c>
      <c r="P33" s="393">
        <f>P7+P11+P14+P18+P21</f>
        <v>24994</v>
      </c>
      <c r="Q33" s="393">
        <f>Q7+Q11+Q14+Q18+Q21</f>
        <v>29376</v>
      </c>
      <c r="R33" s="394">
        <f>(P33-Q33)/Q33</f>
        <v>-0.1491693899782135</v>
      </c>
      <c r="S33" s="393">
        <f>S7+S11+S14+S18+S21</f>
        <v>66027</v>
      </c>
      <c r="T33" s="393">
        <f>T7+T11+T14+T18+T21</f>
        <v>70351</v>
      </c>
      <c r="U33" s="394">
        <f>(S33-T33)/T33</f>
        <v>-6.1463234353456242E-2</v>
      </c>
      <c r="V33" s="393">
        <f>V7+V11+V14+V18+V21</f>
        <v>48713</v>
      </c>
      <c r="W33" s="393">
        <f>W7+W11+W14+W18+W21</f>
        <v>57246</v>
      </c>
      <c r="X33" s="394">
        <f>(V33-W33)/W33</f>
        <v>-0.14905844949865493</v>
      </c>
      <c r="Y33" s="437">
        <f t="shared" ref="Y33:Z35" si="1">V33/C33</f>
        <v>1.903818345253449</v>
      </c>
      <c r="Z33" s="438">
        <f t="shared" si="1"/>
        <v>1.9590034905208404</v>
      </c>
    </row>
    <row r="34" spans="1:26" ht="13.8">
      <c r="A34" s="1038" t="s">
        <v>55</v>
      </c>
      <c r="B34" s="1039"/>
      <c r="C34" s="439">
        <f>C8+C12+C19+C15+C22</f>
        <v>55087</v>
      </c>
      <c r="D34" s="439">
        <f>D8+D12+D19+D15+D22</f>
        <v>52333</v>
      </c>
      <c r="E34" s="440">
        <f>(C34-D34)/D34</f>
        <v>5.2624539009802608E-2</v>
      </c>
      <c r="F34" s="439">
        <f>F8+F12+F19+F15+F22</f>
        <v>27032</v>
      </c>
      <c r="G34" s="439">
        <f>G8+G12+G19+G15+G22</f>
        <v>28656</v>
      </c>
      <c r="H34" s="440">
        <f>(F34-G34)/G34</f>
        <v>-5.6672250139586822E-2</v>
      </c>
      <c r="I34" s="439">
        <f>I8+I12+I19+I15+I22</f>
        <v>28055</v>
      </c>
      <c r="J34" s="439">
        <f>J8+J12+J19+J15+J22</f>
        <v>23677</v>
      </c>
      <c r="K34" s="440">
        <f>(I34-J34)/J34</f>
        <v>0.18490518224437216</v>
      </c>
      <c r="L34" s="436"/>
      <c r="M34" s="441">
        <f t="shared" si="0"/>
        <v>0.57047139650363921</v>
      </c>
      <c r="N34" s="442">
        <f t="shared" si="0"/>
        <v>0.6185701949734127</v>
      </c>
      <c r="O34" s="443">
        <f>ROUND(+M34-N34,3)*100</f>
        <v>-4.8</v>
      </c>
      <c r="P34" s="439">
        <f>P8+P12+P19+P15+P22</f>
        <v>67092</v>
      </c>
      <c r="Q34" s="439">
        <f>Q8+Q12+Q19+Q15+Q22</f>
        <v>68052</v>
      </c>
      <c r="R34" s="440">
        <f>(P34-Q34)/Q34</f>
        <v>-1.4106859460412626E-2</v>
      </c>
      <c r="S34" s="439">
        <f>S8+S12+S19+S15+S22</f>
        <v>117608</v>
      </c>
      <c r="T34" s="439">
        <f>T8+T12+T19+T15+T22</f>
        <v>110015</v>
      </c>
      <c r="U34" s="440">
        <f>(S34-T34)/T34</f>
        <v>6.9017861200745351E-2</v>
      </c>
      <c r="V34" s="439">
        <f>V8+V12+V19+V15+V22</f>
        <v>126659</v>
      </c>
      <c r="W34" s="439">
        <f>W8+W12+W19+W15+W22</f>
        <v>122035</v>
      </c>
      <c r="X34" s="440">
        <f>(V34-W34)/W34</f>
        <v>3.7890769041668375E-2</v>
      </c>
      <c r="Y34" s="444">
        <f t="shared" si="1"/>
        <v>2.2992539074554794</v>
      </c>
      <c r="Z34" s="445">
        <f t="shared" si="1"/>
        <v>2.3318938337186861</v>
      </c>
    </row>
    <row r="35" spans="1:26" ht="14.4" thickBot="1">
      <c r="A35" s="1040" t="s">
        <v>56</v>
      </c>
      <c r="B35" s="1041"/>
      <c r="C35" s="446">
        <f>C9+C16</f>
        <v>88111</v>
      </c>
      <c r="D35" s="447">
        <f>D9+D16</f>
        <v>104514</v>
      </c>
      <c r="E35" s="448">
        <f>(C35-D35)/D35</f>
        <v>-0.15694548098819297</v>
      </c>
      <c r="F35" s="449">
        <f>F9+F16</f>
        <v>66614</v>
      </c>
      <c r="G35" s="447">
        <f>G9+G16</f>
        <v>81959</v>
      </c>
      <c r="H35" s="448">
        <f>(F35-G35)/G35</f>
        <v>-0.1872277602215742</v>
      </c>
      <c r="I35" s="449">
        <f>I9+I16</f>
        <v>21497</v>
      </c>
      <c r="J35" s="447">
        <f>J9+J16</f>
        <v>22555</v>
      </c>
      <c r="K35" s="450">
        <f>(I35-J35)/J35</f>
        <v>-4.6907559299490136E-2</v>
      </c>
      <c r="L35" s="451"/>
      <c r="M35" s="452">
        <f t="shared" si="0"/>
        <v>0.60758172799740795</v>
      </c>
      <c r="N35" s="453">
        <f t="shared" si="0"/>
        <v>0.68100572284696392</v>
      </c>
      <c r="O35" s="454">
        <f>ROUND(+M35-N35,3)*100</f>
        <v>-7.3</v>
      </c>
      <c r="P35" s="449">
        <f>P9+P16</f>
        <v>127515</v>
      </c>
      <c r="Q35" s="447">
        <f>Q9+Q16</f>
        <v>156363</v>
      </c>
      <c r="R35" s="448">
        <f>(P35-Q35)/Q35</f>
        <v>-0.18449377410256904</v>
      </c>
      <c r="S35" s="449">
        <f>S9+S16</f>
        <v>209873</v>
      </c>
      <c r="T35" s="447">
        <f>T9+T16</f>
        <v>229606</v>
      </c>
      <c r="U35" s="448">
        <f>(S35-T35)/T35</f>
        <v>-8.594287605724589E-2</v>
      </c>
      <c r="V35" s="449">
        <f>V9+V16</f>
        <v>223266</v>
      </c>
      <c r="W35" s="447">
        <f>W9+W16</f>
        <v>274915</v>
      </c>
      <c r="X35" s="450">
        <f>(V35-W35)/W35</f>
        <v>-0.18787261517196224</v>
      </c>
      <c r="Y35" s="455">
        <f t="shared" si="1"/>
        <v>2.5339174450409141</v>
      </c>
      <c r="Z35" s="456">
        <f t="shared" si="1"/>
        <v>2.6304131503913353</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1017" t="s">
        <v>63</v>
      </c>
      <c r="B37" s="1018"/>
      <c r="C37" s="418">
        <f>SUM(C33:C35)</f>
        <v>168785</v>
      </c>
      <c r="D37" s="418">
        <f>SUM(D33:D35)</f>
        <v>186069</v>
      </c>
      <c r="E37" s="419">
        <f>(C37-D37)/D37</f>
        <v>-9.2890271888385487E-2</v>
      </c>
      <c r="F37" s="418">
        <f>SUM(F33:F35)</f>
        <v>104474</v>
      </c>
      <c r="G37" s="418">
        <f>SUM(G33:G35)</f>
        <v>122179</v>
      </c>
      <c r="H37" s="419">
        <f>(F37-G37)/G37</f>
        <v>-0.14491033647353474</v>
      </c>
      <c r="I37" s="418">
        <f>SUM(I33:I35)</f>
        <v>64311</v>
      </c>
      <c r="J37" s="418">
        <f>SUM(J33:J35)</f>
        <v>63890</v>
      </c>
      <c r="K37" s="419">
        <f>(I37-J37)/J37</f>
        <v>6.5894506182501171E-3</v>
      </c>
      <c r="L37" s="461"/>
      <c r="M37" s="421">
        <f>P37/S37</f>
        <v>0.55805981072811739</v>
      </c>
      <c r="N37" s="421">
        <f>Q37/T37</f>
        <v>0.6190447152488463</v>
      </c>
      <c r="O37" s="422">
        <f>ROUND(+M37-N37,3)*100</f>
        <v>-6.1</v>
      </c>
      <c r="P37" s="418">
        <f>SUM(P33:P35)</f>
        <v>219601</v>
      </c>
      <c r="Q37" s="418">
        <f>SUM(Q33:Q35)</f>
        <v>253791</v>
      </c>
      <c r="R37" s="419">
        <f>(P37-Q37)/Q37</f>
        <v>-0.13471714915028507</v>
      </c>
      <c r="S37" s="418">
        <f>SUM(S33:S35)</f>
        <v>393508</v>
      </c>
      <c r="T37" s="418">
        <f>SUM(T33:T35)</f>
        <v>409972</v>
      </c>
      <c r="U37" s="419">
        <f>(S37-T37)/T37</f>
        <v>-4.0158840115910352E-2</v>
      </c>
      <c r="V37" s="418">
        <f>SUM(V33:V35)</f>
        <v>398638</v>
      </c>
      <c r="W37" s="418">
        <f>SUM(W33:W35)</f>
        <v>454196</v>
      </c>
      <c r="X37" s="419">
        <f>(V37-W37)/W37</f>
        <v>-0.12232164087750663</v>
      </c>
      <c r="Y37" s="462">
        <f>V37/C37</f>
        <v>2.3618094024942975</v>
      </c>
      <c r="Z37" s="463">
        <f>W37/D37</f>
        <v>2.4410084431044399</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1027" t="s">
        <v>66</v>
      </c>
      <c r="B40" s="1027"/>
      <c r="C40" s="1027"/>
      <c r="D40" s="1027"/>
      <c r="E40" s="1027"/>
      <c r="F40" s="1027"/>
      <c r="G40" s="1027"/>
      <c r="H40" s="1027"/>
      <c r="I40" s="1027"/>
      <c r="J40" s="1027"/>
      <c r="K40" s="1027"/>
      <c r="L40" s="1027"/>
      <c r="M40" s="1027"/>
      <c r="N40" s="1027"/>
      <c r="O40" s="1027"/>
      <c r="P40" s="1027"/>
      <c r="Q40" s="1027"/>
      <c r="R40" s="1027"/>
      <c r="S40" s="1027"/>
      <c r="T40" s="1027"/>
      <c r="U40" s="1027"/>
      <c r="V40" s="1027"/>
      <c r="W40" s="1027"/>
      <c r="X40" s="1027"/>
      <c r="Y40" s="1027"/>
      <c r="Z40" s="1027"/>
    </row>
    <row r="41" spans="1:26" ht="13.8">
      <c r="A41" s="379"/>
      <c r="B41" s="380"/>
      <c r="C41" s="1028" t="s">
        <v>40</v>
      </c>
      <c r="D41" s="1028"/>
      <c r="E41" s="381" t="s">
        <v>41</v>
      </c>
      <c r="F41" s="1028" t="s">
        <v>42</v>
      </c>
      <c r="G41" s="1028"/>
      <c r="H41" s="381" t="s">
        <v>41</v>
      </c>
      <c r="I41" s="1028" t="s">
        <v>43</v>
      </c>
      <c r="J41" s="1028"/>
      <c r="K41" s="382" t="s">
        <v>41</v>
      </c>
      <c r="L41" s="383"/>
      <c r="M41" s="1029" t="s">
        <v>44</v>
      </c>
      <c r="N41" s="1029"/>
      <c r="O41" s="381" t="s">
        <v>45</v>
      </c>
      <c r="P41" s="1028" t="s">
        <v>46</v>
      </c>
      <c r="Q41" s="1028"/>
      <c r="R41" s="381" t="s">
        <v>41</v>
      </c>
      <c r="S41" s="1028" t="s">
        <v>47</v>
      </c>
      <c r="T41" s="1028"/>
      <c r="U41" s="381" t="s">
        <v>41</v>
      </c>
      <c r="V41" s="1028" t="s">
        <v>48</v>
      </c>
      <c r="W41" s="1028"/>
      <c r="X41" s="381" t="s">
        <v>41</v>
      </c>
      <c r="Y41" s="1030" t="s">
        <v>49</v>
      </c>
      <c r="Z41" s="1031"/>
    </row>
    <row r="42" spans="1:26" ht="14.4" thickBot="1">
      <c r="A42" s="1019" t="s">
        <v>50</v>
      </c>
      <c r="B42" s="1020"/>
      <c r="C42" s="386">
        <v>2016</v>
      </c>
      <c r="D42" s="386">
        <v>2015</v>
      </c>
      <c r="E42" s="387" t="s">
        <v>52</v>
      </c>
      <c r="F42" s="386">
        <v>2016</v>
      </c>
      <c r="G42" s="386">
        <v>2015</v>
      </c>
      <c r="H42" s="387" t="s">
        <v>52</v>
      </c>
      <c r="I42" s="386">
        <v>2016</v>
      </c>
      <c r="J42" s="386">
        <v>2015</v>
      </c>
      <c r="K42" s="387" t="s">
        <v>52</v>
      </c>
      <c r="L42" s="388"/>
      <c r="M42" s="386">
        <v>2016</v>
      </c>
      <c r="N42" s="386">
        <v>2015</v>
      </c>
      <c r="O42" s="387" t="s">
        <v>52</v>
      </c>
      <c r="P42" s="386">
        <v>2016</v>
      </c>
      <c r="Q42" s="386">
        <v>2015</v>
      </c>
      <c r="R42" s="387" t="s">
        <v>52</v>
      </c>
      <c r="S42" s="386">
        <v>2016</v>
      </c>
      <c r="T42" s="386">
        <v>2015</v>
      </c>
      <c r="U42" s="387" t="s">
        <v>52</v>
      </c>
      <c r="V42" s="386">
        <v>2016</v>
      </c>
      <c r="W42" s="386">
        <v>2015</v>
      </c>
      <c r="X42" s="387" t="s">
        <v>52</v>
      </c>
      <c r="Y42" s="386">
        <v>2016</v>
      </c>
      <c r="Z42" s="391">
        <v>2015</v>
      </c>
    </row>
    <row r="43" spans="1:26" s="471" customFormat="1" ht="13.8">
      <c r="A43" s="1021" t="s">
        <v>53</v>
      </c>
      <c r="B43" s="1022"/>
      <c r="C43" s="411">
        <f>C10</f>
        <v>101221</v>
      </c>
      <c r="D43" s="468">
        <f>D10</f>
        <v>112337</v>
      </c>
      <c r="E43" s="457">
        <f>(C43-D43)/D43</f>
        <v>-9.8952259718525504E-2</v>
      </c>
      <c r="F43" s="411">
        <f>F10</f>
        <v>78367</v>
      </c>
      <c r="G43" s="468">
        <f>G10</f>
        <v>89817</v>
      </c>
      <c r="H43" s="457">
        <f>(F43-G43)/G43</f>
        <v>-0.12748143447231594</v>
      </c>
      <c r="I43" s="411">
        <f>I10</f>
        <v>22854</v>
      </c>
      <c r="J43" s="468">
        <f>J10</f>
        <v>22520</v>
      </c>
      <c r="K43" s="457">
        <f>(I43-J43)/J43</f>
        <v>1.4831261101243338E-2</v>
      </c>
      <c r="L43" s="436"/>
      <c r="M43" s="414">
        <f t="shared" ref="M43:N47" si="2">P43/S43</f>
        <v>0.66023355703488029</v>
      </c>
      <c r="N43" s="469">
        <f t="shared" si="2"/>
        <v>0.70645490916018638</v>
      </c>
      <c r="O43" s="459">
        <f>ROUND(+M43-N43,3)*100</f>
        <v>-4.5999999999999996</v>
      </c>
      <c r="P43" s="411">
        <f>P10</f>
        <v>146488</v>
      </c>
      <c r="Q43" s="468">
        <f>Q10</f>
        <v>163160</v>
      </c>
      <c r="R43" s="457">
        <f>(P43-Q43)/Q43</f>
        <v>-0.102181907330228</v>
      </c>
      <c r="S43" s="411">
        <f>S10</f>
        <v>221873</v>
      </c>
      <c r="T43" s="468">
        <f>T10</f>
        <v>230956</v>
      </c>
      <c r="U43" s="457">
        <f>(S43-T43)/T43</f>
        <v>-3.9327837336981933E-2</v>
      </c>
      <c r="V43" s="411">
        <f>V10</f>
        <v>246797</v>
      </c>
      <c r="W43" s="468">
        <f>W10</f>
        <v>277155</v>
      </c>
      <c r="X43" s="457">
        <f>(V43-W43)/W43</f>
        <v>-0.10953437607115152</v>
      </c>
      <c r="Y43" s="460">
        <f t="shared" ref="Y43:Z47" si="3">V43/C43</f>
        <v>2.4381995830904653</v>
      </c>
      <c r="Z43" s="470">
        <f t="shared" si="3"/>
        <v>2.4671746619546542</v>
      </c>
    </row>
    <row r="44" spans="1:26" s="471" customFormat="1" ht="13.8">
      <c r="A44" s="1023" t="s">
        <v>58</v>
      </c>
      <c r="B44" s="1024"/>
      <c r="C44" s="472">
        <f>C13</f>
        <v>21054</v>
      </c>
      <c r="D44" s="473">
        <f>D13</f>
        <v>22902</v>
      </c>
      <c r="E44" s="474">
        <f>(C44-D44)/D44</f>
        <v>-8.069164265129683E-2</v>
      </c>
      <c r="F44" s="472">
        <f>F13</f>
        <v>4673</v>
      </c>
      <c r="G44" s="473">
        <f>G13</f>
        <v>5077</v>
      </c>
      <c r="H44" s="474">
        <f>(F44-G44)/G44</f>
        <v>-7.9574551900728777E-2</v>
      </c>
      <c r="I44" s="472">
        <f>I13</f>
        <v>16381</v>
      </c>
      <c r="J44" s="473">
        <f>J13</f>
        <v>17825</v>
      </c>
      <c r="K44" s="474">
        <f>(I44-J44)/J44</f>
        <v>-8.1009817671809259E-2</v>
      </c>
      <c r="L44" s="436"/>
      <c r="M44" s="475">
        <f t="shared" si="2"/>
        <v>0.38593137904278874</v>
      </c>
      <c r="N44" s="476">
        <f t="shared" si="2"/>
        <v>0.44037419620929491</v>
      </c>
      <c r="O44" s="477">
        <f>ROUND(+M44-N44,3)*100</f>
        <v>-5.4</v>
      </c>
      <c r="P44" s="472">
        <f>P13</f>
        <v>20393</v>
      </c>
      <c r="Q44" s="473">
        <f>Q13</f>
        <v>23490</v>
      </c>
      <c r="R44" s="474">
        <f>(P44-Q44)/Q44</f>
        <v>-0.13184333759046402</v>
      </c>
      <c r="S44" s="472">
        <f>S13</f>
        <v>52841</v>
      </c>
      <c r="T44" s="473">
        <f>T13</f>
        <v>53341</v>
      </c>
      <c r="U44" s="474">
        <f>(S44-T44)/T44</f>
        <v>-9.3736525374477422E-3</v>
      </c>
      <c r="V44" s="472">
        <f>V13</f>
        <v>42507</v>
      </c>
      <c r="W44" s="473">
        <f>W13</f>
        <v>47134</v>
      </c>
      <c r="X44" s="474">
        <f>(V44-W44)/W44</f>
        <v>-9.8166928331989645E-2</v>
      </c>
      <c r="Y44" s="478">
        <f t="shared" si="3"/>
        <v>2.018951268167569</v>
      </c>
      <c r="Z44" s="479">
        <f t="shared" si="3"/>
        <v>2.0580735306960092</v>
      </c>
    </row>
    <row r="45" spans="1:26" s="471" customFormat="1" ht="13.8">
      <c r="A45" s="1023" t="s">
        <v>59</v>
      </c>
      <c r="B45" s="1024"/>
      <c r="C45" s="472">
        <f>C17</f>
        <v>26348</v>
      </c>
      <c r="D45" s="473">
        <f>D17</f>
        <v>31539</v>
      </c>
      <c r="E45" s="474">
        <f>(C45-D45)/D45</f>
        <v>-0.16458987285582929</v>
      </c>
      <c r="F45" s="472">
        <f>F17</f>
        <v>13492</v>
      </c>
      <c r="G45" s="473">
        <f>G17</f>
        <v>19570</v>
      </c>
      <c r="H45" s="474">
        <f>(F45-G45)/G45</f>
        <v>-0.31057741440981096</v>
      </c>
      <c r="I45" s="472">
        <f>I17</f>
        <v>12856</v>
      </c>
      <c r="J45" s="473">
        <f>J17</f>
        <v>11969</v>
      </c>
      <c r="K45" s="474">
        <f>(I45-J45)/J45</f>
        <v>7.4108112624279382E-2</v>
      </c>
      <c r="L45" s="436"/>
      <c r="M45" s="475">
        <f t="shared" si="2"/>
        <v>0.40220190126240485</v>
      </c>
      <c r="N45" s="476">
        <f t="shared" si="2"/>
        <v>0.5264097951153851</v>
      </c>
      <c r="O45" s="477">
        <f>ROUND(+M45-N45,3)*100</f>
        <v>-12.4</v>
      </c>
      <c r="P45" s="472">
        <f>P17</f>
        <v>28897</v>
      </c>
      <c r="Q45" s="473">
        <f>Q17</f>
        <v>40672</v>
      </c>
      <c r="R45" s="474">
        <f>(P45-Q45)/Q45</f>
        <v>-0.28951121164437449</v>
      </c>
      <c r="S45" s="472">
        <f>S17</f>
        <v>71847</v>
      </c>
      <c r="T45" s="473">
        <f>T17</f>
        <v>77263</v>
      </c>
      <c r="U45" s="474">
        <f>(S45-T45)/T45</f>
        <v>-7.009823589557744E-2</v>
      </c>
      <c r="V45" s="472">
        <f>V17</f>
        <v>64448</v>
      </c>
      <c r="W45" s="473">
        <f>W17</f>
        <v>82843</v>
      </c>
      <c r="X45" s="474">
        <f>(V45-W45)/W45</f>
        <v>-0.22204652173388217</v>
      </c>
      <c r="Y45" s="478">
        <f t="shared" si="3"/>
        <v>2.4460300592075299</v>
      </c>
      <c r="Z45" s="479">
        <f t="shared" si="3"/>
        <v>2.6266844224610799</v>
      </c>
    </row>
    <row r="46" spans="1:26" s="471" customFormat="1" ht="13.8">
      <c r="A46" s="1023" t="s">
        <v>60</v>
      </c>
      <c r="B46" s="1024"/>
      <c r="C46" s="472">
        <f>C20</f>
        <v>11298</v>
      </c>
      <c r="D46" s="473">
        <f>D20</f>
        <v>10459</v>
      </c>
      <c r="E46" s="474">
        <f>(C46-D46)/D46</f>
        <v>8.0217994072091028E-2</v>
      </c>
      <c r="F46" s="472">
        <f>F20</f>
        <v>3671</v>
      </c>
      <c r="G46" s="473">
        <f>G20</f>
        <v>3390</v>
      </c>
      <c r="H46" s="474">
        <f>(F46-G46)/G46</f>
        <v>8.2890855457227144E-2</v>
      </c>
      <c r="I46" s="472">
        <f>I20</f>
        <v>7627</v>
      </c>
      <c r="J46" s="473">
        <f>J20</f>
        <v>7069</v>
      </c>
      <c r="K46" s="474">
        <f>(I46-J46)/J46</f>
        <v>7.8936200311217994E-2</v>
      </c>
      <c r="L46" s="436"/>
      <c r="M46" s="475">
        <f t="shared" si="2"/>
        <v>0.46261758027894906</v>
      </c>
      <c r="N46" s="476">
        <f t="shared" si="2"/>
        <v>0.51865190689210705</v>
      </c>
      <c r="O46" s="477">
        <f>ROUND(+M46-N46,3)*100</f>
        <v>-5.6000000000000005</v>
      </c>
      <c r="P46" s="472">
        <f>P20</f>
        <v>11410</v>
      </c>
      <c r="Q46" s="473">
        <f>Q20</f>
        <v>13681</v>
      </c>
      <c r="R46" s="474">
        <f>(P46-Q46)/Q46</f>
        <v>-0.16599663767268474</v>
      </c>
      <c r="S46" s="472">
        <f>S20</f>
        <v>24664</v>
      </c>
      <c r="T46" s="473">
        <f>T20</f>
        <v>26378</v>
      </c>
      <c r="U46" s="474">
        <f>(S46-T46)/T46</f>
        <v>-6.4978391083478651E-2</v>
      </c>
      <c r="V46" s="472">
        <f>V20</f>
        <v>21529</v>
      </c>
      <c r="W46" s="473">
        <f>W20</f>
        <v>22672</v>
      </c>
      <c r="X46" s="474">
        <f>(V46-W46)/W46</f>
        <v>-5.0414608327452363E-2</v>
      </c>
      <c r="Y46" s="478">
        <f t="shared" si="3"/>
        <v>1.9055585059302531</v>
      </c>
      <c r="Z46" s="479">
        <f t="shared" si="3"/>
        <v>2.167702457213883</v>
      </c>
    </row>
    <row r="47" spans="1:26" s="471" customFormat="1" ht="14.4" thickBot="1">
      <c r="A47" s="1025" t="s">
        <v>62</v>
      </c>
      <c r="B47" s="1026"/>
      <c r="C47" s="480">
        <f>C23</f>
        <v>8864</v>
      </c>
      <c r="D47" s="481">
        <f>D23</f>
        <v>8832</v>
      </c>
      <c r="E47" s="482">
        <f>(C47-D47)/D47</f>
        <v>3.6231884057971015E-3</v>
      </c>
      <c r="F47" s="480">
        <f>F23</f>
        <v>4271</v>
      </c>
      <c r="G47" s="481">
        <f>G23</f>
        <v>4325</v>
      </c>
      <c r="H47" s="482">
        <f>(F47-G47)/G47</f>
        <v>-1.2485549132947978E-2</v>
      </c>
      <c r="I47" s="480">
        <f>I23</f>
        <v>4593</v>
      </c>
      <c r="J47" s="481">
        <f>J23</f>
        <v>4507</v>
      </c>
      <c r="K47" s="482">
        <f>(I47-J47)/J47</f>
        <v>1.908142888839583E-2</v>
      </c>
      <c r="L47" s="451"/>
      <c r="M47" s="483">
        <f t="shared" si="2"/>
        <v>0.55706143696988741</v>
      </c>
      <c r="N47" s="484">
        <f t="shared" si="2"/>
        <v>0.58037578288100211</v>
      </c>
      <c r="O47" s="485">
        <f>ROUND(+M47-N47,3)*100</f>
        <v>-2.2999999999999998</v>
      </c>
      <c r="P47" s="480">
        <f>P23</f>
        <v>12413</v>
      </c>
      <c r="Q47" s="481">
        <f>Q23</f>
        <v>12788</v>
      </c>
      <c r="R47" s="482">
        <f>(P47-Q47)/Q47</f>
        <v>-2.9324366593681577E-2</v>
      </c>
      <c r="S47" s="480">
        <f>S23</f>
        <v>22283</v>
      </c>
      <c r="T47" s="481">
        <f>T23</f>
        <v>22034</v>
      </c>
      <c r="U47" s="482">
        <f>(S47-T47)/T47</f>
        <v>1.1300717073613506E-2</v>
      </c>
      <c r="V47" s="480">
        <f>V23</f>
        <v>23357</v>
      </c>
      <c r="W47" s="481">
        <f>W23</f>
        <v>24392</v>
      </c>
      <c r="X47" s="482">
        <f>(V47-W47)/W47</f>
        <v>-4.2431944899967204E-2</v>
      </c>
      <c r="Y47" s="486">
        <f t="shared" si="3"/>
        <v>2.6350406137184117</v>
      </c>
      <c r="Z47" s="487">
        <f t="shared" si="3"/>
        <v>2.7617753623188408</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1017" t="s">
        <v>63</v>
      </c>
      <c r="B49" s="1018"/>
      <c r="C49" s="418">
        <f>SUM(C43:C47)</f>
        <v>168785</v>
      </c>
      <c r="D49" s="418">
        <f>SUM(D43:D47)</f>
        <v>186069</v>
      </c>
      <c r="E49" s="419">
        <f>(C49-D49)/D49</f>
        <v>-9.2890271888385487E-2</v>
      </c>
      <c r="F49" s="418">
        <f>SUM(F43:F47)</f>
        <v>104474</v>
      </c>
      <c r="G49" s="418">
        <f>SUM(G43:G47)</f>
        <v>122179</v>
      </c>
      <c r="H49" s="419">
        <f>(F49-G49)/G49</f>
        <v>-0.14491033647353474</v>
      </c>
      <c r="I49" s="418">
        <f>SUM(I43:I47)</f>
        <v>64311</v>
      </c>
      <c r="J49" s="418">
        <f>SUM(J43:J47)</f>
        <v>63890</v>
      </c>
      <c r="K49" s="419">
        <f>(I49-J49)/J49</f>
        <v>6.5894506182501171E-3</v>
      </c>
      <c r="L49" s="461"/>
      <c r="M49" s="421">
        <f>P49/S49</f>
        <v>0.55805981072811739</v>
      </c>
      <c r="N49" s="421">
        <f>Q49/T49</f>
        <v>0.6190447152488463</v>
      </c>
      <c r="O49" s="422">
        <f>ROUND(+M49-N49,3)*100</f>
        <v>-6.1</v>
      </c>
      <c r="P49" s="418">
        <f>SUM(P43:P47)</f>
        <v>219601</v>
      </c>
      <c r="Q49" s="418">
        <f>SUM(Q43:Q47)</f>
        <v>253791</v>
      </c>
      <c r="R49" s="419">
        <f>(P49-Q49)/Q49</f>
        <v>-0.13471714915028507</v>
      </c>
      <c r="S49" s="418">
        <f>SUM(S43:S47)</f>
        <v>393508</v>
      </c>
      <c r="T49" s="418">
        <f>SUM(T43:T47)</f>
        <v>409972</v>
      </c>
      <c r="U49" s="419">
        <f>(S49-T49)/T49</f>
        <v>-4.0158840115910352E-2</v>
      </c>
      <c r="V49" s="418">
        <f>SUM(V43:V47)</f>
        <v>398638</v>
      </c>
      <c r="W49" s="418">
        <f>SUM(W43:W47)</f>
        <v>454196</v>
      </c>
      <c r="X49" s="419">
        <f>(V49-W49)/W49</f>
        <v>-0.12232164087750663</v>
      </c>
      <c r="Y49" s="462">
        <f>V49/C49</f>
        <v>2.3618094024942975</v>
      </c>
      <c r="Z49" s="463">
        <f>W49/D49</f>
        <v>2.4410084431044399</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75" t="s">
        <v>38</v>
      </c>
      <c r="B1" s="1075"/>
      <c r="C1" s="1075"/>
      <c r="D1" s="1075"/>
      <c r="E1" s="1075"/>
      <c r="F1" s="1075"/>
      <c r="G1" s="1075"/>
      <c r="H1" s="1075"/>
      <c r="I1" s="1075"/>
      <c r="J1" s="1075"/>
      <c r="K1" s="1075"/>
      <c r="L1" s="1075"/>
      <c r="M1" s="1075"/>
      <c r="N1" s="1075"/>
      <c r="O1" s="1075"/>
      <c r="P1" s="1075"/>
      <c r="Q1" s="1075"/>
      <c r="R1" s="1075"/>
      <c r="S1" s="1075"/>
      <c r="T1" s="1075"/>
      <c r="U1" s="1075"/>
      <c r="V1" s="1075"/>
      <c r="W1" s="1075"/>
      <c r="X1" s="1075"/>
      <c r="Y1" s="1075"/>
      <c r="Z1" s="1075"/>
    </row>
    <row r="2" spans="1:26" s="490" customFormat="1" ht="26.25" customHeight="1">
      <c r="A2" s="1075" t="s">
        <v>69</v>
      </c>
      <c r="B2" s="1075"/>
      <c r="C2" s="1075"/>
      <c r="D2" s="1075"/>
      <c r="E2" s="1075"/>
      <c r="F2" s="1075"/>
      <c r="G2" s="1075"/>
      <c r="H2" s="1075"/>
      <c r="I2" s="1075"/>
      <c r="J2" s="1075"/>
      <c r="K2" s="1075"/>
      <c r="L2" s="1075"/>
      <c r="M2" s="1075"/>
      <c r="N2" s="1075"/>
      <c r="O2" s="1075"/>
      <c r="P2" s="1075"/>
      <c r="Q2" s="1075"/>
      <c r="R2" s="1075"/>
      <c r="S2" s="1075"/>
      <c r="T2" s="1075"/>
      <c r="U2" s="1075"/>
      <c r="V2" s="1075"/>
      <c r="W2" s="1075"/>
      <c r="X2" s="1075"/>
      <c r="Y2" s="1075"/>
      <c r="Z2" s="1075"/>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76" t="s">
        <v>70</v>
      </c>
      <c r="B4" s="1076"/>
      <c r="C4" s="1076"/>
      <c r="D4" s="1076"/>
      <c r="E4" s="1076"/>
      <c r="F4" s="1076"/>
      <c r="G4" s="1076"/>
      <c r="H4" s="1076"/>
      <c r="I4" s="1076"/>
      <c r="J4" s="1076"/>
      <c r="K4" s="1076"/>
      <c r="L4" s="1076"/>
      <c r="M4" s="1076"/>
      <c r="N4" s="1076"/>
      <c r="O4" s="1076"/>
      <c r="P4" s="1076"/>
      <c r="Q4" s="1076"/>
      <c r="R4" s="1076"/>
      <c r="S4" s="1076"/>
      <c r="T4" s="1076"/>
      <c r="U4" s="1076"/>
      <c r="V4" s="1076"/>
      <c r="W4" s="1076"/>
      <c r="X4" s="1076"/>
      <c r="Y4" s="1076"/>
      <c r="Z4" s="1076"/>
    </row>
    <row r="5" spans="1:26" ht="13.8">
      <c r="A5" s="494"/>
      <c r="B5" s="495"/>
      <c r="C5" s="1059" t="s">
        <v>40</v>
      </c>
      <c r="D5" s="1059"/>
      <c r="E5" s="496" t="s">
        <v>41</v>
      </c>
      <c r="F5" s="1059" t="s">
        <v>42</v>
      </c>
      <c r="G5" s="1059"/>
      <c r="H5" s="496" t="s">
        <v>41</v>
      </c>
      <c r="I5" s="1059" t="s">
        <v>43</v>
      </c>
      <c r="J5" s="1059"/>
      <c r="K5" s="497" t="s">
        <v>41</v>
      </c>
      <c r="L5" s="498"/>
      <c r="M5" s="1060" t="s">
        <v>44</v>
      </c>
      <c r="N5" s="1060"/>
      <c r="O5" s="496" t="s">
        <v>45</v>
      </c>
      <c r="P5" s="1059" t="s">
        <v>46</v>
      </c>
      <c r="Q5" s="1059"/>
      <c r="R5" s="496" t="s">
        <v>41</v>
      </c>
      <c r="S5" s="1059" t="s">
        <v>47</v>
      </c>
      <c r="T5" s="1059"/>
      <c r="U5" s="496" t="s">
        <v>41</v>
      </c>
      <c r="V5" s="1059" t="s">
        <v>48</v>
      </c>
      <c r="W5" s="1059"/>
      <c r="X5" s="496" t="s">
        <v>41</v>
      </c>
      <c r="Y5" s="1061" t="s">
        <v>49</v>
      </c>
      <c r="Z5" s="1062"/>
    </row>
    <row r="6" spans="1:26" ht="28.2" thickBot="1">
      <c r="A6" s="499" t="s">
        <v>50</v>
      </c>
      <c r="B6" s="500" t="s">
        <v>51</v>
      </c>
      <c r="C6" s="501">
        <v>2016</v>
      </c>
      <c r="D6" s="501">
        <v>2015</v>
      </c>
      <c r="E6" s="502" t="s">
        <v>52</v>
      </c>
      <c r="F6" s="501">
        <v>2016</v>
      </c>
      <c r="G6" s="501">
        <v>2015</v>
      </c>
      <c r="H6" s="502" t="s">
        <v>52</v>
      </c>
      <c r="I6" s="501">
        <v>2016</v>
      </c>
      <c r="J6" s="501">
        <v>2015</v>
      </c>
      <c r="K6" s="502" t="s">
        <v>52</v>
      </c>
      <c r="L6" s="503"/>
      <c r="M6" s="504">
        <v>2016</v>
      </c>
      <c r="N6" s="501">
        <v>2015</v>
      </c>
      <c r="O6" s="502" t="s">
        <v>52</v>
      </c>
      <c r="P6" s="501">
        <v>2016</v>
      </c>
      <c r="Q6" s="501">
        <v>2015</v>
      </c>
      <c r="R6" s="502" t="s">
        <v>52</v>
      </c>
      <c r="S6" s="501">
        <v>2016</v>
      </c>
      <c r="T6" s="501">
        <v>2015</v>
      </c>
      <c r="U6" s="502" t="s">
        <v>52</v>
      </c>
      <c r="V6" s="501">
        <v>2016</v>
      </c>
      <c r="W6" s="501">
        <v>2015</v>
      </c>
      <c r="X6" s="502" t="s">
        <v>52</v>
      </c>
      <c r="Y6" s="505">
        <v>2016</v>
      </c>
      <c r="Z6" s="506">
        <v>2015</v>
      </c>
    </row>
    <row r="7" spans="1:26" ht="13.8">
      <c r="A7" s="1073" t="s">
        <v>53</v>
      </c>
      <c r="B7" s="507" t="s">
        <v>54</v>
      </c>
      <c r="C7" s="508">
        <v>45169</v>
      </c>
      <c r="D7" s="508">
        <v>47741</v>
      </c>
      <c r="E7" s="509">
        <v>-5.3874028612722814E-2</v>
      </c>
      <c r="F7" s="508">
        <v>31906</v>
      </c>
      <c r="G7" s="508">
        <v>35610</v>
      </c>
      <c r="H7" s="509">
        <v>-0.10401572591968548</v>
      </c>
      <c r="I7" s="508">
        <v>13263</v>
      </c>
      <c r="J7" s="508">
        <v>12131</v>
      </c>
      <c r="K7" s="509">
        <v>9.3314648421399721E-2</v>
      </c>
      <c r="L7" s="510"/>
      <c r="M7" s="511">
        <v>0.52181209760265268</v>
      </c>
      <c r="N7" s="511">
        <v>0.57088905081023389</v>
      </c>
      <c r="O7" s="512">
        <v>-4.9000000000000004</v>
      </c>
      <c r="P7" s="508">
        <v>51303</v>
      </c>
      <c r="Q7" s="508">
        <v>55628</v>
      </c>
      <c r="R7" s="509">
        <v>-7.774861580499029E-2</v>
      </c>
      <c r="S7" s="508">
        <v>98317</v>
      </c>
      <c r="T7" s="508">
        <v>97441</v>
      </c>
      <c r="U7" s="509">
        <v>8.9900555207766755E-3</v>
      </c>
      <c r="V7" s="508">
        <v>98972</v>
      </c>
      <c r="W7" s="508">
        <v>106896</v>
      </c>
      <c r="X7" s="509">
        <v>-7.4128124532255646E-2</v>
      </c>
      <c r="Y7" s="513">
        <v>2.1911487967411278</v>
      </c>
      <c r="Z7" s="514">
        <v>2.2390817117362434</v>
      </c>
    </row>
    <row r="8" spans="1:26" ht="13.8">
      <c r="A8" s="1077"/>
      <c r="B8" s="507" t="s">
        <v>55</v>
      </c>
      <c r="C8" s="508">
        <v>98877</v>
      </c>
      <c r="D8" s="508">
        <v>77452</v>
      </c>
      <c r="E8" s="509">
        <v>0.27662294066002169</v>
      </c>
      <c r="F8" s="508">
        <v>69392</v>
      </c>
      <c r="G8" s="508">
        <v>59385</v>
      </c>
      <c r="H8" s="509">
        <v>0.16851056664140776</v>
      </c>
      <c r="I8" s="508">
        <v>29485</v>
      </c>
      <c r="J8" s="508">
        <v>18067</v>
      </c>
      <c r="K8" s="509">
        <v>0.63198095976088997</v>
      </c>
      <c r="L8" s="510"/>
      <c r="M8" s="511">
        <v>0.80918788941585962</v>
      </c>
      <c r="N8" s="511">
        <v>0.79920896506262362</v>
      </c>
      <c r="O8" s="512">
        <v>1</v>
      </c>
      <c r="P8" s="508">
        <v>121820</v>
      </c>
      <c r="Q8" s="508">
        <v>96992</v>
      </c>
      <c r="R8" s="509">
        <v>0.25597987462883537</v>
      </c>
      <c r="S8" s="508">
        <v>150546</v>
      </c>
      <c r="T8" s="508">
        <v>121360</v>
      </c>
      <c r="U8" s="509">
        <v>0.24049110085695452</v>
      </c>
      <c r="V8" s="508">
        <v>235781</v>
      </c>
      <c r="W8" s="508">
        <v>177748</v>
      </c>
      <c r="X8" s="509">
        <v>0.3264903121272813</v>
      </c>
      <c r="Y8" s="513">
        <v>2.3845889337257402</v>
      </c>
      <c r="Z8" s="514">
        <v>2.294943965294634</v>
      </c>
    </row>
    <row r="9" spans="1:26" ht="14.4" thickBot="1">
      <c r="A9" s="1074"/>
      <c r="B9" s="507" t="s">
        <v>56</v>
      </c>
      <c r="C9" s="508">
        <v>336016</v>
      </c>
      <c r="D9" s="508">
        <v>357365</v>
      </c>
      <c r="E9" s="509">
        <v>-5.9740041694066291E-2</v>
      </c>
      <c r="F9" s="508">
        <v>275117</v>
      </c>
      <c r="G9" s="508">
        <v>289761</v>
      </c>
      <c r="H9" s="509">
        <v>-5.0538202173515415E-2</v>
      </c>
      <c r="I9" s="508">
        <v>60899</v>
      </c>
      <c r="J9" s="508">
        <v>67604</v>
      </c>
      <c r="K9" s="509">
        <v>-9.9180521862611684E-2</v>
      </c>
      <c r="L9" s="510"/>
      <c r="M9" s="511">
        <v>0.75203066630260851</v>
      </c>
      <c r="N9" s="511">
        <v>0.77963917889888812</v>
      </c>
      <c r="O9" s="512">
        <v>-2.8000000000000003</v>
      </c>
      <c r="P9" s="508">
        <v>493011</v>
      </c>
      <c r="Q9" s="508">
        <v>551852</v>
      </c>
      <c r="R9" s="509">
        <v>-0.10662460224842893</v>
      </c>
      <c r="S9" s="508">
        <v>655573</v>
      </c>
      <c r="T9" s="508">
        <v>707830</v>
      </c>
      <c r="U9" s="509">
        <v>-7.3827048867665959E-2</v>
      </c>
      <c r="V9" s="508">
        <v>911139</v>
      </c>
      <c r="W9" s="508">
        <v>1010420</v>
      </c>
      <c r="X9" s="509">
        <v>-9.8257160388749237E-2</v>
      </c>
      <c r="Y9" s="513">
        <v>2.7115940907575831</v>
      </c>
      <c r="Z9" s="514">
        <v>2.8274173464105328</v>
      </c>
    </row>
    <row r="10" spans="1:26" ht="14.4" thickBot="1">
      <c r="A10" s="515" t="s">
        <v>57</v>
      </c>
      <c r="B10" s="516"/>
      <c r="C10" s="517">
        <v>480062</v>
      </c>
      <c r="D10" s="517">
        <v>482558</v>
      </c>
      <c r="E10" s="518">
        <v>-5.172435230583681E-3</v>
      </c>
      <c r="F10" s="517">
        <v>376415</v>
      </c>
      <c r="G10" s="517">
        <v>384756</v>
      </c>
      <c r="H10" s="518">
        <v>-2.1678674276684445E-2</v>
      </c>
      <c r="I10" s="517">
        <v>103647</v>
      </c>
      <c r="J10" s="517">
        <v>97802</v>
      </c>
      <c r="K10" s="518">
        <v>5.9763604016277783E-2</v>
      </c>
      <c r="L10" s="510"/>
      <c r="M10" s="519">
        <v>0.73651867019888639</v>
      </c>
      <c r="N10" s="519">
        <v>0.76025084418716837</v>
      </c>
      <c r="O10" s="520">
        <v>-2.4</v>
      </c>
      <c r="P10" s="517">
        <v>666134</v>
      </c>
      <c r="Q10" s="517">
        <v>704472</v>
      </c>
      <c r="R10" s="518">
        <v>-5.442089962411565E-2</v>
      </c>
      <c r="S10" s="517">
        <v>904436</v>
      </c>
      <c r="T10" s="517">
        <v>926631</v>
      </c>
      <c r="U10" s="518">
        <v>-2.3952360756331267E-2</v>
      </c>
      <c r="V10" s="517">
        <v>1245892</v>
      </c>
      <c r="W10" s="517">
        <v>1295064</v>
      </c>
      <c r="X10" s="518">
        <v>-3.7968779921301189E-2</v>
      </c>
      <c r="Y10" s="521">
        <v>2.595273110556553</v>
      </c>
      <c r="Z10" s="522">
        <v>2.6837478603608269</v>
      </c>
    </row>
    <row r="11" spans="1:26" ht="13.8">
      <c r="A11" s="1073" t="s">
        <v>58</v>
      </c>
      <c r="B11" s="507" t="s">
        <v>54</v>
      </c>
      <c r="C11" s="508">
        <v>55322</v>
      </c>
      <c r="D11" s="508">
        <v>59129</v>
      </c>
      <c r="E11" s="509">
        <v>-6.438465050990208E-2</v>
      </c>
      <c r="F11" s="508">
        <v>8833</v>
      </c>
      <c r="G11" s="508">
        <v>9470</v>
      </c>
      <c r="H11" s="509">
        <v>-6.7265047518479407E-2</v>
      </c>
      <c r="I11" s="508">
        <v>46489</v>
      </c>
      <c r="J11" s="508">
        <v>49659</v>
      </c>
      <c r="K11" s="509">
        <v>-6.3835357135665238E-2</v>
      </c>
      <c r="L11" s="510"/>
      <c r="M11" s="511">
        <v>0.42755882915630383</v>
      </c>
      <c r="N11" s="511">
        <v>0.42789764436105898</v>
      </c>
      <c r="O11" s="512">
        <v>0</v>
      </c>
      <c r="P11" s="508">
        <v>44697</v>
      </c>
      <c r="Q11" s="508">
        <v>49263</v>
      </c>
      <c r="R11" s="509">
        <v>-9.2686194507033678E-2</v>
      </c>
      <c r="S11" s="508">
        <v>104540</v>
      </c>
      <c r="T11" s="508">
        <v>115128</v>
      </c>
      <c r="U11" s="509">
        <v>-9.196720172329928E-2</v>
      </c>
      <c r="V11" s="508">
        <v>109039</v>
      </c>
      <c r="W11" s="508">
        <v>119237</v>
      </c>
      <c r="X11" s="509">
        <v>-8.5527143420247073E-2</v>
      </c>
      <c r="Y11" s="513">
        <v>1.9709880336936481</v>
      </c>
      <c r="Z11" s="514">
        <v>2.0165570193982649</v>
      </c>
    </row>
    <row r="12" spans="1:26" ht="14.4" thickBot="1">
      <c r="A12" s="1074"/>
      <c r="B12" s="507" t="s">
        <v>55</v>
      </c>
      <c r="C12" s="508">
        <v>70714</v>
      </c>
      <c r="D12" s="508">
        <v>62847</v>
      </c>
      <c r="E12" s="509">
        <v>0.12517701720050281</v>
      </c>
      <c r="F12" s="508">
        <v>16395</v>
      </c>
      <c r="G12" s="508">
        <v>14904</v>
      </c>
      <c r="H12" s="509">
        <v>0.1000402576489533</v>
      </c>
      <c r="I12" s="508">
        <v>54319</v>
      </c>
      <c r="J12" s="508">
        <v>47943</v>
      </c>
      <c r="K12" s="509">
        <v>0.1329912604551238</v>
      </c>
      <c r="L12" s="510"/>
      <c r="M12" s="511">
        <v>0.61863861049385516</v>
      </c>
      <c r="N12" s="511">
        <v>0.6600371467295818</v>
      </c>
      <c r="O12" s="512">
        <v>-4.1000000000000005</v>
      </c>
      <c r="P12" s="508">
        <v>68208</v>
      </c>
      <c r="Q12" s="508">
        <v>65743</v>
      </c>
      <c r="R12" s="509">
        <v>3.7494486104984563E-2</v>
      </c>
      <c r="S12" s="508">
        <v>110255</v>
      </c>
      <c r="T12" s="508">
        <v>99605</v>
      </c>
      <c r="U12" s="509">
        <v>0.10692234325586066</v>
      </c>
      <c r="V12" s="508">
        <v>161296</v>
      </c>
      <c r="W12" s="508">
        <v>148182</v>
      </c>
      <c r="X12" s="509">
        <v>8.8499277914996427E-2</v>
      </c>
      <c r="Y12" s="513">
        <v>2.280962751364652</v>
      </c>
      <c r="Z12" s="514">
        <v>2.3578213757219917</v>
      </c>
    </row>
    <row r="13" spans="1:26" ht="14.4" thickBot="1">
      <c r="A13" s="515" t="s">
        <v>57</v>
      </c>
      <c r="B13" s="516"/>
      <c r="C13" s="517">
        <v>126036</v>
      </c>
      <c r="D13" s="517">
        <v>121976</v>
      </c>
      <c r="E13" s="518">
        <v>3.3285236439955401E-2</v>
      </c>
      <c r="F13" s="517">
        <v>25228</v>
      </c>
      <c r="G13" s="517">
        <v>24374</v>
      </c>
      <c r="H13" s="518">
        <v>3.5037334865020101E-2</v>
      </c>
      <c r="I13" s="517">
        <v>100808</v>
      </c>
      <c r="J13" s="517">
        <v>97602</v>
      </c>
      <c r="K13" s="518">
        <v>3.2847687547386324E-2</v>
      </c>
      <c r="L13" s="510"/>
      <c r="M13" s="519">
        <v>0.52564072720500943</v>
      </c>
      <c r="N13" s="519">
        <v>0.53557673948578</v>
      </c>
      <c r="O13" s="520">
        <v>-1</v>
      </c>
      <c r="P13" s="517">
        <v>112905</v>
      </c>
      <c r="Q13" s="517">
        <v>115006</v>
      </c>
      <c r="R13" s="518">
        <v>-1.8268612072413613E-2</v>
      </c>
      <c r="S13" s="517">
        <v>214795</v>
      </c>
      <c r="T13" s="517">
        <v>214733</v>
      </c>
      <c r="U13" s="518">
        <v>2.8873065621027043E-4</v>
      </c>
      <c r="V13" s="517">
        <v>270335</v>
      </c>
      <c r="W13" s="517">
        <v>267419</v>
      </c>
      <c r="X13" s="518">
        <v>1.0904236422991634E-2</v>
      </c>
      <c r="Y13" s="521">
        <v>2.1449030435748515</v>
      </c>
      <c r="Z13" s="522">
        <v>2.1923903062897621</v>
      </c>
    </row>
    <row r="14" spans="1:26" ht="13.8">
      <c r="A14" s="1073" t="s">
        <v>59</v>
      </c>
      <c r="B14" s="507" t="s">
        <v>54</v>
      </c>
      <c r="C14" s="508">
        <v>7577</v>
      </c>
      <c r="D14" s="508">
        <v>9314</v>
      </c>
      <c r="E14" s="509">
        <v>-0.18649345071934723</v>
      </c>
      <c r="F14" s="508">
        <v>1370</v>
      </c>
      <c r="G14" s="508">
        <v>1653</v>
      </c>
      <c r="H14" s="509">
        <v>-0.17120387174833634</v>
      </c>
      <c r="I14" s="508">
        <v>6207</v>
      </c>
      <c r="J14" s="508">
        <v>7661</v>
      </c>
      <c r="K14" s="509">
        <v>-0.18979245529304267</v>
      </c>
      <c r="L14" s="510"/>
      <c r="M14" s="511">
        <v>0.35740617634616545</v>
      </c>
      <c r="N14" s="511">
        <v>0.37994686698424329</v>
      </c>
      <c r="O14" s="512">
        <v>-2.2999999999999998</v>
      </c>
      <c r="P14" s="508">
        <v>5914</v>
      </c>
      <c r="Q14" s="508">
        <v>8295</v>
      </c>
      <c r="R14" s="509">
        <v>-0.28704038577456298</v>
      </c>
      <c r="S14" s="508">
        <v>16547</v>
      </c>
      <c r="T14" s="508">
        <v>21832</v>
      </c>
      <c r="U14" s="509">
        <v>-0.24207585196042505</v>
      </c>
      <c r="V14" s="508">
        <v>14426</v>
      </c>
      <c r="W14" s="508">
        <v>20536</v>
      </c>
      <c r="X14" s="509">
        <v>-0.29752629528632646</v>
      </c>
      <c r="Y14" s="513">
        <v>1.9039197571598259</v>
      </c>
      <c r="Z14" s="514">
        <v>2.2048529095984541</v>
      </c>
    </row>
    <row r="15" spans="1:26" ht="13.8">
      <c r="A15" s="1077"/>
      <c r="B15" s="507" t="s">
        <v>55</v>
      </c>
      <c r="C15" s="508">
        <v>34049</v>
      </c>
      <c r="D15" s="508">
        <v>35973</v>
      </c>
      <c r="E15" s="509">
        <v>-5.3484557862841578E-2</v>
      </c>
      <c r="F15" s="508">
        <v>15013</v>
      </c>
      <c r="G15" s="508">
        <v>19233</v>
      </c>
      <c r="H15" s="509">
        <v>-0.21941454791244216</v>
      </c>
      <c r="I15" s="508">
        <v>19036</v>
      </c>
      <c r="J15" s="508">
        <v>16740</v>
      </c>
      <c r="K15" s="509">
        <v>0.13715651135005974</v>
      </c>
      <c r="L15" s="510"/>
      <c r="M15" s="511">
        <v>0.5222393467445382</v>
      </c>
      <c r="N15" s="511">
        <v>0.60695781906957824</v>
      </c>
      <c r="O15" s="512">
        <v>-8.5</v>
      </c>
      <c r="P15" s="508">
        <v>38629</v>
      </c>
      <c r="Q15" s="508">
        <v>44751</v>
      </c>
      <c r="R15" s="509">
        <v>-0.13680141225894393</v>
      </c>
      <c r="S15" s="508">
        <v>73968</v>
      </c>
      <c r="T15" s="508">
        <v>73730</v>
      </c>
      <c r="U15" s="509">
        <v>3.2279940322799405E-3</v>
      </c>
      <c r="V15" s="508">
        <v>82186</v>
      </c>
      <c r="W15" s="508">
        <v>88135</v>
      </c>
      <c r="X15" s="509">
        <v>-6.7498723549100817E-2</v>
      </c>
      <c r="Y15" s="513">
        <v>2.4137566448353844</v>
      </c>
      <c r="Z15" s="514">
        <v>2.4500319684207601</v>
      </c>
    </row>
    <row r="16" spans="1:26" ht="14.4" thickBot="1">
      <c r="A16" s="1074"/>
      <c r="B16" s="507" t="s">
        <v>56</v>
      </c>
      <c r="C16" s="508">
        <v>125094</v>
      </c>
      <c r="D16" s="508">
        <v>119987</v>
      </c>
      <c r="E16" s="509">
        <v>4.2562944318967885E-2</v>
      </c>
      <c r="F16" s="508">
        <v>68409</v>
      </c>
      <c r="G16" s="508">
        <v>58884</v>
      </c>
      <c r="H16" s="509">
        <v>0.16175871204401876</v>
      </c>
      <c r="I16" s="508">
        <v>56685</v>
      </c>
      <c r="J16" s="508">
        <v>61103</v>
      </c>
      <c r="K16" s="509">
        <v>-7.2304142186144713E-2</v>
      </c>
      <c r="L16" s="510"/>
      <c r="M16" s="511">
        <v>0.61464392470512197</v>
      </c>
      <c r="N16" s="511">
        <v>0.65294639936445631</v>
      </c>
      <c r="O16" s="512">
        <v>-3.8</v>
      </c>
      <c r="P16" s="508">
        <v>121729</v>
      </c>
      <c r="Q16" s="508">
        <v>139724</v>
      </c>
      <c r="R16" s="509">
        <v>-0.12878961381008275</v>
      </c>
      <c r="S16" s="508">
        <v>198048</v>
      </c>
      <c r="T16" s="508">
        <v>213990</v>
      </c>
      <c r="U16" s="509">
        <v>-7.4498808355530632E-2</v>
      </c>
      <c r="V16" s="508">
        <v>323402</v>
      </c>
      <c r="W16" s="508">
        <v>344863</v>
      </c>
      <c r="X16" s="509">
        <v>-6.2230508926733222E-2</v>
      </c>
      <c r="Y16" s="513">
        <v>2.5852718755495867</v>
      </c>
      <c r="Z16" s="514">
        <v>2.8741697017176859</v>
      </c>
    </row>
    <row r="17" spans="1:26" ht="14.4" thickBot="1">
      <c r="A17" s="515" t="s">
        <v>57</v>
      </c>
      <c r="B17" s="516"/>
      <c r="C17" s="517">
        <v>166720</v>
      </c>
      <c r="D17" s="517">
        <v>165274</v>
      </c>
      <c r="E17" s="518">
        <v>8.7491075426261843E-3</v>
      </c>
      <c r="F17" s="517">
        <v>84792</v>
      </c>
      <c r="G17" s="517">
        <v>79770</v>
      </c>
      <c r="H17" s="518">
        <v>6.295599849567507E-2</v>
      </c>
      <c r="I17" s="517">
        <v>81928</v>
      </c>
      <c r="J17" s="517">
        <v>85504</v>
      </c>
      <c r="K17" s="518">
        <v>-4.182260479041916E-2</v>
      </c>
      <c r="L17" s="510"/>
      <c r="M17" s="519">
        <v>0.5762069288162377</v>
      </c>
      <c r="N17" s="519">
        <v>0.62273866749366824</v>
      </c>
      <c r="O17" s="520">
        <v>-4.7</v>
      </c>
      <c r="P17" s="517">
        <v>166272</v>
      </c>
      <c r="Q17" s="517">
        <v>192770</v>
      </c>
      <c r="R17" s="518">
        <v>-0.13745914820770866</v>
      </c>
      <c r="S17" s="517">
        <v>288563</v>
      </c>
      <c r="T17" s="517">
        <v>309552</v>
      </c>
      <c r="U17" s="518">
        <v>-6.7804439964852428E-2</v>
      </c>
      <c r="V17" s="517">
        <v>420014</v>
      </c>
      <c r="W17" s="517">
        <v>453534</v>
      </c>
      <c r="X17" s="518">
        <v>-7.3908461107656753E-2</v>
      </c>
      <c r="Y17" s="521">
        <v>2.5192778310940498</v>
      </c>
      <c r="Z17" s="522">
        <v>2.7441339835666834</v>
      </c>
    </row>
    <row r="18" spans="1:26" ht="13.8">
      <c r="A18" s="1073" t="s">
        <v>60</v>
      </c>
      <c r="B18" s="507" t="s">
        <v>54</v>
      </c>
      <c r="C18" s="508">
        <v>14499</v>
      </c>
      <c r="D18" s="508">
        <v>15327</v>
      </c>
      <c r="E18" s="509">
        <v>-5.4022313564298298E-2</v>
      </c>
      <c r="F18" s="508">
        <v>3264</v>
      </c>
      <c r="G18" s="508">
        <v>3121</v>
      </c>
      <c r="H18" s="509">
        <v>4.5818647869272672E-2</v>
      </c>
      <c r="I18" s="508">
        <v>11235</v>
      </c>
      <c r="J18" s="508">
        <v>12206</v>
      </c>
      <c r="K18" s="509">
        <v>-7.9551040471899065E-2</v>
      </c>
      <c r="L18" s="510"/>
      <c r="M18" s="511">
        <v>0.38514199613482264</v>
      </c>
      <c r="N18" s="511">
        <v>0.42734634021933182</v>
      </c>
      <c r="O18" s="512">
        <v>-4.2</v>
      </c>
      <c r="P18" s="508">
        <v>11758</v>
      </c>
      <c r="Q18" s="508">
        <v>13405</v>
      </c>
      <c r="R18" s="509">
        <v>-0.12286460276016412</v>
      </c>
      <c r="S18" s="508">
        <v>30529</v>
      </c>
      <c r="T18" s="508">
        <v>31368</v>
      </c>
      <c r="U18" s="509">
        <v>-2.6747003315480744E-2</v>
      </c>
      <c r="V18" s="508">
        <v>24404</v>
      </c>
      <c r="W18" s="508">
        <v>27764</v>
      </c>
      <c r="X18" s="509">
        <v>-0.12102002593286269</v>
      </c>
      <c r="Y18" s="513">
        <v>1.6831505621077316</v>
      </c>
      <c r="Z18" s="514">
        <v>1.8114438572453839</v>
      </c>
    </row>
    <row r="19" spans="1:26" ht="14.4" thickBot="1">
      <c r="A19" s="1074"/>
      <c r="B19" s="507" t="s">
        <v>61</v>
      </c>
      <c r="C19" s="508">
        <v>42549</v>
      </c>
      <c r="D19" s="508">
        <v>37561</v>
      </c>
      <c r="E19" s="509">
        <v>0.13279731636537898</v>
      </c>
      <c r="F19" s="508">
        <v>16361</v>
      </c>
      <c r="G19" s="508">
        <v>14541</v>
      </c>
      <c r="H19" s="509">
        <v>0.12516333127020149</v>
      </c>
      <c r="I19" s="508">
        <v>26188</v>
      </c>
      <c r="J19" s="508">
        <v>23020</v>
      </c>
      <c r="K19" s="509">
        <v>0.13761946133796699</v>
      </c>
      <c r="L19" s="510"/>
      <c r="M19" s="511">
        <v>0.60914809563793038</v>
      </c>
      <c r="N19" s="511">
        <v>0.60871894185998598</v>
      </c>
      <c r="O19" s="512">
        <v>0</v>
      </c>
      <c r="P19" s="508">
        <v>44254</v>
      </c>
      <c r="Q19" s="508">
        <v>44319</v>
      </c>
      <c r="R19" s="509">
        <v>-1.4666395902434622E-3</v>
      </c>
      <c r="S19" s="508">
        <v>72649</v>
      </c>
      <c r="T19" s="508">
        <v>72807</v>
      </c>
      <c r="U19" s="509">
        <v>-2.1701210048484347E-3</v>
      </c>
      <c r="V19" s="508">
        <v>92138</v>
      </c>
      <c r="W19" s="508">
        <v>86998</v>
      </c>
      <c r="X19" s="509">
        <v>5.908181797282696E-2</v>
      </c>
      <c r="Y19" s="513">
        <v>2.1654562974452984</v>
      </c>
      <c r="Z19" s="514">
        <v>2.3161790154681716</v>
      </c>
    </row>
    <row r="20" spans="1:26" ht="14.4" thickBot="1">
      <c r="A20" s="515" t="s">
        <v>57</v>
      </c>
      <c r="B20" s="516"/>
      <c r="C20" s="517">
        <v>57048</v>
      </c>
      <c r="D20" s="517">
        <v>52888</v>
      </c>
      <c r="E20" s="518">
        <v>7.8656784147632733E-2</v>
      </c>
      <c r="F20" s="517">
        <v>19625</v>
      </c>
      <c r="G20" s="517">
        <v>17662</v>
      </c>
      <c r="H20" s="518">
        <v>0.11114256596081984</v>
      </c>
      <c r="I20" s="517">
        <v>37423</v>
      </c>
      <c r="J20" s="517">
        <v>35226</v>
      </c>
      <c r="K20" s="518">
        <v>6.2368704933855677E-2</v>
      </c>
      <c r="L20" s="510"/>
      <c r="M20" s="519">
        <v>0.54286766558762523</v>
      </c>
      <c r="N20" s="519">
        <v>0.55410607151427882</v>
      </c>
      <c r="O20" s="520">
        <v>-1.0999999999999999</v>
      </c>
      <c r="P20" s="517">
        <v>56012</v>
      </c>
      <c r="Q20" s="517">
        <v>57724</v>
      </c>
      <c r="R20" s="518">
        <v>-2.9658374333033054E-2</v>
      </c>
      <c r="S20" s="517">
        <v>103178</v>
      </c>
      <c r="T20" s="517">
        <v>104175</v>
      </c>
      <c r="U20" s="518">
        <v>-9.5704343652507802E-3</v>
      </c>
      <c r="V20" s="517">
        <v>116542</v>
      </c>
      <c r="W20" s="517">
        <v>114762</v>
      </c>
      <c r="X20" s="518">
        <v>1.5510360572314879E-2</v>
      </c>
      <c r="Y20" s="521">
        <v>2.0428761744495865</v>
      </c>
      <c r="Z20" s="522">
        <v>2.1699062169112087</v>
      </c>
    </row>
    <row r="21" spans="1:26" ht="13.8">
      <c r="A21" s="1073" t="s">
        <v>62</v>
      </c>
      <c r="B21" s="507" t="s">
        <v>54</v>
      </c>
      <c r="C21" s="508">
        <v>9425</v>
      </c>
      <c r="D21" s="508">
        <v>9249</v>
      </c>
      <c r="E21" s="509">
        <v>1.9029084225321655E-2</v>
      </c>
      <c r="F21" s="508">
        <v>3221</v>
      </c>
      <c r="G21" s="508">
        <v>3335</v>
      </c>
      <c r="H21" s="509">
        <v>-3.4182908545727135E-2</v>
      </c>
      <c r="I21" s="508">
        <v>6204</v>
      </c>
      <c r="J21" s="508">
        <v>5914</v>
      </c>
      <c r="K21" s="509">
        <v>4.9036185322962465E-2</v>
      </c>
      <c r="L21" s="510"/>
      <c r="M21" s="511">
        <v>0.53132273560144605</v>
      </c>
      <c r="N21" s="511">
        <v>0.55121599340478156</v>
      </c>
      <c r="O21" s="512">
        <v>-2</v>
      </c>
      <c r="P21" s="508">
        <v>10729</v>
      </c>
      <c r="Q21" s="508">
        <v>10698</v>
      </c>
      <c r="R21" s="509">
        <v>2.8977378949336325E-3</v>
      </c>
      <c r="S21" s="508">
        <v>20193</v>
      </c>
      <c r="T21" s="508">
        <v>19408</v>
      </c>
      <c r="U21" s="509">
        <v>4.0447238252267106E-2</v>
      </c>
      <c r="V21" s="508">
        <v>20611</v>
      </c>
      <c r="W21" s="508">
        <v>20122</v>
      </c>
      <c r="X21" s="509">
        <v>2.430175926846238E-2</v>
      </c>
      <c r="Y21" s="513">
        <v>2.1868435013262602</v>
      </c>
      <c r="Z21" s="514">
        <v>2.1755865498972864</v>
      </c>
    </row>
    <row r="22" spans="1:26" ht="14.4" thickBot="1">
      <c r="A22" s="1074"/>
      <c r="B22" s="507" t="s">
        <v>55</v>
      </c>
      <c r="C22" s="508">
        <v>35077</v>
      </c>
      <c r="D22" s="508">
        <v>32461</v>
      </c>
      <c r="E22" s="509">
        <v>8.0589014509719351E-2</v>
      </c>
      <c r="F22" s="508">
        <v>16254</v>
      </c>
      <c r="G22" s="508">
        <v>16799</v>
      </c>
      <c r="H22" s="509">
        <v>-3.2442407286147987E-2</v>
      </c>
      <c r="I22" s="508">
        <v>18823</v>
      </c>
      <c r="J22" s="508">
        <v>15662</v>
      </c>
      <c r="K22" s="509">
        <v>0.20182607585238155</v>
      </c>
      <c r="L22" s="510"/>
      <c r="M22" s="511">
        <v>0.66784092232444392</v>
      </c>
      <c r="N22" s="511">
        <v>0.67979973555585271</v>
      </c>
      <c r="O22" s="512">
        <v>-1.2</v>
      </c>
      <c r="P22" s="508">
        <v>45878</v>
      </c>
      <c r="Q22" s="508">
        <v>45758</v>
      </c>
      <c r="R22" s="509">
        <v>2.6224922417937848E-3</v>
      </c>
      <c r="S22" s="508">
        <v>68696</v>
      </c>
      <c r="T22" s="508">
        <v>67311</v>
      </c>
      <c r="U22" s="509">
        <v>2.0576131687242798E-2</v>
      </c>
      <c r="V22" s="508">
        <v>106433</v>
      </c>
      <c r="W22" s="508">
        <v>106882</v>
      </c>
      <c r="X22" s="509">
        <v>-4.2008944443404873E-3</v>
      </c>
      <c r="Y22" s="513">
        <v>3.0342674687116915</v>
      </c>
      <c r="Z22" s="514">
        <v>3.2926280767690459</v>
      </c>
    </row>
    <row r="23" spans="1:26" ht="14.4" thickBot="1">
      <c r="A23" s="523" t="s">
        <v>57</v>
      </c>
      <c r="B23" s="524"/>
      <c r="C23" s="525">
        <v>44502</v>
      </c>
      <c r="D23" s="525">
        <v>41710</v>
      </c>
      <c r="E23" s="526">
        <v>6.6938384080556218E-2</v>
      </c>
      <c r="F23" s="525">
        <v>19475</v>
      </c>
      <c r="G23" s="525">
        <v>20134</v>
      </c>
      <c r="H23" s="526">
        <v>-3.2730704281315186E-2</v>
      </c>
      <c r="I23" s="525">
        <v>25027</v>
      </c>
      <c r="J23" s="525">
        <v>21576</v>
      </c>
      <c r="K23" s="526">
        <v>0.15994623655913978</v>
      </c>
      <c r="L23" s="527"/>
      <c r="M23" s="528">
        <v>0.63682795396505754</v>
      </c>
      <c r="N23" s="528">
        <v>0.65102226732319335</v>
      </c>
      <c r="O23" s="529">
        <v>-1.4000000000000001</v>
      </c>
      <c r="P23" s="525">
        <v>56607</v>
      </c>
      <c r="Q23" s="525">
        <v>56456</v>
      </c>
      <c r="R23" s="526">
        <v>2.6746492843984695E-3</v>
      </c>
      <c r="S23" s="525">
        <v>88889</v>
      </c>
      <c r="T23" s="525">
        <v>86719</v>
      </c>
      <c r="U23" s="526">
        <v>2.5023351284032335E-2</v>
      </c>
      <c r="V23" s="525">
        <v>127044</v>
      </c>
      <c r="W23" s="525">
        <v>127004</v>
      </c>
      <c r="X23" s="526">
        <v>3.1495071021385153E-4</v>
      </c>
      <c r="Y23" s="530">
        <v>2.8547930430093031</v>
      </c>
      <c r="Z23" s="531">
        <v>3.0449292735555025</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48" t="s">
        <v>63</v>
      </c>
      <c r="B25" s="1049"/>
      <c r="C25" s="540">
        <v>874368</v>
      </c>
      <c r="D25" s="540">
        <v>864406</v>
      </c>
      <c r="E25" s="541">
        <v>1.1524677061473428E-2</v>
      </c>
      <c r="F25" s="540">
        <v>525535</v>
      </c>
      <c r="G25" s="540">
        <v>526696</v>
      </c>
      <c r="H25" s="541">
        <v>-2.2043076081838479E-3</v>
      </c>
      <c r="I25" s="540">
        <v>348833</v>
      </c>
      <c r="J25" s="540">
        <v>337710</v>
      </c>
      <c r="K25" s="541">
        <v>3.293654318794232E-2</v>
      </c>
      <c r="L25" s="542"/>
      <c r="M25" s="543">
        <v>0.66126369728370149</v>
      </c>
      <c r="N25" s="543">
        <v>0.68608913333455146</v>
      </c>
      <c r="O25" s="544">
        <v>-2.5</v>
      </c>
      <c r="P25" s="540">
        <v>1057930</v>
      </c>
      <c r="Q25" s="540">
        <v>1126428</v>
      </c>
      <c r="R25" s="541">
        <v>-6.0809923048787851E-2</v>
      </c>
      <c r="S25" s="540">
        <v>1599861</v>
      </c>
      <c r="T25" s="540">
        <v>1641810</v>
      </c>
      <c r="U25" s="541">
        <v>-2.5550459553785151E-2</v>
      </c>
      <c r="V25" s="540">
        <v>2179827</v>
      </c>
      <c r="W25" s="540">
        <v>2257783</v>
      </c>
      <c r="X25" s="541">
        <v>-3.4527676043268993E-2</v>
      </c>
      <c r="Y25" s="545">
        <v>2.4930315382081685</v>
      </c>
      <c r="Z25" s="546">
        <v>2.6119473950898073</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63" t="s">
        <v>64</v>
      </c>
      <c r="B27" s="1064"/>
      <c r="C27" s="551">
        <v>39456</v>
      </c>
      <c r="D27" s="551">
        <v>42900</v>
      </c>
      <c r="E27" s="552">
        <v>-8.0279720279720274E-2</v>
      </c>
      <c r="F27" s="551">
        <v>6562</v>
      </c>
      <c r="G27" s="551">
        <v>7279</v>
      </c>
      <c r="H27" s="552">
        <v>-9.8502541557906304E-2</v>
      </c>
      <c r="I27" s="551">
        <v>32894</v>
      </c>
      <c r="J27" s="551">
        <v>35621</v>
      </c>
      <c r="K27" s="552">
        <v>-7.6555964178434063E-2</v>
      </c>
      <c r="L27" s="553"/>
      <c r="M27" s="554">
        <v>0.42859519254761708</v>
      </c>
      <c r="N27" s="554">
        <v>0.44889010331277485</v>
      </c>
      <c r="O27" s="555">
        <v>-2</v>
      </c>
      <c r="P27" s="551">
        <v>30918</v>
      </c>
      <c r="Q27" s="551">
        <v>34499</v>
      </c>
      <c r="R27" s="552">
        <v>-0.10380011014812024</v>
      </c>
      <c r="S27" s="551">
        <v>72138</v>
      </c>
      <c r="T27" s="551">
        <v>76854</v>
      </c>
      <c r="U27" s="552">
        <v>-6.1363104067452573E-2</v>
      </c>
      <c r="V27" s="551">
        <v>79317</v>
      </c>
      <c r="W27" s="551">
        <v>88968</v>
      </c>
      <c r="X27" s="552">
        <v>-0.10847720528729431</v>
      </c>
      <c r="Y27" s="556">
        <v>2.0102645985401462</v>
      </c>
      <c r="Z27" s="557">
        <v>2.0738461538461537</v>
      </c>
    </row>
    <row r="28" spans="1:26">
      <c r="O28" s="558"/>
    </row>
    <row r="30" spans="1:26" ht="23.4" thickBot="1">
      <c r="A30" s="1058" t="s">
        <v>65</v>
      </c>
      <c r="B30" s="1058"/>
      <c r="C30" s="1058"/>
      <c r="D30" s="1058"/>
      <c r="E30" s="1058"/>
      <c r="F30" s="1058"/>
      <c r="G30" s="1058"/>
      <c r="H30" s="1058"/>
      <c r="I30" s="1058"/>
      <c r="J30" s="1058"/>
      <c r="K30" s="1058"/>
      <c r="L30" s="1058"/>
      <c r="M30" s="1058"/>
      <c r="N30" s="1058"/>
      <c r="O30" s="1058"/>
      <c r="P30" s="1058"/>
      <c r="Q30" s="1058"/>
      <c r="R30" s="1058"/>
      <c r="S30" s="1058"/>
      <c r="T30" s="1058"/>
      <c r="U30" s="1058"/>
      <c r="V30" s="1058"/>
      <c r="W30" s="1058"/>
      <c r="X30" s="1058"/>
      <c r="Y30" s="1058"/>
      <c r="Z30" s="1058"/>
    </row>
    <row r="31" spans="1:26" ht="13.8">
      <c r="A31" s="494"/>
      <c r="B31" s="495"/>
      <c r="C31" s="1059" t="s">
        <v>40</v>
      </c>
      <c r="D31" s="1059"/>
      <c r="E31" s="496" t="s">
        <v>41</v>
      </c>
      <c r="F31" s="1059" t="s">
        <v>42</v>
      </c>
      <c r="G31" s="1059"/>
      <c r="H31" s="496" t="s">
        <v>41</v>
      </c>
      <c r="I31" s="1059" t="s">
        <v>43</v>
      </c>
      <c r="J31" s="1059"/>
      <c r="K31" s="497" t="s">
        <v>41</v>
      </c>
      <c r="L31" s="498"/>
      <c r="M31" s="1060" t="s">
        <v>44</v>
      </c>
      <c r="N31" s="1060"/>
      <c r="O31" s="496" t="s">
        <v>45</v>
      </c>
      <c r="P31" s="1059" t="s">
        <v>46</v>
      </c>
      <c r="Q31" s="1059"/>
      <c r="R31" s="496" t="s">
        <v>41</v>
      </c>
      <c r="S31" s="1059" t="s">
        <v>47</v>
      </c>
      <c r="T31" s="1059"/>
      <c r="U31" s="496" t="s">
        <v>41</v>
      </c>
      <c r="V31" s="1059" t="s">
        <v>48</v>
      </c>
      <c r="W31" s="1059"/>
      <c r="X31" s="496" t="s">
        <v>41</v>
      </c>
      <c r="Y31" s="1061" t="s">
        <v>49</v>
      </c>
      <c r="Z31" s="1062"/>
    </row>
    <row r="32" spans="1:26" ht="28.5" customHeight="1" thickBot="1">
      <c r="A32" s="1065" t="s">
        <v>51</v>
      </c>
      <c r="B32" s="1066"/>
      <c r="C32" s="501">
        <v>2016</v>
      </c>
      <c r="D32" s="501">
        <v>2015</v>
      </c>
      <c r="E32" s="502" t="s">
        <v>52</v>
      </c>
      <c r="F32" s="501">
        <v>2016</v>
      </c>
      <c r="G32" s="501">
        <v>2015</v>
      </c>
      <c r="H32" s="502" t="s">
        <v>52</v>
      </c>
      <c r="I32" s="501">
        <v>2016</v>
      </c>
      <c r="J32" s="501">
        <v>2015</v>
      </c>
      <c r="K32" s="502" t="s">
        <v>52</v>
      </c>
      <c r="L32" s="503"/>
      <c r="M32" s="501">
        <v>2016</v>
      </c>
      <c r="N32" s="501">
        <v>2015</v>
      </c>
      <c r="O32" s="502" t="s">
        <v>52</v>
      </c>
      <c r="P32" s="501">
        <v>2016</v>
      </c>
      <c r="Q32" s="501">
        <v>2015</v>
      </c>
      <c r="R32" s="502" t="s">
        <v>52</v>
      </c>
      <c r="S32" s="501">
        <v>2016</v>
      </c>
      <c r="T32" s="501">
        <v>2015</v>
      </c>
      <c r="U32" s="502" t="s">
        <v>52</v>
      </c>
      <c r="V32" s="501">
        <v>2016</v>
      </c>
      <c r="W32" s="501">
        <v>2015</v>
      </c>
      <c r="X32" s="502" t="s">
        <v>52</v>
      </c>
      <c r="Y32" s="501">
        <v>2016</v>
      </c>
      <c r="Z32" s="506">
        <v>2015</v>
      </c>
    </row>
    <row r="33" spans="1:26" ht="13.8">
      <c r="A33" s="1067" t="s">
        <v>54</v>
      </c>
      <c r="B33" s="1068"/>
      <c r="C33" s="559">
        <f>C7+C11+C14+C18+C21</f>
        <v>131992</v>
      </c>
      <c r="D33" s="559">
        <f>D7+D11+D14+D18+D21</f>
        <v>140760</v>
      </c>
      <c r="E33" s="509">
        <f>(C33-D33)/D33</f>
        <v>-6.2290423415743111E-2</v>
      </c>
      <c r="F33" s="559">
        <f>F7+F11+F14+F18+F21</f>
        <v>48594</v>
      </c>
      <c r="G33" s="559">
        <f>G7+G11+G14+G18+G21</f>
        <v>53189</v>
      </c>
      <c r="H33" s="509">
        <f>(F33-G33)/G33</f>
        <v>-8.6390043054014931E-2</v>
      </c>
      <c r="I33" s="559">
        <f>I7+I11+I14+I18+I21</f>
        <v>83398</v>
      </c>
      <c r="J33" s="559">
        <f>J7+J11+J14+J18+J21</f>
        <v>87571</v>
      </c>
      <c r="K33" s="509">
        <f>(I33-J33)/J33</f>
        <v>-4.7652761759029813E-2</v>
      </c>
      <c r="L33" s="560"/>
      <c r="M33" s="561">
        <f t="shared" ref="M33:N35" si="0">P33/S33</f>
        <v>0.46052953066346813</v>
      </c>
      <c r="N33" s="561">
        <f t="shared" si="0"/>
        <v>0.48141680430048706</v>
      </c>
      <c r="O33" s="512">
        <f>ROUND(+M33-N33,3)*100</f>
        <v>-2.1</v>
      </c>
      <c r="P33" s="559">
        <f>P7+P11+P14+P18+P21</f>
        <v>124401</v>
      </c>
      <c r="Q33" s="559">
        <f>Q7+Q11+Q14+Q18+Q21</f>
        <v>137289</v>
      </c>
      <c r="R33" s="509">
        <f>(P33-Q33)/Q33</f>
        <v>-9.3874964490964316E-2</v>
      </c>
      <c r="S33" s="559">
        <f>S7+S11+S14+S18+S21</f>
        <v>270126</v>
      </c>
      <c r="T33" s="559">
        <f>T7+T11+T14+T18+T21</f>
        <v>285177</v>
      </c>
      <c r="U33" s="509">
        <f>(S33-T33)/T33</f>
        <v>-5.2777748556159861E-2</v>
      </c>
      <c r="V33" s="559">
        <f>V7+V11+V14+V18+V21</f>
        <v>267452</v>
      </c>
      <c r="W33" s="559">
        <f>W7+W11+W14+W18+W21</f>
        <v>294555</v>
      </c>
      <c r="X33" s="509">
        <f>(V33-W33)/W33</f>
        <v>-9.2013376109724834E-2</v>
      </c>
      <c r="Y33" s="562">
        <f t="shared" ref="Y33:Z35" si="1">V33/C33</f>
        <v>2.0262743196557369</v>
      </c>
      <c r="Z33" s="563">
        <f t="shared" si="1"/>
        <v>2.0926044330775788</v>
      </c>
    </row>
    <row r="34" spans="1:26" ht="13.8">
      <c r="A34" s="1069" t="s">
        <v>55</v>
      </c>
      <c r="B34" s="1070"/>
      <c r="C34" s="564">
        <f>C8+C12+C19+C15+C22</f>
        <v>281266</v>
      </c>
      <c r="D34" s="564">
        <f>D8+D12+D19+D15+D22</f>
        <v>246294</v>
      </c>
      <c r="E34" s="565">
        <f>(C34-D34)/D34</f>
        <v>0.1419929027909734</v>
      </c>
      <c r="F34" s="564">
        <f>F8+F12+F19+F15+F22</f>
        <v>133415</v>
      </c>
      <c r="G34" s="564">
        <f>G8+G12+G19+G15+G22</f>
        <v>124862</v>
      </c>
      <c r="H34" s="565">
        <f>(F34-G34)/G34</f>
        <v>6.8499623584437216E-2</v>
      </c>
      <c r="I34" s="564">
        <f>I8+I12+I19+I15+I22</f>
        <v>147851</v>
      </c>
      <c r="J34" s="564">
        <f>J8+J12+J19+J15+J22</f>
        <v>121432</v>
      </c>
      <c r="K34" s="565">
        <f>(I34-J34)/J34</f>
        <v>0.2175620923644509</v>
      </c>
      <c r="L34" s="560"/>
      <c r="M34" s="566">
        <f t="shared" si="0"/>
        <v>0.66956443204778693</v>
      </c>
      <c r="N34" s="567">
        <f t="shared" si="0"/>
        <v>0.68434706414021662</v>
      </c>
      <c r="O34" s="568">
        <f>ROUND(+M34-N34,3)*100</f>
        <v>-1.5</v>
      </c>
      <c r="P34" s="564">
        <f>P8+P12+P19+P15+P22</f>
        <v>318789</v>
      </c>
      <c r="Q34" s="564">
        <f>Q8+Q12+Q19+Q15+Q22</f>
        <v>297563</v>
      </c>
      <c r="R34" s="565">
        <f>(P34-Q34)/Q34</f>
        <v>7.1332793391651522E-2</v>
      </c>
      <c r="S34" s="564">
        <f>S8+S12+S19+S15+S22</f>
        <v>476114</v>
      </c>
      <c r="T34" s="564">
        <f>T8+T12+T19+T15+T22</f>
        <v>434813</v>
      </c>
      <c r="U34" s="565">
        <f>(S34-T34)/T34</f>
        <v>9.4985660502330885E-2</v>
      </c>
      <c r="V34" s="564">
        <f>V8+V12+V19+V15+V22</f>
        <v>677834</v>
      </c>
      <c r="W34" s="564">
        <f>W8+W12+W19+W15+W22</f>
        <v>607945</v>
      </c>
      <c r="X34" s="565">
        <f>(V34-W34)/W34</f>
        <v>0.11495941244684964</v>
      </c>
      <c r="Y34" s="569">
        <f t="shared" si="1"/>
        <v>2.4099393456727793</v>
      </c>
      <c r="Z34" s="570">
        <f t="shared" si="1"/>
        <v>2.4683711336857579</v>
      </c>
    </row>
    <row r="35" spans="1:26" ht="14.4" thickBot="1">
      <c r="A35" s="1071" t="s">
        <v>56</v>
      </c>
      <c r="B35" s="1072"/>
      <c r="C35" s="571">
        <f>C9+C16</f>
        <v>461110</v>
      </c>
      <c r="D35" s="572">
        <f>D9+D16</f>
        <v>477352</v>
      </c>
      <c r="E35" s="573">
        <f>(C35-D35)/D35</f>
        <v>-3.4025205718212138E-2</v>
      </c>
      <c r="F35" s="574">
        <f>F9+F16</f>
        <v>343526</v>
      </c>
      <c r="G35" s="572">
        <f>G9+G16</f>
        <v>348645</v>
      </c>
      <c r="H35" s="573">
        <f>(F35-G35)/G35</f>
        <v>-1.4682556755438914E-2</v>
      </c>
      <c r="I35" s="574">
        <f>I9+I16</f>
        <v>117584</v>
      </c>
      <c r="J35" s="572">
        <f>J9+J16</f>
        <v>128707</v>
      </c>
      <c r="K35" s="575">
        <f>(I35-J35)/J35</f>
        <v>-8.6421095977685755E-2</v>
      </c>
      <c r="L35" s="576"/>
      <c r="M35" s="577">
        <f t="shared" si="0"/>
        <v>0.72015566627343985</v>
      </c>
      <c r="N35" s="578">
        <f t="shared" si="0"/>
        <v>0.75022889501204137</v>
      </c>
      <c r="O35" s="579">
        <f>ROUND(+M35-N35,3)*100</f>
        <v>-3</v>
      </c>
      <c r="P35" s="574">
        <f>P9+P16</f>
        <v>614740</v>
      </c>
      <c r="Q35" s="572">
        <f>Q9+Q16</f>
        <v>691576</v>
      </c>
      <c r="R35" s="573">
        <f>(P35-Q35)/Q35</f>
        <v>-0.11110275660231124</v>
      </c>
      <c r="S35" s="574">
        <f>S9+S16</f>
        <v>853621</v>
      </c>
      <c r="T35" s="572">
        <f>T9+T16</f>
        <v>921820</v>
      </c>
      <c r="U35" s="573">
        <f>(S35-T35)/T35</f>
        <v>-7.3982990171617025E-2</v>
      </c>
      <c r="V35" s="574">
        <f>V9+V16</f>
        <v>1234541</v>
      </c>
      <c r="W35" s="572">
        <f>W9+W16</f>
        <v>1355283</v>
      </c>
      <c r="X35" s="575">
        <f>(V35-W35)/W35</f>
        <v>-8.9089880120978418E-2</v>
      </c>
      <c r="Y35" s="580">
        <f t="shared" si="1"/>
        <v>2.6773242827091148</v>
      </c>
      <c r="Z35" s="581">
        <f t="shared" si="1"/>
        <v>2.8391689989776938</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48" t="s">
        <v>63</v>
      </c>
      <c r="B37" s="1049"/>
      <c r="C37" s="589">
        <f>SUM(C33:C35)</f>
        <v>874368</v>
      </c>
      <c r="D37" s="589">
        <f>SUM(D33:D35)</f>
        <v>864406</v>
      </c>
      <c r="E37" s="541">
        <f>(C37-D37)/D37</f>
        <v>1.1524677061473428E-2</v>
      </c>
      <c r="F37" s="589">
        <f>SUM(F33:F35)</f>
        <v>525535</v>
      </c>
      <c r="G37" s="589">
        <f>SUM(G33:G35)</f>
        <v>526696</v>
      </c>
      <c r="H37" s="541">
        <f>(F37-G37)/G37</f>
        <v>-2.2043076081838479E-3</v>
      </c>
      <c r="I37" s="589">
        <f>SUM(I33:I35)</f>
        <v>348833</v>
      </c>
      <c r="J37" s="589">
        <f>SUM(J33:J35)</f>
        <v>337710</v>
      </c>
      <c r="K37" s="541">
        <f>(I37-J37)/J37</f>
        <v>3.293654318794232E-2</v>
      </c>
      <c r="L37" s="590"/>
      <c r="M37" s="591">
        <f>P37/S37</f>
        <v>0.66126369728370149</v>
      </c>
      <c r="N37" s="591">
        <f>Q37/T37</f>
        <v>0.68608913333455146</v>
      </c>
      <c r="O37" s="544">
        <f>ROUND(+M37-N37,3)*100</f>
        <v>-2.5</v>
      </c>
      <c r="P37" s="589">
        <f>SUM(P33:P35)</f>
        <v>1057930</v>
      </c>
      <c r="Q37" s="589">
        <f>SUM(Q33:Q35)</f>
        <v>1126428</v>
      </c>
      <c r="R37" s="541">
        <f>(P37-Q37)/Q37</f>
        <v>-6.0809923048787851E-2</v>
      </c>
      <c r="S37" s="589">
        <f>SUM(S33:S35)</f>
        <v>1599861</v>
      </c>
      <c r="T37" s="589">
        <f>SUM(T33:T35)</f>
        <v>1641810</v>
      </c>
      <c r="U37" s="541">
        <f>(S37-T37)/T37</f>
        <v>-2.5550459553785151E-2</v>
      </c>
      <c r="V37" s="589">
        <f>SUM(V33:V35)</f>
        <v>2179827</v>
      </c>
      <c r="W37" s="589">
        <f>SUM(W33:W35)</f>
        <v>2257783</v>
      </c>
      <c r="X37" s="541">
        <f>(V37-W37)/W37</f>
        <v>-3.4527676043268993E-2</v>
      </c>
      <c r="Y37" s="592">
        <f>V37/C37</f>
        <v>2.4930315382081685</v>
      </c>
      <c r="Z37" s="593">
        <f>W37/D37</f>
        <v>2.6119473950898073</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58" t="s">
        <v>66</v>
      </c>
      <c r="B40" s="1058"/>
      <c r="C40" s="1058"/>
      <c r="D40" s="1058"/>
      <c r="E40" s="1058"/>
      <c r="F40" s="1058"/>
      <c r="G40" s="1058"/>
      <c r="H40" s="1058"/>
      <c r="I40" s="1058"/>
      <c r="J40" s="1058"/>
      <c r="K40" s="1058"/>
      <c r="L40" s="1058"/>
      <c r="M40" s="1058"/>
      <c r="N40" s="1058"/>
      <c r="O40" s="1058"/>
      <c r="P40" s="1058"/>
      <c r="Q40" s="1058"/>
      <c r="R40" s="1058"/>
      <c r="S40" s="1058"/>
      <c r="T40" s="1058"/>
      <c r="U40" s="1058"/>
      <c r="V40" s="1058"/>
      <c r="W40" s="1058"/>
      <c r="X40" s="1058"/>
      <c r="Y40" s="1058"/>
      <c r="Z40" s="1058"/>
    </row>
    <row r="41" spans="1:26" ht="13.8">
      <c r="A41" s="494"/>
      <c r="B41" s="495"/>
      <c r="C41" s="1059" t="s">
        <v>40</v>
      </c>
      <c r="D41" s="1059"/>
      <c r="E41" s="496" t="s">
        <v>41</v>
      </c>
      <c r="F41" s="1059" t="s">
        <v>42</v>
      </c>
      <c r="G41" s="1059"/>
      <c r="H41" s="496" t="s">
        <v>41</v>
      </c>
      <c r="I41" s="1059" t="s">
        <v>43</v>
      </c>
      <c r="J41" s="1059"/>
      <c r="K41" s="497" t="s">
        <v>41</v>
      </c>
      <c r="L41" s="498"/>
      <c r="M41" s="1060" t="s">
        <v>44</v>
      </c>
      <c r="N41" s="1060"/>
      <c r="O41" s="496" t="s">
        <v>45</v>
      </c>
      <c r="P41" s="1059" t="s">
        <v>46</v>
      </c>
      <c r="Q41" s="1059"/>
      <c r="R41" s="496" t="s">
        <v>41</v>
      </c>
      <c r="S41" s="1059" t="s">
        <v>47</v>
      </c>
      <c r="T41" s="1059"/>
      <c r="U41" s="496" t="s">
        <v>41</v>
      </c>
      <c r="V41" s="1059" t="s">
        <v>48</v>
      </c>
      <c r="W41" s="1059"/>
      <c r="X41" s="496" t="s">
        <v>41</v>
      </c>
      <c r="Y41" s="1061" t="s">
        <v>49</v>
      </c>
      <c r="Z41" s="1062"/>
    </row>
    <row r="42" spans="1:26" ht="14.4" thickBot="1">
      <c r="A42" s="1050" t="s">
        <v>50</v>
      </c>
      <c r="B42" s="1051"/>
      <c r="C42" s="501">
        <v>2016</v>
      </c>
      <c r="D42" s="501">
        <v>2015</v>
      </c>
      <c r="E42" s="502" t="s">
        <v>52</v>
      </c>
      <c r="F42" s="501">
        <v>2016</v>
      </c>
      <c r="G42" s="501">
        <v>2015</v>
      </c>
      <c r="H42" s="502" t="s">
        <v>52</v>
      </c>
      <c r="I42" s="501">
        <v>2016</v>
      </c>
      <c r="J42" s="501">
        <v>2015</v>
      </c>
      <c r="K42" s="502" t="s">
        <v>52</v>
      </c>
      <c r="L42" s="503"/>
      <c r="M42" s="501">
        <v>2016</v>
      </c>
      <c r="N42" s="501">
        <v>2015</v>
      </c>
      <c r="O42" s="502" t="s">
        <v>52</v>
      </c>
      <c r="P42" s="501">
        <v>2016</v>
      </c>
      <c r="Q42" s="501">
        <v>2015</v>
      </c>
      <c r="R42" s="502" t="s">
        <v>52</v>
      </c>
      <c r="S42" s="501">
        <v>2016</v>
      </c>
      <c r="T42" s="501">
        <v>2015</v>
      </c>
      <c r="U42" s="502" t="s">
        <v>52</v>
      </c>
      <c r="V42" s="501">
        <v>2016</v>
      </c>
      <c r="W42" s="501">
        <v>2015</v>
      </c>
      <c r="X42" s="502" t="s">
        <v>52</v>
      </c>
      <c r="Y42" s="501">
        <v>2016</v>
      </c>
      <c r="Z42" s="506">
        <v>2015</v>
      </c>
    </row>
    <row r="43" spans="1:26" s="601" customFormat="1" ht="13.8">
      <c r="A43" s="1052" t="s">
        <v>53</v>
      </c>
      <c r="B43" s="1053"/>
      <c r="C43" s="582">
        <f>C10</f>
        <v>480062</v>
      </c>
      <c r="D43" s="598">
        <f>D10</f>
        <v>482558</v>
      </c>
      <c r="E43" s="583">
        <f>(C43-D43)/D43</f>
        <v>-5.172435230583681E-3</v>
      </c>
      <c r="F43" s="582">
        <f>F10</f>
        <v>376415</v>
      </c>
      <c r="G43" s="598">
        <f>G10</f>
        <v>384756</v>
      </c>
      <c r="H43" s="583">
        <f>(F43-G43)/G43</f>
        <v>-2.1678674276684445E-2</v>
      </c>
      <c r="I43" s="582">
        <f>I10</f>
        <v>103647</v>
      </c>
      <c r="J43" s="598">
        <f>J10</f>
        <v>97802</v>
      </c>
      <c r="K43" s="583">
        <f>(I43-J43)/J43</f>
        <v>5.9763604016277783E-2</v>
      </c>
      <c r="L43" s="560"/>
      <c r="M43" s="586">
        <f t="shared" ref="M43:N47" si="2">P43/S43</f>
        <v>0.73651867019888639</v>
      </c>
      <c r="N43" s="599">
        <f t="shared" si="2"/>
        <v>0.76025084418716837</v>
      </c>
      <c r="O43" s="587">
        <f>ROUND(+M43-N43,3)*100</f>
        <v>-2.4</v>
      </c>
      <c r="P43" s="582">
        <f>P10</f>
        <v>666134</v>
      </c>
      <c r="Q43" s="598">
        <f>Q10</f>
        <v>704472</v>
      </c>
      <c r="R43" s="583">
        <f>(P43-Q43)/Q43</f>
        <v>-5.442089962411565E-2</v>
      </c>
      <c r="S43" s="582">
        <f>S10</f>
        <v>904436</v>
      </c>
      <c r="T43" s="598">
        <f>T10</f>
        <v>926631</v>
      </c>
      <c r="U43" s="583">
        <f>(S43-T43)/T43</f>
        <v>-2.3952360756331267E-2</v>
      </c>
      <c r="V43" s="582">
        <f>V10</f>
        <v>1245892</v>
      </c>
      <c r="W43" s="598">
        <f>W10</f>
        <v>1295064</v>
      </c>
      <c r="X43" s="583">
        <f>(V43-W43)/W43</f>
        <v>-3.7968779921301189E-2</v>
      </c>
      <c r="Y43" s="588">
        <f t="shared" ref="Y43:Z47" si="3">V43/C43</f>
        <v>2.595273110556553</v>
      </c>
      <c r="Z43" s="600">
        <f t="shared" si="3"/>
        <v>2.6837478603608269</v>
      </c>
    </row>
    <row r="44" spans="1:26" s="601" customFormat="1" ht="13.8">
      <c r="A44" s="1054" t="s">
        <v>58</v>
      </c>
      <c r="B44" s="1055"/>
      <c r="C44" s="602">
        <f>C13</f>
        <v>126036</v>
      </c>
      <c r="D44" s="603">
        <f>D13</f>
        <v>121976</v>
      </c>
      <c r="E44" s="604">
        <f>(C44-D44)/D44</f>
        <v>3.3285236439955401E-2</v>
      </c>
      <c r="F44" s="602">
        <f>F13</f>
        <v>25228</v>
      </c>
      <c r="G44" s="603">
        <f>G13</f>
        <v>24374</v>
      </c>
      <c r="H44" s="604">
        <f>(F44-G44)/G44</f>
        <v>3.5037334865020101E-2</v>
      </c>
      <c r="I44" s="602">
        <f>I13</f>
        <v>100808</v>
      </c>
      <c r="J44" s="603">
        <f>J13</f>
        <v>97602</v>
      </c>
      <c r="K44" s="604">
        <f>(I44-J44)/J44</f>
        <v>3.2847687547386324E-2</v>
      </c>
      <c r="L44" s="560"/>
      <c r="M44" s="605">
        <f t="shared" si="2"/>
        <v>0.52564072720500943</v>
      </c>
      <c r="N44" s="606">
        <f t="shared" si="2"/>
        <v>0.53557673948578</v>
      </c>
      <c r="O44" s="607">
        <f>ROUND(+M44-N44,3)*100</f>
        <v>-1</v>
      </c>
      <c r="P44" s="602">
        <f>P13</f>
        <v>112905</v>
      </c>
      <c r="Q44" s="603">
        <f>Q13</f>
        <v>115006</v>
      </c>
      <c r="R44" s="604">
        <f>(P44-Q44)/Q44</f>
        <v>-1.8268612072413613E-2</v>
      </c>
      <c r="S44" s="602">
        <f>S13</f>
        <v>214795</v>
      </c>
      <c r="T44" s="603">
        <f>T13</f>
        <v>214733</v>
      </c>
      <c r="U44" s="604">
        <f>(S44-T44)/T44</f>
        <v>2.8873065621027043E-4</v>
      </c>
      <c r="V44" s="602">
        <f>V13</f>
        <v>270335</v>
      </c>
      <c r="W44" s="603">
        <f>W13</f>
        <v>267419</v>
      </c>
      <c r="X44" s="604">
        <f>(V44-W44)/W44</f>
        <v>1.0904236422991634E-2</v>
      </c>
      <c r="Y44" s="608">
        <f t="shared" si="3"/>
        <v>2.1449030435748515</v>
      </c>
      <c r="Z44" s="609">
        <f t="shared" si="3"/>
        <v>2.1923903062897621</v>
      </c>
    </row>
    <row r="45" spans="1:26" s="601" customFormat="1" ht="13.8">
      <c r="A45" s="1054" t="s">
        <v>59</v>
      </c>
      <c r="B45" s="1055"/>
      <c r="C45" s="602">
        <f>C17</f>
        <v>166720</v>
      </c>
      <c r="D45" s="603">
        <f>D17</f>
        <v>165274</v>
      </c>
      <c r="E45" s="604">
        <f>(C45-D45)/D45</f>
        <v>8.7491075426261843E-3</v>
      </c>
      <c r="F45" s="602">
        <f>F17</f>
        <v>84792</v>
      </c>
      <c r="G45" s="603">
        <f>G17</f>
        <v>79770</v>
      </c>
      <c r="H45" s="604">
        <f>(F45-G45)/G45</f>
        <v>6.295599849567507E-2</v>
      </c>
      <c r="I45" s="602">
        <f>I17</f>
        <v>81928</v>
      </c>
      <c r="J45" s="603">
        <f>J17</f>
        <v>85504</v>
      </c>
      <c r="K45" s="604">
        <f>(I45-J45)/J45</f>
        <v>-4.182260479041916E-2</v>
      </c>
      <c r="L45" s="560"/>
      <c r="M45" s="605">
        <f t="shared" si="2"/>
        <v>0.5762069288162377</v>
      </c>
      <c r="N45" s="606">
        <f t="shared" si="2"/>
        <v>0.62273866749366824</v>
      </c>
      <c r="O45" s="607">
        <f>ROUND(+M45-N45,3)*100</f>
        <v>-4.7</v>
      </c>
      <c r="P45" s="602">
        <f>P17</f>
        <v>166272</v>
      </c>
      <c r="Q45" s="603">
        <f>Q17</f>
        <v>192770</v>
      </c>
      <c r="R45" s="604">
        <f>(P45-Q45)/Q45</f>
        <v>-0.13745914820770866</v>
      </c>
      <c r="S45" s="602">
        <f>S17</f>
        <v>288563</v>
      </c>
      <c r="T45" s="603">
        <f>T17</f>
        <v>309552</v>
      </c>
      <c r="U45" s="604">
        <f>(S45-T45)/T45</f>
        <v>-6.7804439964852428E-2</v>
      </c>
      <c r="V45" s="602">
        <f>V17</f>
        <v>420014</v>
      </c>
      <c r="W45" s="603">
        <f>W17</f>
        <v>453534</v>
      </c>
      <c r="X45" s="604">
        <f>(V45-W45)/W45</f>
        <v>-7.3908461107656753E-2</v>
      </c>
      <c r="Y45" s="608">
        <f t="shared" si="3"/>
        <v>2.5192778310940498</v>
      </c>
      <c r="Z45" s="609">
        <f t="shared" si="3"/>
        <v>2.7441339835666834</v>
      </c>
    </row>
    <row r="46" spans="1:26" s="601" customFormat="1" ht="13.8">
      <c r="A46" s="1054" t="s">
        <v>60</v>
      </c>
      <c r="B46" s="1055"/>
      <c r="C46" s="602">
        <f>C20</f>
        <v>57048</v>
      </c>
      <c r="D46" s="603">
        <f>D20</f>
        <v>52888</v>
      </c>
      <c r="E46" s="604">
        <f>(C46-D46)/D46</f>
        <v>7.8656784147632733E-2</v>
      </c>
      <c r="F46" s="602">
        <f>F20</f>
        <v>19625</v>
      </c>
      <c r="G46" s="603">
        <f>G20</f>
        <v>17662</v>
      </c>
      <c r="H46" s="604">
        <f>(F46-G46)/G46</f>
        <v>0.11114256596081984</v>
      </c>
      <c r="I46" s="602">
        <f>I20</f>
        <v>37423</v>
      </c>
      <c r="J46" s="603">
        <f>J20</f>
        <v>35226</v>
      </c>
      <c r="K46" s="604">
        <f>(I46-J46)/J46</f>
        <v>6.2368704933855677E-2</v>
      </c>
      <c r="L46" s="560"/>
      <c r="M46" s="605">
        <f t="shared" si="2"/>
        <v>0.54286766558762523</v>
      </c>
      <c r="N46" s="606">
        <f t="shared" si="2"/>
        <v>0.55410607151427882</v>
      </c>
      <c r="O46" s="607">
        <f>ROUND(+M46-N46,3)*100</f>
        <v>-1.0999999999999999</v>
      </c>
      <c r="P46" s="602">
        <f>P20</f>
        <v>56012</v>
      </c>
      <c r="Q46" s="603">
        <f>Q20</f>
        <v>57724</v>
      </c>
      <c r="R46" s="604">
        <f>(P46-Q46)/Q46</f>
        <v>-2.9658374333033054E-2</v>
      </c>
      <c r="S46" s="602">
        <f>S20</f>
        <v>103178</v>
      </c>
      <c r="T46" s="603">
        <f>T20</f>
        <v>104175</v>
      </c>
      <c r="U46" s="604">
        <f>(S46-T46)/T46</f>
        <v>-9.5704343652507802E-3</v>
      </c>
      <c r="V46" s="602">
        <f>V20</f>
        <v>116542</v>
      </c>
      <c r="W46" s="603">
        <f>W20</f>
        <v>114762</v>
      </c>
      <c r="X46" s="604">
        <f>(V46-W46)/W46</f>
        <v>1.5510360572314879E-2</v>
      </c>
      <c r="Y46" s="608">
        <f t="shared" si="3"/>
        <v>2.0428761744495865</v>
      </c>
      <c r="Z46" s="609">
        <f t="shared" si="3"/>
        <v>2.1699062169112087</v>
      </c>
    </row>
    <row r="47" spans="1:26" s="601" customFormat="1" ht="14.4" thickBot="1">
      <c r="A47" s="1056" t="s">
        <v>62</v>
      </c>
      <c r="B47" s="1057"/>
      <c r="C47" s="610">
        <f>C23</f>
        <v>44502</v>
      </c>
      <c r="D47" s="611">
        <f>D23</f>
        <v>41710</v>
      </c>
      <c r="E47" s="612">
        <f>(C47-D47)/D47</f>
        <v>6.6938384080556218E-2</v>
      </c>
      <c r="F47" s="610">
        <f>F23</f>
        <v>19475</v>
      </c>
      <c r="G47" s="611">
        <f>G23</f>
        <v>20134</v>
      </c>
      <c r="H47" s="612">
        <f>(F47-G47)/G47</f>
        <v>-3.2730704281315186E-2</v>
      </c>
      <c r="I47" s="610">
        <f>I23</f>
        <v>25027</v>
      </c>
      <c r="J47" s="611">
        <f>J23</f>
        <v>21576</v>
      </c>
      <c r="K47" s="612">
        <f>(I47-J47)/J47</f>
        <v>0.15994623655913978</v>
      </c>
      <c r="L47" s="576"/>
      <c r="M47" s="613">
        <f t="shared" si="2"/>
        <v>0.63682795396505754</v>
      </c>
      <c r="N47" s="614">
        <f t="shared" si="2"/>
        <v>0.65102226732319335</v>
      </c>
      <c r="O47" s="615">
        <f>ROUND(+M47-N47,3)*100</f>
        <v>-1.4000000000000001</v>
      </c>
      <c r="P47" s="610">
        <f>P23</f>
        <v>56607</v>
      </c>
      <c r="Q47" s="611">
        <f>Q23</f>
        <v>56456</v>
      </c>
      <c r="R47" s="612">
        <f>(P47-Q47)/Q47</f>
        <v>2.6746492843984695E-3</v>
      </c>
      <c r="S47" s="610">
        <f>S23</f>
        <v>88889</v>
      </c>
      <c r="T47" s="611">
        <f>T23</f>
        <v>86719</v>
      </c>
      <c r="U47" s="612">
        <f>(S47-T47)/T47</f>
        <v>2.5023351284032335E-2</v>
      </c>
      <c r="V47" s="610">
        <f>V23</f>
        <v>127044</v>
      </c>
      <c r="W47" s="611">
        <f>W23</f>
        <v>127004</v>
      </c>
      <c r="X47" s="612">
        <f>(V47-W47)/W47</f>
        <v>3.1495071021385153E-4</v>
      </c>
      <c r="Y47" s="616">
        <f t="shared" si="3"/>
        <v>2.8547930430093031</v>
      </c>
      <c r="Z47" s="617">
        <f t="shared" si="3"/>
        <v>3.0449292735555025</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48" t="s">
        <v>63</v>
      </c>
      <c r="B49" s="1049"/>
      <c r="C49" s="589">
        <f>SUM(C43:C47)</f>
        <v>874368</v>
      </c>
      <c r="D49" s="589">
        <f>SUM(D43:D47)</f>
        <v>864406</v>
      </c>
      <c r="E49" s="541">
        <f>(C49-D49)/D49</f>
        <v>1.1524677061473428E-2</v>
      </c>
      <c r="F49" s="589">
        <f>SUM(F43:F47)</f>
        <v>525535</v>
      </c>
      <c r="G49" s="589">
        <f>SUM(G43:G47)</f>
        <v>526696</v>
      </c>
      <c r="H49" s="541">
        <f>(F49-G49)/G49</f>
        <v>-2.2043076081838479E-3</v>
      </c>
      <c r="I49" s="589">
        <f>SUM(I43:I47)</f>
        <v>348833</v>
      </c>
      <c r="J49" s="589">
        <f>SUM(J43:J47)</f>
        <v>337710</v>
      </c>
      <c r="K49" s="541">
        <f>(I49-J49)/J49</f>
        <v>3.293654318794232E-2</v>
      </c>
      <c r="L49" s="590"/>
      <c r="M49" s="591">
        <f>P49/S49</f>
        <v>0.66126369728370149</v>
      </c>
      <c r="N49" s="591">
        <f>Q49/T49</f>
        <v>0.68608913333455146</v>
      </c>
      <c r="O49" s="544">
        <f>ROUND(+M49-N49,3)*100</f>
        <v>-2.5</v>
      </c>
      <c r="P49" s="589">
        <f>SUM(P43:P47)</f>
        <v>1057930</v>
      </c>
      <c r="Q49" s="589">
        <f>SUM(Q43:Q47)</f>
        <v>1126428</v>
      </c>
      <c r="R49" s="541">
        <f>(P49-Q49)/Q49</f>
        <v>-6.0809923048787851E-2</v>
      </c>
      <c r="S49" s="589">
        <f>SUM(S43:S47)</f>
        <v>1599861</v>
      </c>
      <c r="T49" s="589">
        <f>SUM(T43:T47)</f>
        <v>1641810</v>
      </c>
      <c r="U49" s="541">
        <f>(S49-T49)/T49</f>
        <v>-2.5550459553785151E-2</v>
      </c>
      <c r="V49" s="589">
        <f>SUM(V43:V47)</f>
        <v>2179827</v>
      </c>
      <c r="W49" s="589">
        <f>SUM(W43:W47)</f>
        <v>2257783</v>
      </c>
      <c r="X49" s="541">
        <f>(V49-W49)/W49</f>
        <v>-3.4527676043268993E-2</v>
      </c>
      <c r="Y49" s="592">
        <f>V49/C49</f>
        <v>2.4930315382081685</v>
      </c>
      <c r="Z49" s="593">
        <f>W49/D49</f>
        <v>2.6119473950898073</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75" t="s">
        <v>38</v>
      </c>
      <c r="B1" s="1075"/>
      <c r="C1" s="1075"/>
      <c r="D1" s="1075"/>
      <c r="E1" s="1075"/>
      <c r="F1" s="1075"/>
      <c r="G1" s="1075"/>
      <c r="H1" s="1075"/>
      <c r="I1" s="1075"/>
      <c r="J1" s="1075"/>
      <c r="K1" s="1075"/>
      <c r="L1" s="1075"/>
      <c r="M1" s="1075"/>
      <c r="N1" s="1075"/>
      <c r="O1" s="1075"/>
      <c r="P1" s="1075"/>
      <c r="Q1" s="1075"/>
      <c r="R1" s="1075"/>
      <c r="S1" s="1075"/>
      <c r="T1" s="1075"/>
      <c r="U1" s="1075"/>
      <c r="V1" s="1075"/>
      <c r="W1" s="1075"/>
      <c r="X1" s="1075"/>
      <c r="Y1" s="1075"/>
      <c r="Z1" s="1075"/>
    </row>
    <row r="2" spans="1:26" s="491" customFormat="1" ht="24.6">
      <c r="A2" s="1075" t="s">
        <v>36</v>
      </c>
      <c r="B2" s="1075"/>
      <c r="C2" s="1075"/>
      <c r="D2" s="1075"/>
      <c r="E2" s="1075"/>
      <c r="F2" s="1075"/>
      <c r="G2" s="1075"/>
      <c r="H2" s="1075"/>
      <c r="I2" s="1075"/>
      <c r="J2" s="1075"/>
      <c r="K2" s="1075"/>
      <c r="L2" s="1075"/>
      <c r="M2" s="1075"/>
      <c r="N2" s="1075"/>
      <c r="O2" s="1075"/>
      <c r="P2" s="1075"/>
      <c r="Q2" s="1075"/>
      <c r="R2" s="1075"/>
      <c r="S2" s="1075"/>
      <c r="T2" s="1075"/>
      <c r="U2" s="1075"/>
      <c r="V2" s="1075"/>
      <c r="W2" s="1075"/>
      <c r="X2" s="1075"/>
      <c r="Y2" s="1075"/>
      <c r="Z2" s="1075"/>
    </row>
    <row r="3" spans="1:26" s="491" customFormat="1" ht="20.399999999999999">
      <c r="E3" s="493"/>
      <c r="H3" s="493"/>
      <c r="K3" s="493"/>
      <c r="O3" s="493"/>
      <c r="R3" s="493"/>
      <c r="U3" s="493"/>
      <c r="Y3" s="493"/>
      <c r="Z3" s="493"/>
    </row>
    <row r="4" spans="1:26" ht="23.4" thickBot="1">
      <c r="A4" s="1076" t="s">
        <v>70</v>
      </c>
      <c r="B4" s="1076"/>
      <c r="C4" s="1076"/>
      <c r="D4" s="1076"/>
      <c r="E4" s="1076"/>
      <c r="F4" s="1076"/>
      <c r="G4" s="1076"/>
      <c r="H4" s="1076"/>
      <c r="I4" s="1076"/>
      <c r="J4" s="1076"/>
      <c r="K4" s="1076"/>
      <c r="L4" s="1076"/>
      <c r="M4" s="1076"/>
      <c r="N4" s="1076"/>
      <c r="O4" s="1076"/>
      <c r="P4" s="1076"/>
      <c r="Q4" s="1076"/>
      <c r="R4" s="1076"/>
      <c r="S4" s="1076"/>
      <c r="T4" s="1076"/>
      <c r="U4" s="1076"/>
      <c r="V4" s="1076"/>
      <c r="W4" s="1076"/>
      <c r="X4" s="1076"/>
      <c r="Y4" s="1076"/>
      <c r="Z4" s="1076"/>
    </row>
    <row r="5" spans="1:26" ht="13.8">
      <c r="A5" s="494"/>
      <c r="B5" s="495"/>
      <c r="C5" s="1059" t="s">
        <v>40</v>
      </c>
      <c r="D5" s="1059"/>
      <c r="E5" s="496" t="s">
        <v>41</v>
      </c>
      <c r="F5" s="1059" t="s">
        <v>42</v>
      </c>
      <c r="G5" s="1059"/>
      <c r="H5" s="496" t="s">
        <v>41</v>
      </c>
      <c r="I5" s="1059" t="s">
        <v>43</v>
      </c>
      <c r="J5" s="1059"/>
      <c r="K5" s="619" t="s">
        <v>41</v>
      </c>
      <c r="L5" s="498"/>
      <c r="M5" s="1060" t="s">
        <v>44</v>
      </c>
      <c r="N5" s="1060"/>
      <c r="O5" s="496" t="s">
        <v>45</v>
      </c>
      <c r="P5" s="1059" t="s">
        <v>46</v>
      </c>
      <c r="Q5" s="1059"/>
      <c r="R5" s="496" t="s">
        <v>41</v>
      </c>
      <c r="S5" s="1059" t="s">
        <v>47</v>
      </c>
      <c r="T5" s="1059"/>
      <c r="U5" s="496" t="s">
        <v>41</v>
      </c>
      <c r="V5" s="1059" t="s">
        <v>48</v>
      </c>
      <c r="W5" s="1059"/>
      <c r="X5" s="496" t="s">
        <v>41</v>
      </c>
      <c r="Y5" s="1059" t="s">
        <v>49</v>
      </c>
      <c r="Z5" s="1062"/>
    </row>
    <row r="6" spans="1:26" ht="28.2" thickBot="1">
      <c r="A6" s="499" t="s">
        <v>50</v>
      </c>
      <c r="B6" s="500" t="s">
        <v>51</v>
      </c>
      <c r="C6" s="501">
        <v>2016</v>
      </c>
      <c r="D6" s="501">
        <v>2015</v>
      </c>
      <c r="E6" s="502" t="s">
        <v>52</v>
      </c>
      <c r="F6" s="501">
        <v>2016</v>
      </c>
      <c r="G6" s="501">
        <v>2015</v>
      </c>
      <c r="H6" s="502" t="s">
        <v>52</v>
      </c>
      <c r="I6" s="501">
        <v>2016</v>
      </c>
      <c r="J6" s="501">
        <v>2015</v>
      </c>
      <c r="K6" s="502" t="s">
        <v>52</v>
      </c>
      <c r="L6" s="503"/>
      <c r="M6" s="620">
        <v>2016</v>
      </c>
      <c r="N6" s="620">
        <v>2015</v>
      </c>
      <c r="O6" s="502" t="s">
        <v>52</v>
      </c>
      <c r="P6" s="501">
        <v>2016</v>
      </c>
      <c r="Q6" s="501">
        <v>2015</v>
      </c>
      <c r="R6" s="502" t="s">
        <v>52</v>
      </c>
      <c r="S6" s="501">
        <v>2016</v>
      </c>
      <c r="T6" s="501">
        <v>2015</v>
      </c>
      <c r="U6" s="502" t="s">
        <v>52</v>
      </c>
      <c r="V6" s="501">
        <v>2016</v>
      </c>
      <c r="W6" s="501">
        <v>2015</v>
      </c>
      <c r="X6" s="502" t="s">
        <v>52</v>
      </c>
      <c r="Y6" s="501">
        <v>2016</v>
      </c>
      <c r="Z6" s="506">
        <v>2015</v>
      </c>
    </row>
    <row r="7" spans="1:26" ht="13.8">
      <c r="A7" s="1073" t="s">
        <v>53</v>
      </c>
      <c r="B7" s="507" t="s">
        <v>54</v>
      </c>
      <c r="C7" s="508">
        <v>128749</v>
      </c>
      <c r="D7" s="508">
        <v>129625</v>
      </c>
      <c r="E7" s="509">
        <v>-6.7579556412729024E-3</v>
      </c>
      <c r="F7" s="508">
        <v>98401</v>
      </c>
      <c r="G7" s="508">
        <v>100640</v>
      </c>
      <c r="H7" s="509">
        <v>-2.2247615262321146E-2</v>
      </c>
      <c r="I7" s="508">
        <v>30348</v>
      </c>
      <c r="J7" s="508">
        <v>28985</v>
      </c>
      <c r="K7" s="509">
        <v>4.7024322925651202E-2</v>
      </c>
      <c r="L7" s="621"/>
      <c r="M7" s="511">
        <v>0.58704490278714083</v>
      </c>
      <c r="N7" s="511">
        <v>0.62655456297074796</v>
      </c>
      <c r="O7" s="512">
        <v>-4</v>
      </c>
      <c r="P7" s="508">
        <v>141941</v>
      </c>
      <c r="Q7" s="508">
        <v>150234</v>
      </c>
      <c r="R7" s="509">
        <v>-5.5200553802734399E-2</v>
      </c>
      <c r="S7" s="508">
        <v>241789</v>
      </c>
      <c r="T7" s="508">
        <v>239778</v>
      </c>
      <c r="U7" s="509">
        <v>8.3869245718956702E-3</v>
      </c>
      <c r="V7" s="508">
        <v>273305</v>
      </c>
      <c r="W7" s="508">
        <v>285905</v>
      </c>
      <c r="X7" s="509">
        <v>-4.4070582885923644E-2</v>
      </c>
      <c r="Y7" s="549">
        <v>2.1227737691166535</v>
      </c>
      <c r="Z7" s="514">
        <v>2.205631629701061</v>
      </c>
    </row>
    <row r="8" spans="1:26" ht="13.8">
      <c r="A8" s="1077"/>
      <c r="B8" s="507" t="s">
        <v>55</v>
      </c>
      <c r="C8" s="508">
        <v>251067</v>
      </c>
      <c r="D8" s="508">
        <v>209065</v>
      </c>
      <c r="E8" s="509">
        <v>0.20090402506397531</v>
      </c>
      <c r="F8" s="508">
        <v>188992</v>
      </c>
      <c r="G8" s="508">
        <v>166558</v>
      </c>
      <c r="H8" s="509">
        <v>0.13469181906603106</v>
      </c>
      <c r="I8" s="508">
        <v>62075</v>
      </c>
      <c r="J8" s="508">
        <v>42507</v>
      </c>
      <c r="K8" s="509">
        <v>0.46034770743642223</v>
      </c>
      <c r="L8" s="621"/>
      <c r="M8" s="511">
        <v>0.83096929646814266</v>
      </c>
      <c r="N8" s="511">
        <v>0.82352331606217621</v>
      </c>
      <c r="O8" s="512">
        <v>0.70000000000000007</v>
      </c>
      <c r="P8" s="508">
        <v>301415</v>
      </c>
      <c r="Q8" s="508">
        <v>254304</v>
      </c>
      <c r="R8" s="509">
        <v>0.18525465584497294</v>
      </c>
      <c r="S8" s="508">
        <v>362727</v>
      </c>
      <c r="T8" s="508">
        <v>308800</v>
      </c>
      <c r="U8" s="509">
        <v>0.17463406735751294</v>
      </c>
      <c r="V8" s="508">
        <v>563956</v>
      </c>
      <c r="W8" s="508">
        <v>457528</v>
      </c>
      <c r="X8" s="509">
        <v>0.23261527163364865</v>
      </c>
      <c r="Y8" s="549">
        <v>2.2462370602269512</v>
      </c>
      <c r="Z8" s="514">
        <v>2.1884485686269821</v>
      </c>
    </row>
    <row r="9" spans="1:26" ht="14.4" thickBot="1">
      <c r="A9" s="1074"/>
      <c r="B9" s="507" t="s">
        <v>56</v>
      </c>
      <c r="C9" s="508">
        <v>911772</v>
      </c>
      <c r="D9" s="508">
        <v>944539</v>
      </c>
      <c r="E9" s="509">
        <v>-3.469099740720076E-2</v>
      </c>
      <c r="F9" s="508">
        <v>768354</v>
      </c>
      <c r="G9" s="508">
        <v>792877</v>
      </c>
      <c r="H9" s="509">
        <v>-3.092913528832341E-2</v>
      </c>
      <c r="I9" s="508">
        <v>143418</v>
      </c>
      <c r="J9" s="508">
        <v>151662</v>
      </c>
      <c r="K9" s="509">
        <v>-5.4357716501167067E-2</v>
      </c>
      <c r="L9" s="621"/>
      <c r="M9" s="511">
        <v>0.79175722076466948</v>
      </c>
      <c r="N9" s="511">
        <v>0.82288184258690877</v>
      </c>
      <c r="O9" s="512">
        <v>-3.1</v>
      </c>
      <c r="P9" s="508">
        <v>1346859</v>
      </c>
      <c r="Q9" s="508">
        <v>1454456</v>
      </c>
      <c r="R9" s="509">
        <v>-7.3977487115457596E-2</v>
      </c>
      <c r="S9" s="508">
        <v>1701101</v>
      </c>
      <c r="T9" s="508">
        <v>1767515</v>
      </c>
      <c r="U9" s="509">
        <v>-3.7574787201240162E-2</v>
      </c>
      <c r="V9" s="508">
        <v>2444328</v>
      </c>
      <c r="W9" s="508">
        <v>2640922</v>
      </c>
      <c r="X9" s="509">
        <v>-7.4441426138295644E-2</v>
      </c>
      <c r="Y9" s="549">
        <v>2.6808544241323489</v>
      </c>
      <c r="Z9" s="514">
        <v>2.7959904249586307</v>
      </c>
    </row>
    <row r="10" spans="1:26" ht="14.4" thickBot="1">
      <c r="A10" s="622" t="s">
        <v>57</v>
      </c>
      <c r="B10" s="623"/>
      <c r="C10" s="624">
        <v>1291588</v>
      </c>
      <c r="D10" s="624">
        <v>1283229</v>
      </c>
      <c r="E10" s="625">
        <v>6.5140360761796997E-3</v>
      </c>
      <c r="F10" s="624">
        <v>1055747</v>
      </c>
      <c r="G10" s="624">
        <v>1060075</v>
      </c>
      <c r="H10" s="625">
        <v>-4.0827299955191847E-3</v>
      </c>
      <c r="I10" s="624">
        <v>235841</v>
      </c>
      <c r="J10" s="624">
        <v>223154</v>
      </c>
      <c r="K10" s="625">
        <v>5.6853114889269293E-2</v>
      </c>
      <c r="L10" s="621"/>
      <c r="M10" s="626">
        <v>0.77645810210455601</v>
      </c>
      <c r="N10" s="626">
        <v>0.80264220823602506</v>
      </c>
      <c r="O10" s="627">
        <v>-2.6</v>
      </c>
      <c r="P10" s="624">
        <v>1790215</v>
      </c>
      <c r="Q10" s="624">
        <v>1858994</v>
      </c>
      <c r="R10" s="625">
        <v>-3.6997967718023834E-2</v>
      </c>
      <c r="S10" s="624">
        <v>2305617</v>
      </c>
      <c r="T10" s="624">
        <v>2316093</v>
      </c>
      <c r="U10" s="625">
        <v>-4.5231344337209253E-3</v>
      </c>
      <c r="V10" s="624">
        <v>3281589</v>
      </c>
      <c r="W10" s="624">
        <v>3384355</v>
      </c>
      <c r="X10" s="625">
        <v>-3.0365017854214468E-2</v>
      </c>
      <c r="Y10" s="628">
        <v>2.5407397715060838</v>
      </c>
      <c r="Z10" s="629">
        <v>2.6373741553534091</v>
      </c>
    </row>
    <row r="11" spans="1:26" ht="13.8">
      <c r="A11" s="1077" t="s">
        <v>58</v>
      </c>
      <c r="B11" s="507" t="s">
        <v>54</v>
      </c>
      <c r="C11" s="508">
        <v>139308</v>
      </c>
      <c r="D11" s="508">
        <v>137817</v>
      </c>
      <c r="E11" s="509">
        <v>1.0818694355558458E-2</v>
      </c>
      <c r="F11" s="508">
        <v>26975</v>
      </c>
      <c r="G11" s="508">
        <v>28634</v>
      </c>
      <c r="H11" s="509">
        <v>-5.7938115526995876E-2</v>
      </c>
      <c r="I11" s="508">
        <v>112333</v>
      </c>
      <c r="J11" s="508">
        <v>109183</v>
      </c>
      <c r="K11" s="509">
        <v>2.8850645246970681E-2</v>
      </c>
      <c r="L11" s="621"/>
      <c r="M11" s="511">
        <v>0.43103821051512919</v>
      </c>
      <c r="N11" s="511">
        <v>0.43026894692023843</v>
      </c>
      <c r="O11" s="512">
        <v>0.1</v>
      </c>
      <c r="P11" s="508">
        <v>117623</v>
      </c>
      <c r="Q11" s="508">
        <v>121267</v>
      </c>
      <c r="R11" s="509">
        <v>-3.0049395136352016E-2</v>
      </c>
      <c r="S11" s="508">
        <v>272883</v>
      </c>
      <c r="T11" s="508">
        <v>281840</v>
      </c>
      <c r="U11" s="509">
        <v>-3.1780442804428044E-2</v>
      </c>
      <c r="V11" s="508">
        <v>278961</v>
      </c>
      <c r="W11" s="508">
        <v>280148</v>
      </c>
      <c r="X11" s="509">
        <v>-4.2370461327583993E-3</v>
      </c>
      <c r="Y11" s="549">
        <v>2.0024765268326297</v>
      </c>
      <c r="Z11" s="514">
        <v>2.0327535790214561</v>
      </c>
    </row>
    <row r="12" spans="1:26" ht="14.4" thickBot="1">
      <c r="A12" s="1077"/>
      <c r="B12" s="507" t="s">
        <v>55</v>
      </c>
      <c r="C12" s="508">
        <v>157809</v>
      </c>
      <c r="D12" s="508">
        <v>151097</v>
      </c>
      <c r="E12" s="509">
        <v>4.4421795270587768E-2</v>
      </c>
      <c r="F12" s="508">
        <v>44060</v>
      </c>
      <c r="G12" s="508">
        <v>43076</v>
      </c>
      <c r="H12" s="509">
        <v>2.2843346643142352E-2</v>
      </c>
      <c r="I12" s="508">
        <v>113749</v>
      </c>
      <c r="J12" s="508">
        <v>108021</v>
      </c>
      <c r="K12" s="509">
        <v>5.3026726284703903E-2</v>
      </c>
      <c r="L12" s="621"/>
      <c r="M12" s="511">
        <v>0.6211574569042051</v>
      </c>
      <c r="N12" s="511">
        <v>0.65300875229637478</v>
      </c>
      <c r="O12" s="512">
        <v>-3.2</v>
      </c>
      <c r="P12" s="508">
        <v>164421</v>
      </c>
      <c r="Q12" s="508">
        <v>162799</v>
      </c>
      <c r="R12" s="509">
        <v>9.9632061622000143E-3</v>
      </c>
      <c r="S12" s="508">
        <v>264701</v>
      </c>
      <c r="T12" s="508">
        <v>249306</v>
      </c>
      <c r="U12" s="509">
        <v>6.1751421947325774E-2</v>
      </c>
      <c r="V12" s="508">
        <v>369954</v>
      </c>
      <c r="W12" s="508">
        <v>359530</v>
      </c>
      <c r="X12" s="509">
        <v>2.899340806052346E-2</v>
      </c>
      <c r="Y12" s="549">
        <v>2.3443149630249227</v>
      </c>
      <c r="Z12" s="514">
        <v>2.3794648470849853</v>
      </c>
    </row>
    <row r="13" spans="1:26" ht="14.4" thickBot="1">
      <c r="A13" s="622" t="s">
        <v>57</v>
      </c>
      <c r="B13" s="623"/>
      <c r="C13" s="624">
        <v>297117</v>
      </c>
      <c r="D13" s="624">
        <v>288914</v>
      </c>
      <c r="E13" s="625">
        <v>2.8392532033753991E-2</v>
      </c>
      <c r="F13" s="624">
        <v>71035</v>
      </c>
      <c r="G13" s="624">
        <v>71710</v>
      </c>
      <c r="H13" s="625">
        <v>-9.4129131222981458E-3</v>
      </c>
      <c r="I13" s="624">
        <v>226082</v>
      </c>
      <c r="J13" s="624">
        <v>217204</v>
      </c>
      <c r="K13" s="625">
        <v>4.0874017053092945E-2</v>
      </c>
      <c r="L13" s="621"/>
      <c r="M13" s="626">
        <v>0.5246510312806929</v>
      </c>
      <c r="N13" s="626">
        <v>0.53481716891400854</v>
      </c>
      <c r="O13" s="627">
        <v>-1</v>
      </c>
      <c r="P13" s="624">
        <v>282044</v>
      </c>
      <c r="Q13" s="624">
        <v>284066</v>
      </c>
      <c r="R13" s="625">
        <v>-7.1180641118613278E-3</v>
      </c>
      <c r="S13" s="624">
        <v>537584</v>
      </c>
      <c r="T13" s="624">
        <v>531146</v>
      </c>
      <c r="U13" s="625">
        <v>1.2120961091677242E-2</v>
      </c>
      <c r="V13" s="624">
        <v>648915</v>
      </c>
      <c r="W13" s="624">
        <v>639678</v>
      </c>
      <c r="X13" s="625">
        <v>1.4440077664074737E-2</v>
      </c>
      <c r="Y13" s="628">
        <v>2.1840386110522116</v>
      </c>
      <c r="Z13" s="629">
        <v>2.2140775455671928</v>
      </c>
    </row>
    <row r="14" spans="1:26" ht="13.8">
      <c r="A14" s="1077" t="s">
        <v>59</v>
      </c>
      <c r="B14" s="507" t="s">
        <v>54</v>
      </c>
      <c r="C14" s="508">
        <v>19448</v>
      </c>
      <c r="D14" s="508">
        <v>22553</v>
      </c>
      <c r="E14" s="509">
        <v>-0.13767569724648607</v>
      </c>
      <c r="F14" s="508">
        <v>4607</v>
      </c>
      <c r="G14" s="508">
        <v>4887</v>
      </c>
      <c r="H14" s="509">
        <v>-5.7294863924698181E-2</v>
      </c>
      <c r="I14" s="508">
        <v>14841</v>
      </c>
      <c r="J14" s="508">
        <v>17666</v>
      </c>
      <c r="K14" s="509">
        <v>-0.15991169478093514</v>
      </c>
      <c r="L14" s="621"/>
      <c r="M14" s="511">
        <v>0.36064181834015502</v>
      </c>
      <c r="N14" s="511">
        <v>0.36956272236887411</v>
      </c>
      <c r="O14" s="512">
        <v>-0.89999999999999991</v>
      </c>
      <c r="P14" s="508">
        <v>16565</v>
      </c>
      <c r="Q14" s="508">
        <v>19320</v>
      </c>
      <c r="R14" s="509">
        <v>-0.14259834368530019</v>
      </c>
      <c r="S14" s="508">
        <v>45932</v>
      </c>
      <c r="T14" s="508">
        <v>52278</v>
      </c>
      <c r="U14" s="509">
        <v>-0.12138949462489002</v>
      </c>
      <c r="V14" s="508">
        <v>38697</v>
      </c>
      <c r="W14" s="508">
        <v>47167</v>
      </c>
      <c r="X14" s="509">
        <v>-0.17957470265227807</v>
      </c>
      <c r="Y14" s="549">
        <v>1.9897675853558205</v>
      </c>
      <c r="Z14" s="514">
        <v>2.0913847381723052</v>
      </c>
    </row>
    <row r="15" spans="1:26" ht="13.8">
      <c r="A15" s="1077"/>
      <c r="B15" s="507" t="s">
        <v>55</v>
      </c>
      <c r="C15" s="508">
        <v>90666</v>
      </c>
      <c r="D15" s="508">
        <v>93280</v>
      </c>
      <c r="E15" s="509">
        <v>-2.8023156089193826E-2</v>
      </c>
      <c r="F15" s="508">
        <v>52293</v>
      </c>
      <c r="G15" s="508">
        <v>56694</v>
      </c>
      <c r="H15" s="509">
        <v>-7.7627262144142242E-2</v>
      </c>
      <c r="I15" s="508">
        <v>38373</v>
      </c>
      <c r="J15" s="508">
        <v>36586</v>
      </c>
      <c r="K15" s="509">
        <v>4.884382004045263E-2</v>
      </c>
      <c r="L15" s="621"/>
      <c r="M15" s="511">
        <v>0.60638931039844712</v>
      </c>
      <c r="N15" s="511">
        <v>0.67949381000096976</v>
      </c>
      <c r="O15" s="512">
        <v>-7.3</v>
      </c>
      <c r="P15" s="508">
        <v>113091</v>
      </c>
      <c r="Q15" s="508">
        <v>126129</v>
      </c>
      <c r="R15" s="509">
        <v>-0.10337035891825036</v>
      </c>
      <c r="S15" s="508">
        <v>186499</v>
      </c>
      <c r="T15" s="508">
        <v>185622</v>
      </c>
      <c r="U15" s="509">
        <v>4.7246554826475308E-3</v>
      </c>
      <c r="V15" s="508">
        <v>231750</v>
      </c>
      <c r="W15" s="508">
        <v>244163</v>
      </c>
      <c r="X15" s="509">
        <v>-5.0838988708362856E-2</v>
      </c>
      <c r="Y15" s="549">
        <v>2.5560849712130236</v>
      </c>
      <c r="Z15" s="514">
        <v>2.6175278730703258</v>
      </c>
    </row>
    <row r="16" spans="1:26" ht="14.4" thickBot="1">
      <c r="A16" s="1077"/>
      <c r="B16" s="507" t="s">
        <v>56</v>
      </c>
      <c r="C16" s="508">
        <v>288153</v>
      </c>
      <c r="D16" s="508">
        <v>294814</v>
      </c>
      <c r="E16" s="509">
        <v>-2.2593906666576215E-2</v>
      </c>
      <c r="F16" s="508">
        <v>190638</v>
      </c>
      <c r="G16" s="508">
        <v>189211</v>
      </c>
      <c r="H16" s="509">
        <v>7.5418448187473241E-3</v>
      </c>
      <c r="I16" s="508">
        <v>97515</v>
      </c>
      <c r="J16" s="508">
        <v>105603</v>
      </c>
      <c r="K16" s="509">
        <v>-7.6588733274622886E-2</v>
      </c>
      <c r="L16" s="621"/>
      <c r="M16" s="511">
        <v>0.66934480092771553</v>
      </c>
      <c r="N16" s="511">
        <v>0.72298472048927165</v>
      </c>
      <c r="O16" s="512">
        <v>-5.4</v>
      </c>
      <c r="P16" s="508">
        <v>346319</v>
      </c>
      <c r="Q16" s="508">
        <v>388806</v>
      </c>
      <c r="R16" s="509">
        <v>-0.10927557702298833</v>
      </c>
      <c r="S16" s="508">
        <v>517400</v>
      </c>
      <c r="T16" s="508">
        <v>537779</v>
      </c>
      <c r="U16" s="509">
        <v>-3.7894748586315197E-2</v>
      </c>
      <c r="V16" s="508">
        <v>844031</v>
      </c>
      <c r="W16" s="508">
        <v>917501</v>
      </c>
      <c r="X16" s="509">
        <v>-8.0076207001409258E-2</v>
      </c>
      <c r="Y16" s="549">
        <v>2.9291071062942255</v>
      </c>
      <c r="Z16" s="514">
        <v>3.1121351089161302</v>
      </c>
    </row>
    <row r="17" spans="1:26" ht="14.4" thickBot="1">
      <c r="A17" s="622" t="s">
        <v>57</v>
      </c>
      <c r="B17" s="623"/>
      <c r="C17" s="624">
        <v>398267</v>
      </c>
      <c r="D17" s="624">
        <v>410647</v>
      </c>
      <c r="E17" s="625">
        <v>-3.0147547650415076E-2</v>
      </c>
      <c r="F17" s="624">
        <v>247538</v>
      </c>
      <c r="G17" s="624">
        <v>250792</v>
      </c>
      <c r="H17" s="625">
        <v>-1.2974895530957925E-2</v>
      </c>
      <c r="I17" s="624">
        <v>150729</v>
      </c>
      <c r="J17" s="624">
        <v>159855</v>
      </c>
      <c r="K17" s="625">
        <v>-5.7089237121141036E-2</v>
      </c>
      <c r="L17" s="621"/>
      <c r="M17" s="626">
        <v>0.6347763696086185</v>
      </c>
      <c r="N17" s="626">
        <v>0.68875784957437292</v>
      </c>
      <c r="O17" s="627">
        <v>-5.4</v>
      </c>
      <c r="P17" s="624">
        <v>475975</v>
      </c>
      <c r="Q17" s="624">
        <v>534255</v>
      </c>
      <c r="R17" s="625">
        <v>-0.10908648491825065</v>
      </c>
      <c r="S17" s="624">
        <v>749831</v>
      </c>
      <c r="T17" s="624">
        <v>775679</v>
      </c>
      <c r="U17" s="625">
        <v>-3.3323062761786773E-2</v>
      </c>
      <c r="V17" s="624">
        <v>1114478</v>
      </c>
      <c r="W17" s="624">
        <v>1208831</v>
      </c>
      <c r="X17" s="625">
        <v>-7.8053094270414972E-2</v>
      </c>
      <c r="Y17" s="628">
        <v>2.7983187158363609</v>
      </c>
      <c r="Z17" s="629">
        <v>2.9437229542648553</v>
      </c>
    </row>
    <row r="18" spans="1:26" ht="13.8">
      <c r="A18" s="1077" t="s">
        <v>60</v>
      </c>
      <c r="B18" s="507" t="s">
        <v>54</v>
      </c>
      <c r="C18" s="508">
        <v>38661</v>
      </c>
      <c r="D18" s="508">
        <v>38405</v>
      </c>
      <c r="E18" s="509">
        <v>6.6657987241244632E-3</v>
      </c>
      <c r="F18" s="508">
        <v>10522</v>
      </c>
      <c r="G18" s="508">
        <v>10756</v>
      </c>
      <c r="H18" s="509">
        <v>-2.1755299367794721E-2</v>
      </c>
      <c r="I18" s="508">
        <v>28139</v>
      </c>
      <c r="J18" s="508">
        <v>27649</v>
      </c>
      <c r="K18" s="509">
        <v>1.7722159933451481E-2</v>
      </c>
      <c r="L18" s="621"/>
      <c r="M18" s="511">
        <v>0.42089517445022923</v>
      </c>
      <c r="N18" s="511">
        <v>0.43516624863335263</v>
      </c>
      <c r="O18" s="512">
        <v>-1.4000000000000001</v>
      </c>
      <c r="P18" s="508">
        <v>32499</v>
      </c>
      <c r="Q18" s="508">
        <v>33832</v>
      </c>
      <c r="R18" s="509">
        <v>-3.940056751004966E-2</v>
      </c>
      <c r="S18" s="508">
        <v>77214</v>
      </c>
      <c r="T18" s="508">
        <v>77745</v>
      </c>
      <c r="U18" s="509">
        <v>-6.83002122322979E-3</v>
      </c>
      <c r="V18" s="508">
        <v>66764</v>
      </c>
      <c r="W18" s="508">
        <v>69019</v>
      </c>
      <c r="X18" s="509">
        <v>-3.2672162737796835E-2</v>
      </c>
      <c r="Y18" s="549">
        <v>1.7269082537958149</v>
      </c>
      <c r="Z18" s="514">
        <v>1.7971357896107278</v>
      </c>
    </row>
    <row r="19" spans="1:26" ht="14.4" thickBot="1">
      <c r="A19" s="1077"/>
      <c r="B19" s="507" t="s">
        <v>61</v>
      </c>
      <c r="C19" s="508">
        <v>95586</v>
      </c>
      <c r="D19" s="508">
        <v>89037</v>
      </c>
      <c r="E19" s="509">
        <v>7.3553691162101142E-2</v>
      </c>
      <c r="F19" s="508">
        <v>43577</v>
      </c>
      <c r="G19" s="508">
        <v>41204</v>
      </c>
      <c r="H19" s="509">
        <v>5.7591495971264929E-2</v>
      </c>
      <c r="I19" s="508">
        <v>52009</v>
      </c>
      <c r="J19" s="508">
        <v>47833</v>
      </c>
      <c r="K19" s="509">
        <v>8.7303744276963607E-2</v>
      </c>
      <c r="L19" s="621"/>
      <c r="M19" s="511">
        <v>0.62156456360449353</v>
      </c>
      <c r="N19" s="511">
        <v>0.61619110602125904</v>
      </c>
      <c r="O19" s="512">
        <v>0.5</v>
      </c>
      <c r="P19" s="508">
        <v>112763</v>
      </c>
      <c r="Q19" s="508">
        <v>114606</v>
      </c>
      <c r="R19" s="509">
        <v>-1.6081182486082753E-2</v>
      </c>
      <c r="S19" s="508">
        <v>181418</v>
      </c>
      <c r="T19" s="508">
        <v>185991</v>
      </c>
      <c r="U19" s="509">
        <v>-2.4587211209144529E-2</v>
      </c>
      <c r="V19" s="508">
        <v>217806</v>
      </c>
      <c r="W19" s="508">
        <v>212857</v>
      </c>
      <c r="X19" s="509">
        <v>2.3250351174732332E-2</v>
      </c>
      <c r="Y19" s="549">
        <v>2.2786391312535308</v>
      </c>
      <c r="Z19" s="514">
        <v>2.3906578164134014</v>
      </c>
    </row>
    <row r="20" spans="1:26" ht="14.4" thickBot="1">
      <c r="A20" s="622" t="s">
        <v>57</v>
      </c>
      <c r="B20" s="623"/>
      <c r="C20" s="624">
        <v>134247</v>
      </c>
      <c r="D20" s="624">
        <v>127442</v>
      </c>
      <c r="E20" s="625">
        <v>5.3396839346526261E-2</v>
      </c>
      <c r="F20" s="624">
        <v>54099</v>
      </c>
      <c r="G20" s="624">
        <v>51960</v>
      </c>
      <c r="H20" s="625">
        <v>4.1166281755196307E-2</v>
      </c>
      <c r="I20" s="624">
        <v>80148</v>
      </c>
      <c r="J20" s="624">
        <v>75482</v>
      </c>
      <c r="K20" s="625">
        <v>6.1816062107522322E-2</v>
      </c>
      <c r="L20" s="621"/>
      <c r="M20" s="626">
        <v>0.56165517028055312</v>
      </c>
      <c r="N20" s="626">
        <v>0.56282797949464614</v>
      </c>
      <c r="O20" s="627">
        <v>-0.1</v>
      </c>
      <c r="P20" s="624">
        <v>145262</v>
      </c>
      <c r="Q20" s="624">
        <v>148438</v>
      </c>
      <c r="R20" s="625">
        <v>-2.1396138455112571E-2</v>
      </c>
      <c r="S20" s="624">
        <v>258632</v>
      </c>
      <c r="T20" s="624">
        <v>263736</v>
      </c>
      <c r="U20" s="625">
        <v>-1.9352686019352687E-2</v>
      </c>
      <c r="V20" s="624">
        <v>284570</v>
      </c>
      <c r="W20" s="624">
        <v>281876</v>
      </c>
      <c r="X20" s="625">
        <v>9.5573940314180698E-3</v>
      </c>
      <c r="Y20" s="628">
        <v>2.1197494171191908</v>
      </c>
      <c r="Z20" s="629">
        <v>2.2117983082500277</v>
      </c>
    </row>
    <row r="21" spans="1:26" ht="13.8">
      <c r="A21" s="1073" t="s">
        <v>62</v>
      </c>
      <c r="B21" s="507" t="s">
        <v>54</v>
      </c>
      <c r="C21" s="508">
        <v>23273</v>
      </c>
      <c r="D21" s="508">
        <v>23240</v>
      </c>
      <c r="E21" s="509">
        <v>1.4199655765920827E-3</v>
      </c>
      <c r="F21" s="508">
        <v>9689</v>
      </c>
      <c r="G21" s="508">
        <v>10409</v>
      </c>
      <c r="H21" s="509">
        <v>-6.9170909789605148E-2</v>
      </c>
      <c r="I21" s="508">
        <v>13584</v>
      </c>
      <c r="J21" s="508">
        <v>12831</v>
      </c>
      <c r="K21" s="509">
        <v>5.8685994856207624E-2</v>
      </c>
      <c r="L21" s="621"/>
      <c r="M21" s="511">
        <v>0.56621317018193529</v>
      </c>
      <c r="N21" s="511">
        <v>0.57003668976763144</v>
      </c>
      <c r="O21" s="512">
        <v>-0.4</v>
      </c>
      <c r="P21" s="508">
        <v>28134</v>
      </c>
      <c r="Q21" s="508">
        <v>27966</v>
      </c>
      <c r="R21" s="509">
        <v>6.0072945719802616E-3</v>
      </c>
      <c r="S21" s="508">
        <v>49688</v>
      </c>
      <c r="T21" s="508">
        <v>49060</v>
      </c>
      <c r="U21" s="509">
        <v>1.2800652262535671E-2</v>
      </c>
      <c r="V21" s="508">
        <v>52212</v>
      </c>
      <c r="W21" s="508">
        <v>50867</v>
      </c>
      <c r="X21" s="509">
        <v>2.6441504315174866E-2</v>
      </c>
      <c r="Y21" s="549">
        <v>2.2434580844755727</v>
      </c>
      <c r="Z21" s="514">
        <v>2.1887693631669536</v>
      </c>
    </row>
    <row r="22" spans="1:26" ht="14.4" thickBot="1">
      <c r="A22" s="1074"/>
      <c r="B22" s="507" t="s">
        <v>55</v>
      </c>
      <c r="C22" s="508">
        <v>87284</v>
      </c>
      <c r="D22" s="508">
        <v>83275</v>
      </c>
      <c r="E22" s="509">
        <v>4.8141699189432605E-2</v>
      </c>
      <c r="F22" s="508">
        <v>50890</v>
      </c>
      <c r="G22" s="508">
        <v>45930</v>
      </c>
      <c r="H22" s="509">
        <v>0.10799042020465927</v>
      </c>
      <c r="I22" s="508">
        <v>36394</v>
      </c>
      <c r="J22" s="508">
        <v>37345</v>
      </c>
      <c r="K22" s="509">
        <v>-2.5465256393091443E-2</v>
      </c>
      <c r="L22" s="621"/>
      <c r="M22" s="511">
        <v>0.72417047633092468</v>
      </c>
      <c r="N22" s="511">
        <v>0.72174126754938406</v>
      </c>
      <c r="O22" s="512">
        <v>0.2</v>
      </c>
      <c r="P22" s="508">
        <v>122765</v>
      </c>
      <c r="Q22" s="508">
        <v>117467</v>
      </c>
      <c r="R22" s="509">
        <v>4.5102028654856255E-2</v>
      </c>
      <c r="S22" s="508">
        <v>169525</v>
      </c>
      <c r="T22" s="508">
        <v>162755</v>
      </c>
      <c r="U22" s="509">
        <v>4.159626432367669E-2</v>
      </c>
      <c r="V22" s="508">
        <v>274416</v>
      </c>
      <c r="W22" s="508">
        <v>267580</v>
      </c>
      <c r="X22" s="509">
        <v>2.5547499813139994E-2</v>
      </c>
      <c r="Y22" s="549">
        <v>3.1439439072453141</v>
      </c>
      <c r="Z22" s="514">
        <v>3.2132092464725308</v>
      </c>
    </row>
    <row r="23" spans="1:26" ht="14.4" thickBot="1">
      <c r="A23" s="622" t="s">
        <v>57</v>
      </c>
      <c r="B23" s="623"/>
      <c r="C23" s="624">
        <v>110557</v>
      </c>
      <c r="D23" s="624">
        <v>106515</v>
      </c>
      <c r="E23" s="625">
        <v>3.7947706895742381E-2</v>
      </c>
      <c r="F23" s="624">
        <v>60579</v>
      </c>
      <c r="G23" s="624">
        <v>56339</v>
      </c>
      <c r="H23" s="625">
        <v>7.5258701787394161E-2</v>
      </c>
      <c r="I23" s="624">
        <v>49978</v>
      </c>
      <c r="J23" s="624">
        <v>50176</v>
      </c>
      <c r="K23" s="625">
        <v>-3.9461096938775506E-3</v>
      </c>
      <c r="L23" s="630"/>
      <c r="M23" s="626">
        <v>0.68836702202880307</v>
      </c>
      <c r="N23" s="626">
        <v>0.68660387602388873</v>
      </c>
      <c r="O23" s="627">
        <v>0.2</v>
      </c>
      <c r="P23" s="624">
        <v>150899</v>
      </c>
      <c r="Q23" s="624">
        <v>145433</v>
      </c>
      <c r="R23" s="625">
        <v>3.7584317176981838E-2</v>
      </c>
      <c r="S23" s="624">
        <v>219213</v>
      </c>
      <c r="T23" s="624">
        <v>211815</v>
      </c>
      <c r="U23" s="625">
        <v>3.4926704907584448E-2</v>
      </c>
      <c r="V23" s="624">
        <v>326628</v>
      </c>
      <c r="W23" s="624">
        <v>318447</v>
      </c>
      <c r="X23" s="625">
        <v>2.5690303252974594E-2</v>
      </c>
      <c r="Y23" s="628">
        <v>2.9543855205911882</v>
      </c>
      <c r="Z23" s="629">
        <v>2.989691592733418</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78" t="s">
        <v>63</v>
      </c>
      <c r="B25" s="1079"/>
      <c r="C25" s="632">
        <v>2231776</v>
      </c>
      <c r="D25" s="632">
        <v>2216747</v>
      </c>
      <c r="E25" s="633">
        <v>6.7797542976262065E-3</v>
      </c>
      <c r="F25" s="632">
        <v>1488998</v>
      </c>
      <c r="G25" s="632">
        <v>1490876</v>
      </c>
      <c r="H25" s="633">
        <v>-1.2596621046954944E-3</v>
      </c>
      <c r="I25" s="632">
        <v>742778</v>
      </c>
      <c r="J25" s="632">
        <v>725871</v>
      </c>
      <c r="K25" s="633">
        <v>2.3292017452136812E-2</v>
      </c>
      <c r="L25" s="553"/>
      <c r="M25" s="634">
        <v>0.69871799123382994</v>
      </c>
      <c r="N25" s="634">
        <v>0.72495021921600478</v>
      </c>
      <c r="O25" s="635">
        <v>-2.6</v>
      </c>
      <c r="P25" s="632">
        <v>2844395</v>
      </c>
      <c r="Q25" s="632">
        <v>2971186</v>
      </c>
      <c r="R25" s="633">
        <v>-4.2673531714271677E-2</v>
      </c>
      <c r="S25" s="632">
        <v>4070877</v>
      </c>
      <c r="T25" s="632">
        <v>4098469</v>
      </c>
      <c r="U25" s="633">
        <v>-6.7322700257096005E-3</v>
      </c>
      <c r="V25" s="632">
        <v>5656180</v>
      </c>
      <c r="W25" s="632">
        <v>5833187</v>
      </c>
      <c r="X25" s="633">
        <v>-3.0344818364300682E-2</v>
      </c>
      <c r="Y25" s="636">
        <v>2.5343851712716687</v>
      </c>
      <c r="Z25" s="637">
        <v>2.6314175681753489</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63" t="s">
        <v>64</v>
      </c>
      <c r="B27" s="1064"/>
      <c r="C27" s="551">
        <v>101377</v>
      </c>
      <c r="D27" s="551">
        <v>100791</v>
      </c>
      <c r="E27" s="552">
        <v>5.814011171632388E-3</v>
      </c>
      <c r="F27" s="551">
        <v>20629</v>
      </c>
      <c r="G27" s="551">
        <v>21795</v>
      </c>
      <c r="H27" s="552">
        <v>-5.3498508832300985E-2</v>
      </c>
      <c r="I27" s="551">
        <v>80748</v>
      </c>
      <c r="J27" s="551">
        <v>78996</v>
      </c>
      <c r="K27" s="552">
        <v>2.2178338143703479E-2</v>
      </c>
      <c r="L27" s="553"/>
      <c r="M27" s="554">
        <v>0.44381716700639257</v>
      </c>
      <c r="N27" s="554">
        <v>0.44613352010442203</v>
      </c>
      <c r="O27" s="555">
        <v>-0.2</v>
      </c>
      <c r="P27" s="551">
        <v>83174</v>
      </c>
      <c r="Q27" s="551">
        <v>84081</v>
      </c>
      <c r="R27" s="552">
        <v>-1.0787217088283917E-2</v>
      </c>
      <c r="S27" s="551">
        <v>187406</v>
      </c>
      <c r="T27" s="551">
        <v>188466</v>
      </c>
      <c r="U27" s="552">
        <v>-5.6243566478834375E-3</v>
      </c>
      <c r="V27" s="551">
        <v>207615</v>
      </c>
      <c r="W27" s="551">
        <v>207264</v>
      </c>
      <c r="X27" s="552">
        <v>1.6934923575729504E-3</v>
      </c>
      <c r="Y27" s="641">
        <v>2.0479497321877744</v>
      </c>
      <c r="Z27" s="557">
        <v>2.0563740810191384</v>
      </c>
    </row>
    <row r="28" spans="1:26">
      <c r="O28" s="558"/>
    </row>
    <row r="30" spans="1:26" ht="23.4" thickBot="1">
      <c r="A30" s="1076" t="s">
        <v>65</v>
      </c>
      <c r="B30" s="1076"/>
      <c r="C30" s="1076"/>
      <c r="D30" s="1076"/>
      <c r="E30" s="1076"/>
      <c r="F30" s="1076"/>
      <c r="G30" s="1076"/>
      <c r="H30" s="1076"/>
      <c r="I30" s="1076"/>
      <c r="J30" s="1076"/>
      <c r="K30" s="1076"/>
      <c r="L30" s="1076"/>
      <c r="M30" s="1076"/>
      <c r="N30" s="1076"/>
      <c r="O30" s="1076"/>
      <c r="P30" s="1076"/>
      <c r="Q30" s="1076"/>
      <c r="R30" s="1076"/>
      <c r="S30" s="1076"/>
      <c r="T30" s="1076"/>
      <c r="U30" s="1076"/>
      <c r="V30" s="1076"/>
      <c r="W30" s="1076"/>
      <c r="X30" s="1076"/>
      <c r="Y30" s="1076"/>
      <c r="Z30" s="1076"/>
    </row>
    <row r="31" spans="1:26" ht="13.8">
      <c r="A31" s="494"/>
      <c r="B31" s="495"/>
      <c r="C31" s="1059" t="s">
        <v>40</v>
      </c>
      <c r="D31" s="1059"/>
      <c r="E31" s="496" t="s">
        <v>41</v>
      </c>
      <c r="F31" s="1059" t="s">
        <v>42</v>
      </c>
      <c r="G31" s="1059"/>
      <c r="H31" s="496" t="s">
        <v>41</v>
      </c>
      <c r="I31" s="1059" t="s">
        <v>43</v>
      </c>
      <c r="J31" s="1059"/>
      <c r="K31" s="497" t="s">
        <v>41</v>
      </c>
      <c r="L31" s="498"/>
      <c r="M31" s="1060" t="s">
        <v>44</v>
      </c>
      <c r="N31" s="1060"/>
      <c r="O31" s="496" t="s">
        <v>45</v>
      </c>
      <c r="P31" s="1059" t="s">
        <v>46</v>
      </c>
      <c r="Q31" s="1059"/>
      <c r="R31" s="496" t="s">
        <v>41</v>
      </c>
      <c r="S31" s="1059" t="s">
        <v>47</v>
      </c>
      <c r="T31" s="1059"/>
      <c r="U31" s="496" t="s">
        <v>41</v>
      </c>
      <c r="V31" s="1059" t="s">
        <v>48</v>
      </c>
      <c r="W31" s="1059"/>
      <c r="X31" s="496" t="s">
        <v>41</v>
      </c>
      <c r="Y31" s="1059" t="s">
        <v>49</v>
      </c>
      <c r="Z31" s="1062"/>
    </row>
    <row r="32" spans="1:26" ht="28.5" customHeight="1" thickBot="1">
      <c r="A32" s="1065" t="s">
        <v>51</v>
      </c>
      <c r="B32" s="1066"/>
      <c r="C32" s="501">
        <v>2016</v>
      </c>
      <c r="D32" s="501">
        <v>2015</v>
      </c>
      <c r="E32" s="502" t="s">
        <v>52</v>
      </c>
      <c r="F32" s="501">
        <v>2016</v>
      </c>
      <c r="G32" s="501">
        <v>2015</v>
      </c>
      <c r="H32" s="502" t="s">
        <v>52</v>
      </c>
      <c r="I32" s="501">
        <v>2016</v>
      </c>
      <c r="J32" s="501">
        <v>2015</v>
      </c>
      <c r="K32" s="502" t="s">
        <v>52</v>
      </c>
      <c r="L32" s="503"/>
      <c r="M32" s="504">
        <v>2016</v>
      </c>
      <c r="N32" s="620">
        <v>2015</v>
      </c>
      <c r="O32" s="502" t="s">
        <v>52</v>
      </c>
      <c r="P32" s="501">
        <v>2016</v>
      </c>
      <c r="Q32" s="501">
        <v>2015</v>
      </c>
      <c r="R32" s="502" t="s">
        <v>52</v>
      </c>
      <c r="S32" s="501">
        <v>2016</v>
      </c>
      <c r="T32" s="501">
        <v>2015</v>
      </c>
      <c r="U32" s="502" t="s">
        <v>52</v>
      </c>
      <c r="V32" s="501">
        <v>2016</v>
      </c>
      <c r="W32" s="501">
        <v>2015</v>
      </c>
      <c r="X32" s="502" t="s">
        <v>52</v>
      </c>
      <c r="Y32" s="501">
        <v>2016</v>
      </c>
      <c r="Z32" s="506">
        <v>2015</v>
      </c>
    </row>
    <row r="33" spans="1:26" ht="13.8">
      <c r="A33" s="1067" t="s">
        <v>54</v>
      </c>
      <c r="B33" s="1068"/>
      <c r="C33" s="508">
        <f>C7+C11+C14+C18+C21</f>
        <v>349439</v>
      </c>
      <c r="D33" s="508">
        <f>D7+D11+D14+D18+D21</f>
        <v>351640</v>
      </c>
      <c r="E33" s="509">
        <f>(C33-D33)/D33</f>
        <v>-6.2592424070071666E-3</v>
      </c>
      <c r="F33" s="508">
        <f>F7+F11+F14+F18+F21</f>
        <v>150194</v>
      </c>
      <c r="G33" s="508">
        <f>G7+G11+G14+G18+G21</f>
        <v>155326</v>
      </c>
      <c r="H33" s="509">
        <f>(F33-G33)/G33</f>
        <v>-3.304018644657044E-2</v>
      </c>
      <c r="I33" s="508">
        <f>I7+I11+I14+I18+I21</f>
        <v>199245</v>
      </c>
      <c r="J33" s="508">
        <f>J7+J11+J14+J18+J21</f>
        <v>196314</v>
      </c>
      <c r="K33" s="509">
        <f>(I33-J33)/J33</f>
        <v>1.493016290228919E-2</v>
      </c>
      <c r="L33" s="643"/>
      <c r="M33" s="511">
        <f t="shared" ref="M33:N35" si="0">P33/S33</f>
        <v>0.48983136147175443</v>
      </c>
      <c r="N33" s="511">
        <f t="shared" si="0"/>
        <v>0.5032374721885654</v>
      </c>
      <c r="O33" s="512">
        <f>ROUND(+M33-N33,3)*100</f>
        <v>-1.3</v>
      </c>
      <c r="P33" s="508">
        <f>P7+P11+P14+P18+P21</f>
        <v>336762</v>
      </c>
      <c r="Q33" s="508">
        <f>Q7+Q11+Q14+Q18+Q21</f>
        <v>352619</v>
      </c>
      <c r="R33" s="509">
        <f>(P33-Q33)/Q33</f>
        <v>-4.4969216066065638E-2</v>
      </c>
      <c r="S33" s="508">
        <f>S7+S11+S14+S18+S21</f>
        <v>687506</v>
      </c>
      <c r="T33" s="508">
        <f>T7+T11+T14+T18+T21</f>
        <v>700701</v>
      </c>
      <c r="U33" s="509">
        <f>(S33-T33)/T33</f>
        <v>-1.8831141956412223E-2</v>
      </c>
      <c r="V33" s="508">
        <f>V7+V11+V14+V18+V21</f>
        <v>709939</v>
      </c>
      <c r="W33" s="508">
        <f>W7+W11+W14+W18+W21</f>
        <v>733106</v>
      </c>
      <c r="X33" s="509">
        <f>(V33-W33)/W33</f>
        <v>-3.1601159995962386E-2</v>
      </c>
      <c r="Y33" s="644">
        <f t="shared" ref="Y33:Z35" si="1">V33/C33</f>
        <v>2.0316535933310247</v>
      </c>
      <c r="Z33" s="645">
        <f t="shared" si="1"/>
        <v>2.0848197019679215</v>
      </c>
    </row>
    <row r="34" spans="1:26" ht="13.8">
      <c r="A34" s="1069" t="s">
        <v>55</v>
      </c>
      <c r="B34" s="1070"/>
      <c r="C34" s="646">
        <f>C8+C12+C19+C15+C22</f>
        <v>682412</v>
      </c>
      <c r="D34" s="646">
        <f>D8+D12+D19+D15+D22</f>
        <v>625754</v>
      </c>
      <c r="E34" s="565">
        <f>(C34-D34)/D34</f>
        <v>9.0543568239276132E-2</v>
      </c>
      <c r="F34" s="646">
        <f>F8+F12+F19+F15+F22</f>
        <v>379812</v>
      </c>
      <c r="G34" s="646">
        <f>G8+G12+G19+G15+G22</f>
        <v>353462</v>
      </c>
      <c r="H34" s="565">
        <f>(F34-G34)/G34</f>
        <v>7.4548324855288547E-2</v>
      </c>
      <c r="I34" s="646">
        <f>I8+I12+I19+I15+I22</f>
        <v>302600</v>
      </c>
      <c r="J34" s="646">
        <f>J8+J12+J19+J15+J22</f>
        <v>272292</v>
      </c>
      <c r="K34" s="565">
        <f>(I34-J34)/J34</f>
        <v>0.11130697927225185</v>
      </c>
      <c r="L34" s="643"/>
      <c r="M34" s="647">
        <f t="shared" si="0"/>
        <v>0.69918102449200337</v>
      </c>
      <c r="N34" s="648">
        <f t="shared" si="0"/>
        <v>0.70967821659828978</v>
      </c>
      <c r="O34" s="568">
        <f>ROUND(+M34-N34,3)*100</f>
        <v>-1</v>
      </c>
      <c r="P34" s="646">
        <f>P8+P12+P19+P15+P22</f>
        <v>814455</v>
      </c>
      <c r="Q34" s="646">
        <f>Q8+Q12+Q19+Q15+Q22</f>
        <v>775305</v>
      </c>
      <c r="R34" s="565">
        <f>(P34-Q34)/Q34</f>
        <v>5.0496256312032042E-2</v>
      </c>
      <c r="S34" s="646">
        <f>S8+S12+S19+S15+S22</f>
        <v>1164870</v>
      </c>
      <c r="T34" s="646">
        <f>T8+T12+T19+T15+T22</f>
        <v>1092474</v>
      </c>
      <c r="U34" s="565">
        <f>(S34-T34)/T34</f>
        <v>6.6267938642018021E-2</v>
      </c>
      <c r="V34" s="646">
        <f>V8+V12+V19+V15+V22</f>
        <v>1657882</v>
      </c>
      <c r="W34" s="646">
        <f>W8+W12+W19+W15+W22</f>
        <v>1541658</v>
      </c>
      <c r="X34" s="565">
        <f>(V34-W34)/W34</f>
        <v>7.5388964348772555E-2</v>
      </c>
      <c r="Y34" s="649">
        <f t="shared" si="1"/>
        <v>2.429444382572405</v>
      </c>
      <c r="Z34" s="650">
        <f t="shared" si="1"/>
        <v>2.4636806157052131</v>
      </c>
    </row>
    <row r="35" spans="1:26" ht="14.4" thickBot="1">
      <c r="A35" s="1071" t="s">
        <v>56</v>
      </c>
      <c r="B35" s="1072"/>
      <c r="C35" s="651">
        <f>C9+C16</f>
        <v>1199925</v>
      </c>
      <c r="D35" s="652">
        <f>D9+D16</f>
        <v>1239353</v>
      </c>
      <c r="E35" s="653">
        <f>(C35-D35)/D35</f>
        <v>-3.181337359089783E-2</v>
      </c>
      <c r="F35" s="654">
        <f>F9+F16</f>
        <v>958992</v>
      </c>
      <c r="G35" s="652">
        <f>G9+G16</f>
        <v>982088</v>
      </c>
      <c r="H35" s="653">
        <f>(F35-G35)/G35</f>
        <v>-2.3517240817523481E-2</v>
      </c>
      <c r="I35" s="654">
        <f>I9+I16</f>
        <v>240933</v>
      </c>
      <c r="J35" s="652">
        <f>J9+J16</f>
        <v>257265</v>
      </c>
      <c r="K35" s="575">
        <f>(I35-J35)/J35</f>
        <v>-6.3483178823392217E-2</v>
      </c>
      <c r="L35" s="655"/>
      <c r="M35" s="656">
        <f t="shared" si="0"/>
        <v>0.76320813017438349</v>
      </c>
      <c r="N35" s="657">
        <f t="shared" si="0"/>
        <v>0.79957784126449816</v>
      </c>
      <c r="O35" s="658">
        <f>ROUND(+M35-N35,3)*100</f>
        <v>-3.5999999999999996</v>
      </c>
      <c r="P35" s="654">
        <f>P9+P16</f>
        <v>1693178</v>
      </c>
      <c r="Q35" s="652">
        <f>Q9+Q16</f>
        <v>1843262</v>
      </c>
      <c r="R35" s="653">
        <f>(P35-Q35)/Q35</f>
        <v>-8.1423042410682794E-2</v>
      </c>
      <c r="S35" s="654">
        <f>S9+S16</f>
        <v>2218501</v>
      </c>
      <c r="T35" s="652">
        <f>T9+T16</f>
        <v>2305294</v>
      </c>
      <c r="U35" s="653">
        <f>(S35-T35)/T35</f>
        <v>-3.7649427795326755E-2</v>
      </c>
      <c r="V35" s="654">
        <f>V9+V16</f>
        <v>3288359</v>
      </c>
      <c r="W35" s="652">
        <f>W9+W16</f>
        <v>3558423</v>
      </c>
      <c r="X35" s="575">
        <f>(V35-W35)/W35</f>
        <v>-7.5894293623889011E-2</v>
      </c>
      <c r="Y35" s="659">
        <f t="shared" si="1"/>
        <v>2.7404704460695459</v>
      </c>
      <c r="Z35" s="660">
        <f t="shared" si="1"/>
        <v>2.8711940827189673</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78" t="s">
        <v>63</v>
      </c>
      <c r="B37" s="1079"/>
      <c r="C37" s="632">
        <f>SUM(C33:C35)</f>
        <v>2231776</v>
      </c>
      <c r="D37" s="632">
        <f>SUM(D33:D35)</f>
        <v>2216747</v>
      </c>
      <c r="E37" s="633">
        <f>(C37-D37)/D37</f>
        <v>6.7797542976262065E-3</v>
      </c>
      <c r="F37" s="632">
        <f>SUM(F33:F35)</f>
        <v>1488998</v>
      </c>
      <c r="G37" s="632">
        <f>SUM(G33:G35)</f>
        <v>1490876</v>
      </c>
      <c r="H37" s="633">
        <f>(F37-G37)/G37</f>
        <v>-1.2596621046954944E-3</v>
      </c>
      <c r="I37" s="632">
        <f>SUM(I33:I35)</f>
        <v>742778</v>
      </c>
      <c r="J37" s="632">
        <f>SUM(J33:J35)</f>
        <v>725871</v>
      </c>
      <c r="K37" s="633">
        <f>(I37-J37)/J37</f>
        <v>2.3292017452136812E-2</v>
      </c>
      <c r="L37" s="542"/>
      <c r="M37" s="634">
        <f>P37/S37</f>
        <v>0.69871799123382994</v>
      </c>
      <c r="N37" s="634">
        <f>Q37/T37</f>
        <v>0.72495021921600478</v>
      </c>
      <c r="O37" s="635">
        <f>ROUND(+M37-N37,3)*100</f>
        <v>-2.6</v>
      </c>
      <c r="P37" s="632">
        <f>SUM(P33:P35)</f>
        <v>2844395</v>
      </c>
      <c r="Q37" s="632">
        <f>SUM(Q33:Q35)</f>
        <v>2971186</v>
      </c>
      <c r="R37" s="633">
        <f>(P37-Q37)/Q37</f>
        <v>-4.2673531714271677E-2</v>
      </c>
      <c r="S37" s="632">
        <f>SUM(S33:S35)</f>
        <v>4070877</v>
      </c>
      <c r="T37" s="632">
        <f>SUM(T33:T35)</f>
        <v>4098469</v>
      </c>
      <c r="U37" s="633">
        <f>(S37-T37)/T37</f>
        <v>-6.7322700257096005E-3</v>
      </c>
      <c r="V37" s="632">
        <f>SUM(V33:V35)</f>
        <v>5656180</v>
      </c>
      <c r="W37" s="632">
        <f>SUM(W33:W35)</f>
        <v>5833187</v>
      </c>
      <c r="X37" s="633">
        <f>(V37-W37)/W37</f>
        <v>-3.0344818364300682E-2</v>
      </c>
      <c r="Y37" s="663">
        <f>V37/C37</f>
        <v>2.5343851712716687</v>
      </c>
      <c r="Z37" s="664">
        <f>W37/D37</f>
        <v>2.6314175681753489</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76" t="s">
        <v>66</v>
      </c>
      <c r="B40" s="1076"/>
      <c r="C40" s="1076"/>
      <c r="D40" s="1076"/>
      <c r="E40" s="1076"/>
      <c r="F40" s="1076"/>
      <c r="G40" s="1076"/>
      <c r="H40" s="1076"/>
      <c r="I40" s="1076"/>
      <c r="J40" s="1076"/>
      <c r="K40" s="1076"/>
      <c r="L40" s="1076"/>
      <c r="M40" s="1076"/>
      <c r="N40" s="1076"/>
      <c r="O40" s="1076"/>
      <c r="P40" s="1076"/>
      <c r="Q40" s="1076"/>
      <c r="R40" s="1076"/>
      <c r="S40" s="1076"/>
      <c r="T40" s="1076"/>
      <c r="U40" s="1076"/>
      <c r="V40" s="1076"/>
      <c r="W40" s="1076"/>
      <c r="X40" s="1076"/>
      <c r="Y40" s="1076"/>
      <c r="Z40" s="1076"/>
    </row>
    <row r="41" spans="1:26" ht="13.8">
      <c r="A41" s="494"/>
      <c r="B41" s="495"/>
      <c r="C41" s="1059" t="s">
        <v>40</v>
      </c>
      <c r="D41" s="1059"/>
      <c r="E41" s="496" t="s">
        <v>41</v>
      </c>
      <c r="F41" s="1059" t="s">
        <v>42</v>
      </c>
      <c r="G41" s="1059"/>
      <c r="H41" s="496" t="s">
        <v>41</v>
      </c>
      <c r="I41" s="1059" t="s">
        <v>43</v>
      </c>
      <c r="J41" s="1059"/>
      <c r="K41" s="497" t="s">
        <v>41</v>
      </c>
      <c r="L41" s="498"/>
      <c r="M41" s="1060" t="s">
        <v>44</v>
      </c>
      <c r="N41" s="1060"/>
      <c r="O41" s="496" t="s">
        <v>45</v>
      </c>
      <c r="P41" s="1059" t="s">
        <v>46</v>
      </c>
      <c r="Q41" s="1059"/>
      <c r="R41" s="496" t="s">
        <v>41</v>
      </c>
      <c r="S41" s="1059" t="s">
        <v>47</v>
      </c>
      <c r="T41" s="1059"/>
      <c r="U41" s="496" t="s">
        <v>41</v>
      </c>
      <c r="V41" s="1059" t="s">
        <v>48</v>
      </c>
      <c r="W41" s="1059"/>
      <c r="X41" s="496" t="s">
        <v>41</v>
      </c>
      <c r="Y41" s="1059" t="s">
        <v>49</v>
      </c>
      <c r="Z41" s="1062"/>
    </row>
    <row r="42" spans="1:26" ht="14.4" thickBot="1">
      <c r="A42" s="1050" t="s">
        <v>50</v>
      </c>
      <c r="B42" s="1051"/>
      <c r="C42" s="501">
        <v>2016</v>
      </c>
      <c r="D42" s="501">
        <v>2015</v>
      </c>
      <c r="E42" s="502" t="s">
        <v>52</v>
      </c>
      <c r="F42" s="501">
        <v>2016</v>
      </c>
      <c r="G42" s="501">
        <v>2015</v>
      </c>
      <c r="H42" s="502" t="s">
        <v>52</v>
      </c>
      <c r="I42" s="501">
        <v>2016</v>
      </c>
      <c r="J42" s="501">
        <v>2015</v>
      </c>
      <c r="K42" s="502" t="s">
        <v>52</v>
      </c>
      <c r="L42" s="503"/>
      <c r="M42" s="504">
        <v>2016</v>
      </c>
      <c r="N42" s="620">
        <v>2015</v>
      </c>
      <c r="O42" s="502" t="s">
        <v>52</v>
      </c>
      <c r="P42" s="501">
        <v>2016</v>
      </c>
      <c r="Q42" s="501">
        <v>2015</v>
      </c>
      <c r="R42" s="502" t="s">
        <v>52</v>
      </c>
      <c r="S42" s="501">
        <v>2016</v>
      </c>
      <c r="T42" s="501">
        <v>2015</v>
      </c>
      <c r="U42" s="502" t="s">
        <v>52</v>
      </c>
      <c r="V42" s="501">
        <v>2016</v>
      </c>
      <c r="W42" s="501">
        <v>2015</v>
      </c>
      <c r="X42" s="502" t="s">
        <v>52</v>
      </c>
      <c r="Y42" s="501">
        <v>2016</v>
      </c>
      <c r="Z42" s="506">
        <v>2015</v>
      </c>
    </row>
    <row r="43" spans="1:26" s="601" customFormat="1" ht="13.8">
      <c r="A43" s="1052" t="s">
        <v>53</v>
      </c>
      <c r="B43" s="1053"/>
      <c r="C43" s="534">
        <f>C10</f>
        <v>1291588</v>
      </c>
      <c r="D43" s="666">
        <f>D10</f>
        <v>1283229</v>
      </c>
      <c r="E43" s="583">
        <f>(C43-D43)/D43</f>
        <v>6.5140360761796997E-3</v>
      </c>
      <c r="F43" s="534">
        <f>F10</f>
        <v>1055747</v>
      </c>
      <c r="G43" s="666">
        <f>G10</f>
        <v>1060075</v>
      </c>
      <c r="H43" s="583">
        <f>(F43-G43)/G43</f>
        <v>-4.0827299955191847E-3</v>
      </c>
      <c r="I43" s="534">
        <f>I10</f>
        <v>235841</v>
      </c>
      <c r="J43" s="666">
        <f>J10</f>
        <v>223154</v>
      </c>
      <c r="K43" s="583">
        <f>(I43-J43)/J43</f>
        <v>5.6853114889269293E-2</v>
      </c>
      <c r="L43" s="643"/>
      <c r="M43" s="536">
        <f t="shared" ref="M43:N47" si="2">P43/S43</f>
        <v>0.77645810210455601</v>
      </c>
      <c r="N43" s="667">
        <f t="shared" si="2"/>
        <v>0.80264220823602506</v>
      </c>
      <c r="O43" s="587">
        <f>ROUND(+M43-N43,3)*100</f>
        <v>-2.6</v>
      </c>
      <c r="P43" s="534">
        <f>P10</f>
        <v>1790215</v>
      </c>
      <c r="Q43" s="666">
        <f>Q10</f>
        <v>1858994</v>
      </c>
      <c r="R43" s="583">
        <f>(P43-Q43)/Q43</f>
        <v>-3.6997967718023834E-2</v>
      </c>
      <c r="S43" s="534">
        <f>S10</f>
        <v>2305617</v>
      </c>
      <c r="T43" s="666">
        <f>T10</f>
        <v>2316093</v>
      </c>
      <c r="U43" s="583">
        <f>(S43-T43)/T43</f>
        <v>-4.5231344337209253E-3</v>
      </c>
      <c r="V43" s="534">
        <f>V10</f>
        <v>3281589</v>
      </c>
      <c r="W43" s="666">
        <f>W10</f>
        <v>3384355</v>
      </c>
      <c r="X43" s="583">
        <f>(V43-W43)/W43</f>
        <v>-3.0365017854214468E-2</v>
      </c>
      <c r="Y43" s="662">
        <f t="shared" ref="Y43:Z47" si="3">V43/C43</f>
        <v>2.5407397715060838</v>
      </c>
      <c r="Z43" s="668">
        <f t="shared" si="3"/>
        <v>2.6373741553534091</v>
      </c>
    </row>
    <row r="44" spans="1:26" s="601" customFormat="1" ht="13.8">
      <c r="A44" s="1054" t="s">
        <v>58</v>
      </c>
      <c r="B44" s="1055"/>
      <c r="C44" s="669">
        <f>C13</f>
        <v>297117</v>
      </c>
      <c r="D44" s="670">
        <f>D13</f>
        <v>288914</v>
      </c>
      <c r="E44" s="604">
        <f>(C44-D44)/D44</f>
        <v>2.8392532033753991E-2</v>
      </c>
      <c r="F44" s="669">
        <f>F13</f>
        <v>71035</v>
      </c>
      <c r="G44" s="670">
        <f>G13</f>
        <v>71710</v>
      </c>
      <c r="H44" s="604">
        <f>(F44-G44)/G44</f>
        <v>-9.4129131222981458E-3</v>
      </c>
      <c r="I44" s="669">
        <f>I13</f>
        <v>226082</v>
      </c>
      <c r="J44" s="670">
        <f>J13</f>
        <v>217204</v>
      </c>
      <c r="K44" s="604">
        <f>(I44-J44)/J44</f>
        <v>4.0874017053092945E-2</v>
      </c>
      <c r="L44" s="643"/>
      <c r="M44" s="671">
        <f t="shared" si="2"/>
        <v>0.5246510312806929</v>
      </c>
      <c r="N44" s="672">
        <f t="shared" si="2"/>
        <v>0.53481716891400854</v>
      </c>
      <c r="O44" s="607">
        <f>ROUND(+M44-N44,3)*100</f>
        <v>-1</v>
      </c>
      <c r="P44" s="669">
        <f>P13</f>
        <v>282044</v>
      </c>
      <c r="Q44" s="670">
        <f>Q13</f>
        <v>284066</v>
      </c>
      <c r="R44" s="604">
        <f>(P44-Q44)/Q44</f>
        <v>-7.1180641118613278E-3</v>
      </c>
      <c r="S44" s="669">
        <f>S13</f>
        <v>537584</v>
      </c>
      <c r="T44" s="670">
        <f>T13</f>
        <v>531146</v>
      </c>
      <c r="U44" s="604">
        <f>(S44-T44)/T44</f>
        <v>1.2120961091677242E-2</v>
      </c>
      <c r="V44" s="669">
        <f>V13</f>
        <v>648915</v>
      </c>
      <c r="W44" s="670">
        <f>W13</f>
        <v>639678</v>
      </c>
      <c r="X44" s="604">
        <f>(V44-W44)/W44</f>
        <v>1.4440077664074737E-2</v>
      </c>
      <c r="Y44" s="673">
        <f t="shared" si="3"/>
        <v>2.1840386110522116</v>
      </c>
      <c r="Z44" s="674">
        <f t="shared" si="3"/>
        <v>2.2140775455671928</v>
      </c>
    </row>
    <row r="45" spans="1:26" s="601" customFormat="1" ht="13.8">
      <c r="A45" s="1054" t="s">
        <v>59</v>
      </c>
      <c r="B45" s="1055"/>
      <c r="C45" s="669">
        <f>C17</f>
        <v>398267</v>
      </c>
      <c r="D45" s="670">
        <f>D17</f>
        <v>410647</v>
      </c>
      <c r="E45" s="604">
        <f>(C45-D45)/D45</f>
        <v>-3.0147547650415076E-2</v>
      </c>
      <c r="F45" s="669">
        <f>F17</f>
        <v>247538</v>
      </c>
      <c r="G45" s="670">
        <f>G17</f>
        <v>250792</v>
      </c>
      <c r="H45" s="604">
        <f>(F45-G45)/G45</f>
        <v>-1.2974895530957925E-2</v>
      </c>
      <c r="I45" s="669">
        <f>I17</f>
        <v>150729</v>
      </c>
      <c r="J45" s="670">
        <f>J17</f>
        <v>159855</v>
      </c>
      <c r="K45" s="604">
        <f>(I45-J45)/J45</f>
        <v>-5.7089237121141036E-2</v>
      </c>
      <c r="L45" s="643"/>
      <c r="M45" s="671">
        <f t="shared" si="2"/>
        <v>0.6347763696086185</v>
      </c>
      <c r="N45" s="672">
        <f t="shared" si="2"/>
        <v>0.68875784957437292</v>
      </c>
      <c r="O45" s="607">
        <f>ROUND(+M45-N45,3)*100</f>
        <v>-5.4</v>
      </c>
      <c r="P45" s="669">
        <f>P17</f>
        <v>475975</v>
      </c>
      <c r="Q45" s="670">
        <f>Q17</f>
        <v>534255</v>
      </c>
      <c r="R45" s="604">
        <f>(P45-Q45)/Q45</f>
        <v>-0.10908648491825065</v>
      </c>
      <c r="S45" s="669">
        <f>S17</f>
        <v>749831</v>
      </c>
      <c r="T45" s="670">
        <f>T17</f>
        <v>775679</v>
      </c>
      <c r="U45" s="604">
        <f>(S45-T45)/T45</f>
        <v>-3.3323062761786773E-2</v>
      </c>
      <c r="V45" s="669">
        <f>V17</f>
        <v>1114478</v>
      </c>
      <c r="W45" s="670">
        <f>W17</f>
        <v>1208831</v>
      </c>
      <c r="X45" s="604">
        <f>(V45-W45)/W45</f>
        <v>-7.8053094270414972E-2</v>
      </c>
      <c r="Y45" s="673">
        <f t="shared" si="3"/>
        <v>2.7983187158363609</v>
      </c>
      <c r="Z45" s="674">
        <f t="shared" si="3"/>
        <v>2.9437229542648553</v>
      </c>
    </row>
    <row r="46" spans="1:26" s="601" customFormat="1" ht="13.8">
      <c r="A46" s="1054" t="s">
        <v>60</v>
      </c>
      <c r="B46" s="1055"/>
      <c r="C46" s="669">
        <f>C20</f>
        <v>134247</v>
      </c>
      <c r="D46" s="670">
        <f>D20</f>
        <v>127442</v>
      </c>
      <c r="E46" s="604">
        <f>(C46-D46)/D46</f>
        <v>5.3396839346526261E-2</v>
      </c>
      <c r="F46" s="669">
        <f>F20</f>
        <v>54099</v>
      </c>
      <c r="G46" s="670">
        <f>G20</f>
        <v>51960</v>
      </c>
      <c r="H46" s="604">
        <f>(F46-G46)/G46</f>
        <v>4.1166281755196307E-2</v>
      </c>
      <c r="I46" s="669">
        <f>I20</f>
        <v>80148</v>
      </c>
      <c r="J46" s="670">
        <f>J20</f>
        <v>75482</v>
      </c>
      <c r="K46" s="604">
        <f>(I46-J46)/J46</f>
        <v>6.1816062107522322E-2</v>
      </c>
      <c r="L46" s="643"/>
      <c r="M46" s="671">
        <f t="shared" si="2"/>
        <v>0.56165517028055312</v>
      </c>
      <c r="N46" s="672">
        <f t="shared" si="2"/>
        <v>0.56282797949464614</v>
      </c>
      <c r="O46" s="607">
        <f>ROUND(+M46-N46,3)*100</f>
        <v>-0.1</v>
      </c>
      <c r="P46" s="669">
        <f>P20</f>
        <v>145262</v>
      </c>
      <c r="Q46" s="670">
        <f>Q20</f>
        <v>148438</v>
      </c>
      <c r="R46" s="604">
        <f>(P46-Q46)/Q46</f>
        <v>-2.1396138455112571E-2</v>
      </c>
      <c r="S46" s="669">
        <f>S20</f>
        <v>258632</v>
      </c>
      <c r="T46" s="670">
        <f>T20</f>
        <v>263736</v>
      </c>
      <c r="U46" s="604">
        <f>(S46-T46)/T46</f>
        <v>-1.9352686019352687E-2</v>
      </c>
      <c r="V46" s="669">
        <f>V20</f>
        <v>284570</v>
      </c>
      <c r="W46" s="670">
        <f>W20</f>
        <v>281876</v>
      </c>
      <c r="X46" s="604">
        <f>(V46-W46)/W46</f>
        <v>9.5573940314180698E-3</v>
      </c>
      <c r="Y46" s="673">
        <f t="shared" si="3"/>
        <v>2.1197494171191908</v>
      </c>
      <c r="Z46" s="674">
        <f t="shared" si="3"/>
        <v>2.2117983082500277</v>
      </c>
    </row>
    <row r="47" spans="1:26" s="601" customFormat="1" ht="14.4" thickBot="1">
      <c r="A47" s="1056" t="s">
        <v>62</v>
      </c>
      <c r="B47" s="1057"/>
      <c r="C47" s="675">
        <f>C23</f>
        <v>110557</v>
      </c>
      <c r="D47" s="676">
        <f>D23</f>
        <v>106515</v>
      </c>
      <c r="E47" s="612">
        <f>(C47-D47)/D47</f>
        <v>3.7947706895742381E-2</v>
      </c>
      <c r="F47" s="675">
        <f>F23</f>
        <v>60579</v>
      </c>
      <c r="G47" s="676">
        <f>G23</f>
        <v>56339</v>
      </c>
      <c r="H47" s="612">
        <f>(F47-G47)/G47</f>
        <v>7.5258701787394161E-2</v>
      </c>
      <c r="I47" s="675">
        <f>I23</f>
        <v>49978</v>
      </c>
      <c r="J47" s="676">
        <f>J23</f>
        <v>50176</v>
      </c>
      <c r="K47" s="612">
        <f>(I47-J47)/J47</f>
        <v>-3.9461096938775506E-3</v>
      </c>
      <c r="L47" s="655"/>
      <c r="M47" s="677">
        <f t="shared" si="2"/>
        <v>0.68836702202880307</v>
      </c>
      <c r="N47" s="678">
        <f t="shared" si="2"/>
        <v>0.68660387602388873</v>
      </c>
      <c r="O47" s="615">
        <f>ROUND(+M47-N47,3)*100</f>
        <v>0.2</v>
      </c>
      <c r="P47" s="675">
        <f>P23</f>
        <v>150899</v>
      </c>
      <c r="Q47" s="676">
        <f>Q23</f>
        <v>145433</v>
      </c>
      <c r="R47" s="612">
        <f>(P47-Q47)/Q47</f>
        <v>3.7584317176981838E-2</v>
      </c>
      <c r="S47" s="675">
        <f>S23</f>
        <v>219213</v>
      </c>
      <c r="T47" s="676">
        <f>T23</f>
        <v>211815</v>
      </c>
      <c r="U47" s="612">
        <f>(S47-T47)/T47</f>
        <v>3.4926704907584448E-2</v>
      </c>
      <c r="V47" s="675">
        <f>V23</f>
        <v>326628</v>
      </c>
      <c r="W47" s="676">
        <f>W23</f>
        <v>318447</v>
      </c>
      <c r="X47" s="612">
        <f>(V47-W47)/W47</f>
        <v>2.5690303252974594E-2</v>
      </c>
      <c r="Y47" s="679">
        <f t="shared" si="3"/>
        <v>2.9543855205911882</v>
      </c>
      <c r="Z47" s="680">
        <f t="shared" si="3"/>
        <v>2.989691592733418</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78" t="s">
        <v>63</v>
      </c>
      <c r="B49" s="1079"/>
      <c r="C49" s="632">
        <f>SUM(C43:C47)</f>
        <v>2231776</v>
      </c>
      <c r="D49" s="632">
        <f>SUM(D43:D47)</f>
        <v>2216747</v>
      </c>
      <c r="E49" s="633">
        <f>(C49-D49)/D49</f>
        <v>6.7797542976262065E-3</v>
      </c>
      <c r="F49" s="632">
        <f>SUM(F43:F47)</f>
        <v>1488998</v>
      </c>
      <c r="G49" s="632">
        <f>SUM(G43:G47)</f>
        <v>1490876</v>
      </c>
      <c r="H49" s="633">
        <f>(F49-G49)/G49</f>
        <v>-1.2596621046954944E-3</v>
      </c>
      <c r="I49" s="632">
        <f>SUM(I43:I47)</f>
        <v>742778</v>
      </c>
      <c r="J49" s="632">
        <f>SUM(J43:J47)</f>
        <v>725871</v>
      </c>
      <c r="K49" s="633">
        <f>(I49-J49)/J49</f>
        <v>2.3292017452136812E-2</v>
      </c>
      <c r="L49" s="553"/>
      <c r="M49" s="634">
        <f>P49/S49</f>
        <v>0.69871799123382994</v>
      </c>
      <c r="N49" s="634">
        <f>Q49/T49</f>
        <v>0.72495021921600478</v>
      </c>
      <c r="O49" s="635">
        <f>ROUND(+M49-N49,3)*100</f>
        <v>-2.6</v>
      </c>
      <c r="P49" s="632">
        <f>SUM(P43:P47)</f>
        <v>2844395</v>
      </c>
      <c r="Q49" s="632">
        <f>SUM(Q43:Q47)</f>
        <v>2971186</v>
      </c>
      <c r="R49" s="633">
        <f>(P49-Q49)/Q49</f>
        <v>-4.2673531714271677E-2</v>
      </c>
      <c r="S49" s="632">
        <f>SUM(S43:S47)</f>
        <v>4070877</v>
      </c>
      <c r="T49" s="632">
        <f>SUM(T43:T47)</f>
        <v>4098469</v>
      </c>
      <c r="U49" s="633">
        <f>(S49-T49)/T49</f>
        <v>-6.7322700257096005E-3</v>
      </c>
      <c r="V49" s="632">
        <f>SUM(V43:V47)</f>
        <v>5656180</v>
      </c>
      <c r="W49" s="632">
        <f>SUM(W43:W47)</f>
        <v>5833187</v>
      </c>
      <c r="X49" s="633">
        <f>(V49-W49)/W49</f>
        <v>-3.0344818364300682E-2</v>
      </c>
      <c r="Y49" s="663">
        <f>V49/C49</f>
        <v>2.5343851712716687</v>
      </c>
      <c r="Z49" s="664">
        <f>W49/D49</f>
        <v>2.6314175681753489</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1"/>
    </sheetView>
  </sheetViews>
  <sheetFormatPr defaultColWidth="9.109375" defaultRowHeight="13.2"/>
  <cols>
    <col min="1" max="1" width="26.109375" style="488" customWidth="1"/>
    <col min="2" max="2" width="30.33203125" style="488" bestFit="1" customWidth="1"/>
    <col min="3" max="3" width="22.5546875" style="488" customWidth="1"/>
    <col min="4" max="4" width="22.5546875" style="488" bestFit="1" customWidth="1"/>
    <col min="5" max="5" width="15.5546875" style="726" bestFit="1" customWidth="1"/>
    <col min="6" max="16384" width="9.109375" style="488"/>
  </cols>
  <sheetData>
    <row r="1" spans="1:5" ht="20.399999999999999" thickBot="1">
      <c r="A1" s="1096" t="s">
        <v>71</v>
      </c>
      <c r="B1" s="1096"/>
      <c r="C1" s="1096"/>
      <c r="D1" s="1096"/>
      <c r="E1" s="1096"/>
    </row>
    <row r="2" spans="1:5" s="111" customFormat="1" ht="16.2" customHeight="1">
      <c r="A2" s="1097" t="s">
        <v>50</v>
      </c>
      <c r="B2" s="681" t="s">
        <v>72</v>
      </c>
      <c r="C2" s="1093" t="s">
        <v>73</v>
      </c>
      <c r="D2" s="1093"/>
      <c r="E2" s="1099" t="s">
        <v>74</v>
      </c>
    </row>
    <row r="3" spans="1:5" s="685" customFormat="1" ht="16.8" thickBot="1">
      <c r="A3" s="1098"/>
      <c r="B3" s="682" t="s">
        <v>75</v>
      </c>
      <c r="C3" s="683" t="s">
        <v>76</v>
      </c>
      <c r="D3" s="684" t="s">
        <v>77</v>
      </c>
      <c r="E3" s="1100"/>
    </row>
    <row r="4" spans="1:5" ht="13.2" customHeight="1">
      <c r="A4" s="1101" t="s">
        <v>78</v>
      </c>
      <c r="B4" s="686" t="s">
        <v>54</v>
      </c>
      <c r="C4" s="687">
        <v>97.388636363636365</v>
      </c>
      <c r="D4" s="688">
        <v>101.23571428571428</v>
      </c>
      <c r="E4" s="689">
        <v>-3.8001193049524318E-2</v>
      </c>
    </row>
    <row r="5" spans="1:5" ht="13.2" customHeight="1">
      <c r="A5" s="1081"/>
      <c r="B5" s="690" t="s">
        <v>55</v>
      </c>
      <c r="C5" s="691">
        <v>116.46666666666667</v>
      </c>
      <c r="D5" s="692">
        <v>118.6242857142857</v>
      </c>
      <c r="E5" s="693">
        <v>-1.8188678942318792E-2</v>
      </c>
    </row>
    <row r="6" spans="1:5" ht="13.2" customHeight="1">
      <c r="A6" s="1081"/>
      <c r="B6" s="690" t="s">
        <v>56</v>
      </c>
      <c r="C6" s="691">
        <v>166.35714285714286</v>
      </c>
      <c r="D6" s="692">
        <v>174.30800000000002</v>
      </c>
      <c r="E6" s="693">
        <v>-4.5613839541829168E-2</v>
      </c>
    </row>
    <row r="7" spans="1:5" s="464" customFormat="1" ht="14.4" thickBot="1">
      <c r="A7" s="1102"/>
      <c r="B7" s="694" t="s">
        <v>57</v>
      </c>
      <c r="C7" s="695">
        <v>122.66111111111107</v>
      </c>
      <c r="D7" s="696">
        <v>129.55674418604656</v>
      </c>
      <c r="E7" s="697">
        <v>-5.3224809856545922E-2</v>
      </c>
    </row>
    <row r="8" spans="1:5" ht="13.2" customHeight="1">
      <c r="A8" s="1080" t="s">
        <v>58</v>
      </c>
      <c r="B8" s="698" t="s">
        <v>54</v>
      </c>
      <c r="C8" s="699">
        <v>117.28749999999999</v>
      </c>
      <c r="D8" s="688">
        <v>108.65545454545455</v>
      </c>
      <c r="E8" s="700">
        <v>7.9444198090712029E-2</v>
      </c>
    </row>
    <row r="9" spans="1:5" ht="13.2" customHeight="1">
      <c r="A9" s="1081"/>
      <c r="B9" s="690" t="s">
        <v>61</v>
      </c>
      <c r="C9" s="691">
        <v>123.00714285714285</v>
      </c>
      <c r="D9" s="692">
        <v>121.70142857142856</v>
      </c>
      <c r="E9" s="693">
        <v>1.072883285793102E-2</v>
      </c>
    </row>
    <row r="10" spans="1:5" s="464" customFormat="1" ht="14.4" thickBot="1">
      <c r="A10" s="1082"/>
      <c r="B10" s="701" t="s">
        <v>57</v>
      </c>
      <c r="C10" s="702">
        <v>118.77037037037036</v>
      </c>
      <c r="D10" s="703">
        <v>111.80448275862069</v>
      </c>
      <c r="E10" s="704">
        <v>6.230418888291453E-2</v>
      </c>
    </row>
    <row r="11" spans="1:5" ht="13.2" customHeight="1">
      <c r="A11" s="1080" t="s">
        <v>59</v>
      </c>
      <c r="B11" s="698" t="s">
        <v>54</v>
      </c>
      <c r="C11" s="699">
        <v>102.04249999999999</v>
      </c>
      <c r="D11" s="688">
        <v>87.34333333333332</v>
      </c>
      <c r="E11" s="700">
        <v>0.16829179864900973</v>
      </c>
    </row>
    <row r="12" spans="1:5" ht="13.2" customHeight="1">
      <c r="A12" s="1081"/>
      <c r="B12" s="690" t="s">
        <v>55</v>
      </c>
      <c r="C12" s="691">
        <v>209.77600000000001</v>
      </c>
      <c r="D12" s="692">
        <v>222.33200000000002</v>
      </c>
      <c r="E12" s="693">
        <v>-5.6474101793713954E-2</v>
      </c>
    </row>
    <row r="13" spans="1:5" ht="13.2" customHeight="1">
      <c r="A13" s="1081"/>
      <c r="B13" s="690" t="s">
        <v>56</v>
      </c>
      <c r="C13" s="691">
        <v>161.19666666666669</v>
      </c>
      <c r="D13" s="692">
        <v>156.90666666666667</v>
      </c>
      <c r="E13" s="693">
        <v>2.734109449354194E-2</v>
      </c>
    </row>
    <row r="14" spans="1:5" s="464" customFormat="1" ht="14.4" thickBot="1">
      <c r="A14" s="1082"/>
      <c r="B14" s="701" t="s">
        <v>57</v>
      </c>
      <c r="C14" s="702">
        <v>161.72</v>
      </c>
      <c r="D14" s="703">
        <v>150.45999999999998</v>
      </c>
      <c r="E14" s="704">
        <v>7.4837166024192617E-2</v>
      </c>
    </row>
    <row r="15" spans="1:5" ht="13.2" customHeight="1">
      <c r="A15" s="1101" t="s">
        <v>60</v>
      </c>
      <c r="B15" s="686" t="s">
        <v>54</v>
      </c>
      <c r="C15" s="687">
        <v>91.738333333333344</v>
      </c>
      <c r="D15" s="705">
        <v>92.795714285714283</v>
      </c>
      <c r="E15" s="689">
        <v>-1.139471753108452E-2</v>
      </c>
    </row>
    <row r="16" spans="1:5" ht="13.2" customHeight="1">
      <c r="A16" s="1081"/>
      <c r="B16" s="690" t="s">
        <v>61</v>
      </c>
      <c r="C16" s="691">
        <v>110.00999999999999</v>
      </c>
      <c r="D16" s="692">
        <v>121.86750000000001</v>
      </c>
      <c r="E16" s="693">
        <v>-9.7298295279709651E-2</v>
      </c>
    </row>
    <row r="17" spans="1:5" s="464" customFormat="1" ht="14.4" thickBot="1">
      <c r="A17" s="1102"/>
      <c r="B17" s="694" t="s">
        <v>57</v>
      </c>
      <c r="C17" s="695">
        <v>99.046999999999997</v>
      </c>
      <c r="D17" s="696">
        <v>103.36727272727272</v>
      </c>
      <c r="E17" s="697">
        <v>-4.1795363399704459E-2</v>
      </c>
    </row>
    <row r="18" spans="1:5" ht="13.2" customHeight="1">
      <c r="A18" s="1080" t="s">
        <v>62</v>
      </c>
      <c r="B18" s="698" t="s">
        <v>54</v>
      </c>
      <c r="C18" s="699">
        <v>154.01199999999997</v>
      </c>
      <c r="D18" s="688">
        <v>208.98199999999997</v>
      </c>
      <c r="E18" s="700">
        <v>-0.26303700797197849</v>
      </c>
    </row>
    <row r="19" spans="1:5" ht="13.2" customHeight="1">
      <c r="A19" s="1103"/>
      <c r="B19" s="690" t="s">
        <v>55</v>
      </c>
      <c r="C19" s="706">
        <v>257.1275</v>
      </c>
      <c r="D19" s="707">
        <v>280.72749999999996</v>
      </c>
      <c r="E19" s="708">
        <v>-8.4067289453295349E-2</v>
      </c>
    </row>
    <row r="20" spans="1:5" s="464" customFormat="1" ht="14.4" thickBot="1">
      <c r="A20" s="1082"/>
      <c r="B20" s="701" t="s">
        <v>57</v>
      </c>
      <c r="C20" s="702">
        <v>199.8411111111111</v>
      </c>
      <c r="D20" s="703">
        <v>240.8688888888889</v>
      </c>
      <c r="E20" s="704">
        <v>-0.1703324076722238</v>
      </c>
    </row>
    <row r="21" spans="1:5" s="111" customFormat="1" ht="16.8" thickBot="1">
      <c r="A21" s="1104" t="s">
        <v>79</v>
      </c>
      <c r="B21" s="1105"/>
      <c r="C21" s="709">
        <v>130.64300970873791</v>
      </c>
      <c r="D21" s="710">
        <v>134.19405660377353</v>
      </c>
      <c r="E21" s="711">
        <v>-2.6462028087582013E-2</v>
      </c>
    </row>
    <row r="23" spans="1:5" ht="20.399999999999999" thickBot="1">
      <c r="A23" s="1106" t="s">
        <v>80</v>
      </c>
      <c r="B23" s="1106"/>
      <c r="C23" s="1106"/>
      <c r="D23" s="1106"/>
      <c r="E23" s="1106"/>
    </row>
    <row r="24" spans="1:5" s="111" customFormat="1" ht="15.75" customHeight="1">
      <c r="A24" s="1091" t="s">
        <v>81</v>
      </c>
      <c r="B24" s="712" t="s">
        <v>72</v>
      </c>
      <c r="C24" s="1093" t="s">
        <v>73</v>
      </c>
      <c r="D24" s="1093"/>
      <c r="E24" s="1094" t="s">
        <v>74</v>
      </c>
    </row>
    <row r="25" spans="1:5" s="111" customFormat="1" ht="16.8" thickBot="1">
      <c r="A25" s="1092"/>
      <c r="B25" s="713" t="s">
        <v>75</v>
      </c>
      <c r="C25" s="683" t="s">
        <v>76</v>
      </c>
      <c r="D25" s="684" t="s">
        <v>77</v>
      </c>
      <c r="E25" s="1095"/>
    </row>
    <row r="26" spans="1:5" ht="13.2" customHeight="1">
      <c r="A26" s="1080" t="s">
        <v>82</v>
      </c>
      <c r="B26" s="698" t="s">
        <v>54</v>
      </c>
      <c r="C26" s="699">
        <v>97.388636363636365</v>
      </c>
      <c r="D26" s="688">
        <v>101.23571428571428</v>
      </c>
      <c r="E26" s="714">
        <v>-3.8001193049524318E-2</v>
      </c>
    </row>
    <row r="27" spans="1:5" ht="13.2" customHeight="1">
      <c r="A27" s="1081"/>
      <c r="B27" s="690" t="s">
        <v>55</v>
      </c>
      <c r="C27" s="691">
        <v>116.20800000000001</v>
      </c>
      <c r="D27" s="692">
        <v>120.00749999999999</v>
      </c>
      <c r="E27" s="715">
        <v>-3.166052121742375E-2</v>
      </c>
    </row>
    <row r="28" spans="1:5" ht="13.2" customHeight="1">
      <c r="A28" s="1081"/>
      <c r="B28" s="690" t="s">
        <v>56</v>
      </c>
      <c r="C28" s="691">
        <v>166.35714285714286</v>
      </c>
      <c r="D28" s="692">
        <v>174.30800000000002</v>
      </c>
      <c r="E28" s="715">
        <v>-4.5613839541829168E-2</v>
      </c>
    </row>
    <row r="29" spans="1:5" s="464" customFormat="1" ht="14.4" thickBot="1">
      <c r="A29" s="1082"/>
      <c r="B29" s="701" t="s">
        <v>57</v>
      </c>
      <c r="C29" s="702">
        <v>122.47021739130432</v>
      </c>
      <c r="D29" s="703">
        <v>129.55977272727276</v>
      </c>
      <c r="E29" s="716">
        <v>-5.4720344029100532E-2</v>
      </c>
    </row>
    <row r="30" spans="1:5" ht="13.2" customHeight="1">
      <c r="A30" s="1080" t="s">
        <v>83</v>
      </c>
      <c r="B30" s="698" t="s">
        <v>54</v>
      </c>
      <c r="C30" s="699">
        <v>116.41171428571428</v>
      </c>
      <c r="D30" s="688">
        <v>115.22399999999998</v>
      </c>
      <c r="E30" s="714">
        <v>1.0307872367860058E-2</v>
      </c>
    </row>
    <row r="31" spans="1:5" ht="13.2" customHeight="1">
      <c r="A31" s="1081"/>
      <c r="B31" s="690" t="s">
        <v>55</v>
      </c>
      <c r="C31" s="691">
        <v>176.13529411764705</v>
      </c>
      <c r="D31" s="692">
        <v>181.73666666666668</v>
      </c>
      <c r="E31" s="715">
        <v>-3.0821367265932185E-2</v>
      </c>
    </row>
    <row r="32" spans="1:5" ht="13.2" customHeight="1">
      <c r="A32" s="1081"/>
      <c r="B32" s="690" t="s">
        <v>56</v>
      </c>
      <c r="C32" s="691">
        <v>150.77799999999999</v>
      </c>
      <c r="D32" s="692">
        <v>160.93</v>
      </c>
      <c r="E32" s="715">
        <v>-6.3083328155098581E-2</v>
      </c>
    </row>
    <row r="33" spans="1:5" s="464" customFormat="1" ht="14.4" thickBot="1">
      <c r="A33" s="1082"/>
      <c r="B33" s="701" t="s">
        <v>57</v>
      </c>
      <c r="C33" s="702">
        <v>137.23859649122804</v>
      </c>
      <c r="D33" s="703">
        <v>137.48290322580647</v>
      </c>
      <c r="E33" s="716">
        <v>-1.7769972036244576E-3</v>
      </c>
    </row>
    <row r="34" spans="1:5" s="111" customFormat="1" ht="16.8" thickBot="1">
      <c r="A34" s="1083" t="s">
        <v>79</v>
      </c>
      <c r="B34" s="1084"/>
      <c r="C34" s="717">
        <v>130.64300970873791</v>
      </c>
      <c r="D34" s="710">
        <v>134.19405660377353</v>
      </c>
      <c r="E34" s="718">
        <v>-2.6462028087582013E-2</v>
      </c>
    </row>
    <row r="36" spans="1:5" ht="20.399999999999999" thickBot="1">
      <c r="A36" s="1085" t="s">
        <v>84</v>
      </c>
      <c r="B36" s="1085"/>
      <c r="C36" s="1085"/>
      <c r="D36" s="1085"/>
      <c r="E36" s="1085"/>
    </row>
    <row r="37" spans="1:5" ht="16.2">
      <c r="A37" s="1086"/>
      <c r="B37" s="719"/>
      <c r="C37" s="1088" t="s">
        <v>73</v>
      </c>
      <c r="D37" s="1088"/>
      <c r="E37" s="1089" t="s">
        <v>74</v>
      </c>
    </row>
    <row r="38" spans="1:5" ht="16.8" thickBot="1">
      <c r="A38" s="1087"/>
      <c r="B38" s="720"/>
      <c r="C38" s="683" t="s">
        <v>76</v>
      </c>
      <c r="D38" s="684" t="s">
        <v>77</v>
      </c>
      <c r="E38" s="1090"/>
    </row>
    <row r="39" spans="1:5" ht="14.4" thickBot="1">
      <c r="A39" s="721" t="s">
        <v>83</v>
      </c>
      <c r="B39" s="722" t="s">
        <v>57</v>
      </c>
      <c r="C39" s="723">
        <v>103.11769230769231</v>
      </c>
      <c r="D39" s="724">
        <v>91.869333333333344</v>
      </c>
      <c r="E39" s="725">
        <v>0.12243866986109579</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727" bestFit="1" customWidth="1"/>
    <col min="2" max="2" width="30.33203125" style="727" bestFit="1" customWidth="1"/>
    <col min="3" max="14" width="12.88671875" style="727" bestFit="1" customWidth="1"/>
    <col min="15" max="15" width="16.5546875" style="745" customWidth="1"/>
    <col min="16" max="16384" width="13" style="727"/>
  </cols>
  <sheetData>
    <row r="1" spans="1:15" ht="24.9" customHeight="1" thickBot="1">
      <c r="A1" s="1111" t="s">
        <v>85</v>
      </c>
      <c r="B1" s="1112"/>
      <c r="C1" s="1112"/>
      <c r="D1" s="1112"/>
      <c r="E1" s="1112"/>
      <c r="F1" s="1112"/>
      <c r="G1" s="1112"/>
      <c r="H1" s="1112"/>
      <c r="I1" s="1112"/>
      <c r="J1" s="1112"/>
      <c r="K1" s="1112"/>
      <c r="L1" s="1112"/>
      <c r="M1" s="1112"/>
      <c r="N1" s="1112"/>
      <c r="O1" s="1113"/>
    </row>
    <row r="2" spans="1:15">
      <c r="A2" s="1121" t="s">
        <v>50</v>
      </c>
      <c r="B2" s="1123" t="s">
        <v>86</v>
      </c>
      <c r="C2" s="728" t="s">
        <v>87</v>
      </c>
      <c r="D2" s="728" t="s">
        <v>88</v>
      </c>
      <c r="E2" s="728" t="s">
        <v>89</v>
      </c>
      <c r="F2" s="728" t="s">
        <v>90</v>
      </c>
      <c r="G2" s="728" t="s">
        <v>91</v>
      </c>
      <c r="H2" s="728" t="s">
        <v>92</v>
      </c>
      <c r="I2" s="728" t="s">
        <v>93</v>
      </c>
      <c r="J2" s="728" t="s">
        <v>94</v>
      </c>
      <c r="K2" s="728" t="s">
        <v>95</v>
      </c>
      <c r="L2" s="728" t="s">
        <v>96</v>
      </c>
      <c r="M2" s="728" t="s">
        <v>97</v>
      </c>
      <c r="N2" s="728" t="s">
        <v>98</v>
      </c>
      <c r="O2" s="729" t="s">
        <v>16</v>
      </c>
    </row>
    <row r="3" spans="1:15" ht="13.8" thickBot="1">
      <c r="A3" s="1122"/>
      <c r="B3" s="1124"/>
      <c r="C3" s="730" t="s">
        <v>99</v>
      </c>
      <c r="D3" s="730" t="s">
        <v>99</v>
      </c>
      <c r="E3" s="730" t="s">
        <v>99</v>
      </c>
      <c r="F3" s="730" t="s">
        <v>99</v>
      </c>
      <c r="G3" s="730" t="s">
        <v>99</v>
      </c>
      <c r="H3" s="730" t="s">
        <v>99</v>
      </c>
      <c r="I3" s="730" t="s">
        <v>99</v>
      </c>
      <c r="J3" s="730" t="s">
        <v>99</v>
      </c>
      <c r="K3" s="730" t="s">
        <v>99</v>
      </c>
      <c r="L3" s="730" t="s">
        <v>99</v>
      </c>
      <c r="M3" s="730" t="s">
        <v>99</v>
      </c>
      <c r="N3" s="730" t="s">
        <v>99</v>
      </c>
      <c r="O3" s="731" t="s">
        <v>99</v>
      </c>
    </row>
    <row r="4" spans="1:15" ht="13.8" thickBot="1">
      <c r="A4" s="1125" t="s">
        <v>78</v>
      </c>
      <c r="B4" s="732" t="s">
        <v>54</v>
      </c>
      <c r="C4" s="733">
        <v>104.10136363636364</v>
      </c>
      <c r="D4" s="733">
        <v>100.96772727272725</v>
      </c>
      <c r="E4" s="733">
        <v>98.726818181818189</v>
      </c>
      <c r="F4" s="733">
        <v>97.388636363636365</v>
      </c>
      <c r="G4" s="733"/>
      <c r="H4" s="733"/>
      <c r="I4" s="733"/>
      <c r="J4" s="733"/>
      <c r="K4" s="733"/>
      <c r="L4" s="733"/>
      <c r="M4" s="733"/>
      <c r="N4" s="733"/>
      <c r="O4" s="734">
        <v>100.3</v>
      </c>
    </row>
    <row r="5" spans="1:15" ht="13.8" thickBot="1">
      <c r="A5" s="1120"/>
      <c r="B5" s="735" t="s">
        <v>55</v>
      </c>
      <c r="C5" s="736">
        <v>126.57000000000001</v>
      </c>
      <c r="D5" s="736">
        <v>121.9725</v>
      </c>
      <c r="E5" s="736">
        <v>118.87888888888889</v>
      </c>
      <c r="F5" s="736">
        <v>116.46666666666667</v>
      </c>
      <c r="G5" s="736"/>
      <c r="H5" s="736"/>
      <c r="I5" s="736"/>
      <c r="J5" s="736"/>
      <c r="K5" s="736"/>
      <c r="L5" s="736"/>
      <c r="M5" s="736"/>
      <c r="N5" s="736"/>
      <c r="O5" s="737">
        <v>120.46</v>
      </c>
    </row>
    <row r="6" spans="1:15" ht="13.8" thickBot="1">
      <c r="A6" s="1120"/>
      <c r="B6" s="735" t="s">
        <v>56</v>
      </c>
      <c r="C6" s="736">
        <v>169.60066666666665</v>
      </c>
      <c r="D6" s="736">
        <v>160.84533333333331</v>
      </c>
      <c r="E6" s="736">
        <v>161.65214285714282</v>
      </c>
      <c r="F6" s="736">
        <v>166.35714285714286</v>
      </c>
      <c r="G6" s="736"/>
      <c r="H6" s="736"/>
      <c r="I6" s="736"/>
      <c r="J6" s="736"/>
      <c r="K6" s="736"/>
      <c r="L6" s="736"/>
      <c r="M6" s="736"/>
      <c r="N6" s="736"/>
      <c r="O6" s="737">
        <v>162.32</v>
      </c>
    </row>
    <row r="7" spans="1:15" s="741" customFormat="1" ht="14.4" thickBot="1">
      <c r="A7" s="1120"/>
      <c r="B7" s="738" t="s">
        <v>57</v>
      </c>
      <c r="C7" s="739">
        <v>129.8558695652174</v>
      </c>
      <c r="D7" s="739">
        <v>124.6611111111112</v>
      </c>
      <c r="E7" s="739">
        <v>122.33399999999997</v>
      </c>
      <c r="F7" s="739">
        <v>122.66111111111107</v>
      </c>
      <c r="G7" s="739"/>
      <c r="H7" s="739"/>
      <c r="I7" s="739"/>
      <c r="J7" s="739"/>
      <c r="K7" s="739"/>
      <c r="L7" s="739"/>
      <c r="M7" s="739"/>
      <c r="N7" s="739"/>
      <c r="O7" s="740">
        <v>124.47</v>
      </c>
    </row>
    <row r="8" spans="1:15" ht="13.8" thickBot="1">
      <c r="A8" s="1120" t="s">
        <v>58</v>
      </c>
      <c r="B8" s="735" t="s">
        <v>54</v>
      </c>
      <c r="C8" s="736">
        <v>136.82727272727274</v>
      </c>
      <c r="D8" s="736">
        <v>118.224</v>
      </c>
      <c r="E8" s="736">
        <v>113.97600000000003</v>
      </c>
      <c r="F8" s="736">
        <v>117.28749999999999</v>
      </c>
      <c r="G8" s="736"/>
      <c r="H8" s="736"/>
      <c r="I8" s="736"/>
      <c r="J8" s="736"/>
      <c r="K8" s="736"/>
      <c r="L8" s="736"/>
      <c r="M8" s="736"/>
      <c r="N8" s="736"/>
      <c r="O8" s="737">
        <v>120.14</v>
      </c>
    </row>
    <row r="9" spans="1:15" ht="13.8" thickBot="1">
      <c r="A9" s="1120"/>
      <c r="B9" s="735" t="s">
        <v>61</v>
      </c>
      <c r="C9" s="736">
        <v>151.47999999999999</v>
      </c>
      <c r="D9" s="736">
        <v>129.45999999999998</v>
      </c>
      <c r="E9" s="736">
        <v>130.39714285714285</v>
      </c>
      <c r="F9" s="736">
        <v>123.00714285714285</v>
      </c>
      <c r="G9" s="736"/>
      <c r="H9" s="736"/>
      <c r="I9" s="736"/>
      <c r="J9" s="736"/>
      <c r="K9" s="736"/>
      <c r="L9" s="736"/>
      <c r="M9" s="736"/>
      <c r="N9" s="736"/>
      <c r="O9" s="737">
        <v>133.59</v>
      </c>
    </row>
    <row r="10" spans="1:15" s="741" customFormat="1" ht="14.4" thickBot="1">
      <c r="A10" s="1120"/>
      <c r="B10" s="738" t="s">
        <v>57</v>
      </c>
      <c r="C10" s="739">
        <v>140.36448275862068</v>
      </c>
      <c r="D10" s="739">
        <v>121.13703703703706</v>
      </c>
      <c r="E10" s="739">
        <v>118.23333333333332</v>
      </c>
      <c r="F10" s="739">
        <v>118.77037037037036</v>
      </c>
      <c r="G10" s="739"/>
      <c r="H10" s="739"/>
      <c r="I10" s="739"/>
      <c r="J10" s="739"/>
      <c r="K10" s="739"/>
      <c r="L10" s="739"/>
      <c r="M10" s="739"/>
      <c r="N10" s="739"/>
      <c r="O10" s="740">
        <v>123.39</v>
      </c>
    </row>
    <row r="11" spans="1:15" ht="13.8" thickBot="1">
      <c r="A11" s="1120" t="s">
        <v>59</v>
      </c>
      <c r="B11" s="735" t="s">
        <v>54</v>
      </c>
      <c r="C11" s="736">
        <v>99.383999999999986</v>
      </c>
      <c r="D11" s="736">
        <v>95.155999999999992</v>
      </c>
      <c r="E11" s="736">
        <v>94.76400000000001</v>
      </c>
      <c r="F11" s="736">
        <v>102.04249999999999</v>
      </c>
      <c r="G11" s="736"/>
      <c r="H11" s="736"/>
      <c r="I11" s="736"/>
      <c r="J11" s="736"/>
      <c r="K11" s="736"/>
      <c r="L11" s="736"/>
      <c r="M11" s="736"/>
      <c r="N11" s="736"/>
      <c r="O11" s="737">
        <v>97.47</v>
      </c>
    </row>
    <row r="12" spans="1:15" ht="13.8" thickBot="1">
      <c r="A12" s="1120"/>
      <c r="B12" s="735" t="s">
        <v>55</v>
      </c>
      <c r="C12" s="736">
        <v>227.34200000000001</v>
      </c>
      <c r="D12" s="736">
        <v>223.77999999999997</v>
      </c>
      <c r="E12" s="736">
        <v>227.36800000000002</v>
      </c>
      <c r="F12" s="736">
        <v>209.77600000000001</v>
      </c>
      <c r="G12" s="736"/>
      <c r="H12" s="736"/>
      <c r="I12" s="736"/>
      <c r="J12" s="736"/>
      <c r="K12" s="736"/>
      <c r="L12" s="736"/>
      <c r="M12" s="736"/>
      <c r="N12" s="736"/>
      <c r="O12" s="737">
        <v>222.07</v>
      </c>
    </row>
    <row r="13" spans="1:15" ht="13.8" thickBot="1">
      <c r="A13" s="1120"/>
      <c r="B13" s="735" t="s">
        <v>56</v>
      </c>
      <c r="C13" s="736">
        <v>172.25333333333333</v>
      </c>
      <c r="D13" s="736">
        <v>161.85666666666668</v>
      </c>
      <c r="E13" s="736">
        <v>158.63333333333333</v>
      </c>
      <c r="F13" s="736">
        <v>161.19666666666669</v>
      </c>
      <c r="G13" s="736"/>
      <c r="H13" s="736"/>
      <c r="I13" s="736"/>
      <c r="J13" s="736"/>
      <c r="K13" s="736"/>
      <c r="L13" s="736"/>
      <c r="M13" s="736"/>
      <c r="N13" s="736"/>
      <c r="O13" s="737">
        <v>163.49</v>
      </c>
    </row>
    <row r="14" spans="1:15" s="741" customFormat="1" ht="14.4" thickBot="1">
      <c r="A14" s="1120"/>
      <c r="B14" s="738" t="s">
        <v>57</v>
      </c>
      <c r="C14" s="739">
        <v>165.41461538461539</v>
      </c>
      <c r="D14" s="739">
        <v>160.01923076923077</v>
      </c>
      <c r="E14" s="739">
        <v>160.50461538461539</v>
      </c>
      <c r="F14" s="739">
        <v>161.72</v>
      </c>
      <c r="G14" s="739"/>
      <c r="H14" s="739"/>
      <c r="I14" s="739"/>
      <c r="J14" s="739"/>
      <c r="K14" s="739"/>
      <c r="L14" s="739"/>
      <c r="M14" s="739"/>
      <c r="N14" s="739"/>
      <c r="O14" s="740">
        <v>160.63</v>
      </c>
    </row>
    <row r="15" spans="1:15" ht="13.8" thickBot="1">
      <c r="A15" s="1120" t="s">
        <v>60</v>
      </c>
      <c r="B15" s="735" t="s">
        <v>54</v>
      </c>
      <c r="C15" s="736">
        <v>100.33571428571429</v>
      </c>
      <c r="D15" s="736">
        <v>97.500000000000014</v>
      </c>
      <c r="E15" s="736">
        <v>95.518571428571406</v>
      </c>
      <c r="F15" s="736">
        <v>91.738333333333344</v>
      </c>
      <c r="G15" s="736"/>
      <c r="H15" s="736"/>
      <c r="I15" s="736"/>
      <c r="J15" s="736"/>
      <c r="K15" s="736"/>
      <c r="L15" s="736"/>
      <c r="M15" s="736"/>
      <c r="N15" s="736"/>
      <c r="O15" s="737">
        <v>96.36</v>
      </c>
    </row>
    <row r="16" spans="1:15" ht="13.8" thickBot="1">
      <c r="A16" s="1120"/>
      <c r="B16" s="735" t="s">
        <v>61</v>
      </c>
      <c r="C16" s="736">
        <v>126.185</v>
      </c>
      <c r="D16" s="736">
        <v>120.38499999999999</v>
      </c>
      <c r="E16" s="736">
        <v>119.82</v>
      </c>
      <c r="F16" s="736">
        <v>110.00999999999999</v>
      </c>
      <c r="G16" s="736"/>
      <c r="H16" s="736"/>
      <c r="I16" s="736"/>
      <c r="J16" s="736"/>
      <c r="K16" s="736"/>
      <c r="L16" s="736"/>
      <c r="M16" s="736"/>
      <c r="N16" s="736"/>
      <c r="O16" s="737">
        <v>119.1</v>
      </c>
    </row>
    <row r="17" spans="1:15" s="741" customFormat="1" ht="14.4" thickBot="1">
      <c r="A17" s="1120"/>
      <c r="B17" s="738" t="s">
        <v>57</v>
      </c>
      <c r="C17" s="739">
        <v>109.73545454545456</v>
      </c>
      <c r="D17" s="739">
        <v>105.82181818181817</v>
      </c>
      <c r="E17" s="739">
        <v>104.35545454545455</v>
      </c>
      <c r="F17" s="739">
        <v>99.046999999999997</v>
      </c>
      <c r="G17" s="739"/>
      <c r="H17" s="739"/>
      <c r="I17" s="739"/>
      <c r="J17" s="739"/>
      <c r="K17" s="739"/>
      <c r="L17" s="739"/>
      <c r="M17" s="739"/>
      <c r="N17" s="739"/>
      <c r="O17" s="740">
        <v>104.63</v>
      </c>
    </row>
    <row r="18" spans="1:15" ht="13.8" thickBot="1">
      <c r="A18" s="1120" t="s">
        <v>62</v>
      </c>
      <c r="B18" s="735" t="s">
        <v>54</v>
      </c>
      <c r="C18" s="736">
        <v>174.22800000000001</v>
      </c>
      <c r="D18" s="736">
        <v>154.33599999999998</v>
      </c>
      <c r="E18" s="736">
        <v>153.27199999999999</v>
      </c>
      <c r="F18" s="736">
        <v>154.01199999999997</v>
      </c>
      <c r="G18" s="736"/>
      <c r="H18" s="736"/>
      <c r="I18" s="736"/>
      <c r="J18" s="736"/>
      <c r="K18" s="736"/>
      <c r="L18" s="736"/>
      <c r="M18" s="736"/>
      <c r="N18" s="736"/>
      <c r="O18" s="737">
        <v>158.96</v>
      </c>
    </row>
    <row r="19" spans="1:15" ht="13.8" thickBot="1">
      <c r="A19" s="1120"/>
      <c r="B19" s="735" t="s">
        <v>55</v>
      </c>
      <c r="C19" s="736">
        <v>309.51249999999999</v>
      </c>
      <c r="D19" s="736">
        <v>284.78250000000003</v>
      </c>
      <c r="E19" s="736">
        <v>256.91499999999996</v>
      </c>
      <c r="F19" s="736">
        <v>257.1275</v>
      </c>
      <c r="G19" s="736"/>
      <c r="H19" s="736"/>
      <c r="I19" s="736"/>
      <c r="J19" s="736"/>
      <c r="K19" s="736"/>
      <c r="L19" s="736"/>
      <c r="M19" s="736"/>
      <c r="N19" s="736"/>
      <c r="O19" s="737">
        <v>277.08</v>
      </c>
    </row>
    <row r="20" spans="1:15" s="741" customFormat="1" ht="14.4" thickBot="1">
      <c r="A20" s="1120"/>
      <c r="B20" s="738" t="s">
        <v>57</v>
      </c>
      <c r="C20" s="739">
        <v>234.35444444444445</v>
      </c>
      <c r="D20" s="739">
        <v>212.3122222222222</v>
      </c>
      <c r="E20" s="739">
        <v>199.33555555555552</v>
      </c>
      <c r="F20" s="739">
        <v>199.8411111111111</v>
      </c>
      <c r="G20" s="739"/>
      <c r="H20" s="739"/>
      <c r="I20" s="739"/>
      <c r="J20" s="739"/>
      <c r="K20" s="739"/>
      <c r="L20" s="739"/>
      <c r="M20" s="739"/>
      <c r="N20" s="739"/>
      <c r="O20" s="740">
        <v>211.46</v>
      </c>
    </row>
    <row r="21" spans="1:15" s="744" customFormat="1" ht="16.8" thickBot="1">
      <c r="A21" s="1118" t="s">
        <v>79</v>
      </c>
      <c r="B21" s="1119"/>
      <c r="C21" s="742">
        <v>143.61675925925923</v>
      </c>
      <c r="D21" s="742">
        <v>133.67190476190476</v>
      </c>
      <c r="E21" s="742">
        <v>130.72209523809519</v>
      </c>
      <c r="F21" s="742">
        <v>130.64300970873791</v>
      </c>
      <c r="G21" s="742"/>
      <c r="H21" s="742"/>
      <c r="I21" s="742"/>
      <c r="J21" s="742"/>
      <c r="K21" s="742"/>
      <c r="L21" s="742"/>
      <c r="M21" s="742"/>
      <c r="N21" s="742"/>
      <c r="O21" s="743">
        <v>133.76</v>
      </c>
    </row>
    <row r="22" spans="1:15" ht="15" customHeight="1" thickBot="1"/>
    <row r="23" spans="1:15" ht="15.75" customHeight="1" thickBot="1">
      <c r="A23" s="746" t="s">
        <v>64</v>
      </c>
      <c r="B23" s="747" t="s">
        <v>57</v>
      </c>
      <c r="C23" s="748">
        <v>118.88</v>
      </c>
      <c r="D23" s="748">
        <v>106.33</v>
      </c>
      <c r="E23" s="748">
        <v>99.96</v>
      </c>
      <c r="F23" s="748">
        <v>103.12</v>
      </c>
      <c r="G23" s="748"/>
      <c r="H23" s="748"/>
      <c r="I23" s="748"/>
      <c r="J23" s="748"/>
      <c r="K23" s="748"/>
      <c r="L23" s="748"/>
      <c r="M23" s="748"/>
      <c r="N23" s="748"/>
      <c r="O23" s="749">
        <v>105.93</v>
      </c>
    </row>
    <row r="24" spans="1:15" ht="22.5" customHeight="1" thickBot="1"/>
    <row r="25" spans="1:15" ht="24.9" customHeight="1" thickBot="1">
      <c r="A25" s="1111" t="s">
        <v>100</v>
      </c>
      <c r="B25" s="1112"/>
      <c r="C25" s="1112"/>
      <c r="D25" s="1112"/>
      <c r="E25" s="1112"/>
      <c r="F25" s="1112"/>
      <c r="G25" s="1112"/>
      <c r="H25" s="1112"/>
      <c r="I25" s="1112"/>
      <c r="J25" s="1112"/>
      <c r="K25" s="1112"/>
      <c r="L25" s="1112"/>
      <c r="M25" s="1112"/>
      <c r="N25" s="1112"/>
      <c r="O25" s="1113"/>
    </row>
    <row r="26" spans="1:15" ht="12.75" customHeight="1">
      <c r="A26" s="1121" t="s">
        <v>50</v>
      </c>
      <c r="B26" s="1123" t="s">
        <v>86</v>
      </c>
      <c r="C26" s="728" t="s">
        <v>101</v>
      </c>
      <c r="D26" s="728" t="s">
        <v>102</v>
      </c>
      <c r="E26" s="728" t="s">
        <v>103</v>
      </c>
      <c r="F26" s="728" t="s">
        <v>104</v>
      </c>
      <c r="G26" s="728" t="s">
        <v>105</v>
      </c>
      <c r="H26" s="728" t="s">
        <v>106</v>
      </c>
      <c r="I26" s="728" t="s">
        <v>107</v>
      </c>
      <c r="J26" s="728" t="s">
        <v>108</v>
      </c>
      <c r="K26" s="728" t="s">
        <v>109</v>
      </c>
      <c r="L26" s="728" t="s">
        <v>110</v>
      </c>
      <c r="M26" s="728" t="s">
        <v>111</v>
      </c>
      <c r="N26" s="728" t="s">
        <v>112</v>
      </c>
      <c r="O26" s="729" t="s">
        <v>16</v>
      </c>
    </row>
    <row r="27" spans="1:15" ht="13.8" thickBot="1">
      <c r="A27" s="1122"/>
      <c r="B27" s="1124"/>
      <c r="C27" s="730" t="s">
        <v>99</v>
      </c>
      <c r="D27" s="730" t="s">
        <v>99</v>
      </c>
      <c r="E27" s="730" t="s">
        <v>99</v>
      </c>
      <c r="F27" s="730" t="s">
        <v>99</v>
      </c>
      <c r="G27" s="730" t="s">
        <v>99</v>
      </c>
      <c r="H27" s="730" t="s">
        <v>99</v>
      </c>
      <c r="I27" s="730" t="s">
        <v>99</v>
      </c>
      <c r="J27" s="730" t="s">
        <v>99</v>
      </c>
      <c r="K27" s="730" t="s">
        <v>99</v>
      </c>
      <c r="L27" s="730" t="s">
        <v>99</v>
      </c>
      <c r="M27" s="730" t="s">
        <v>99</v>
      </c>
      <c r="N27" s="730" t="s">
        <v>99</v>
      </c>
      <c r="O27" s="731" t="s">
        <v>99</v>
      </c>
    </row>
    <row r="28" spans="1:15" ht="12.75" customHeight="1" thickBot="1">
      <c r="A28" s="1125" t="s">
        <v>78</v>
      </c>
      <c r="B28" s="732" t="s">
        <v>54</v>
      </c>
      <c r="C28" s="733">
        <v>106.69090909090906</v>
      </c>
      <c r="D28" s="733">
        <v>99.88636363636364</v>
      </c>
      <c r="E28" s="733">
        <v>96.280476190476193</v>
      </c>
      <c r="F28" s="733">
        <v>101.23571428571428</v>
      </c>
      <c r="G28" s="733"/>
      <c r="H28" s="733"/>
      <c r="I28" s="733"/>
      <c r="J28" s="733"/>
      <c r="K28" s="733"/>
      <c r="L28" s="733"/>
      <c r="M28" s="733"/>
      <c r="N28" s="733"/>
      <c r="O28" s="734">
        <v>100.71</v>
      </c>
    </row>
    <row r="29" spans="1:15" ht="13.8" thickBot="1">
      <c r="A29" s="1120"/>
      <c r="B29" s="735" t="s">
        <v>55</v>
      </c>
      <c r="C29" s="736">
        <v>133.85285714285715</v>
      </c>
      <c r="D29" s="736">
        <v>128.1142857142857</v>
      </c>
      <c r="E29" s="736">
        <v>118.98142857142857</v>
      </c>
      <c r="F29" s="736">
        <v>118.6242857142857</v>
      </c>
      <c r="G29" s="736"/>
      <c r="H29" s="736"/>
      <c r="I29" s="736"/>
      <c r="J29" s="736"/>
      <c r="K29" s="736"/>
      <c r="L29" s="736"/>
      <c r="M29" s="736"/>
      <c r="N29" s="736"/>
      <c r="O29" s="737">
        <v>124.89</v>
      </c>
    </row>
    <row r="30" spans="1:15" ht="13.8" thickBot="1">
      <c r="A30" s="1120"/>
      <c r="B30" s="735" t="s">
        <v>56</v>
      </c>
      <c r="C30" s="736">
        <v>189.36733333333328</v>
      </c>
      <c r="D30" s="736">
        <v>174.03799999999998</v>
      </c>
      <c r="E30" s="736">
        <v>163.06399999999996</v>
      </c>
      <c r="F30" s="736">
        <v>174.30800000000002</v>
      </c>
      <c r="G30" s="736"/>
      <c r="H30" s="736"/>
      <c r="I30" s="736"/>
      <c r="J30" s="736"/>
      <c r="K30" s="736"/>
      <c r="L30" s="736"/>
      <c r="M30" s="736"/>
      <c r="N30" s="736"/>
      <c r="O30" s="737">
        <v>175.19</v>
      </c>
    </row>
    <row r="31" spans="1:15" ht="14.4" thickBot="1">
      <c r="A31" s="1120"/>
      <c r="B31" s="738" t="s">
        <v>57</v>
      </c>
      <c r="C31" s="739">
        <v>139.19727272727266</v>
      </c>
      <c r="D31" s="739">
        <v>129.65613636363634</v>
      </c>
      <c r="E31" s="739">
        <v>123.27255813953487</v>
      </c>
      <c r="F31" s="739">
        <v>129.55674418604656</v>
      </c>
      <c r="G31" s="739"/>
      <c r="H31" s="739"/>
      <c r="I31" s="739"/>
      <c r="J31" s="739"/>
      <c r="K31" s="739"/>
      <c r="L31" s="739"/>
      <c r="M31" s="739"/>
      <c r="N31" s="739"/>
      <c r="O31" s="740">
        <v>129.94999999999999</v>
      </c>
    </row>
    <row r="32" spans="1:15" ht="13.8" thickBot="1">
      <c r="A32" s="1120" t="s">
        <v>58</v>
      </c>
      <c r="B32" s="735" t="s">
        <v>54</v>
      </c>
      <c r="C32" s="736">
        <v>128.29090909090914</v>
      </c>
      <c r="D32" s="736">
        <v>114.09363636363636</v>
      </c>
      <c r="E32" s="736">
        <v>116.45590909090907</v>
      </c>
      <c r="F32" s="736">
        <v>108.65545454545455</v>
      </c>
      <c r="G32" s="736"/>
      <c r="H32" s="736"/>
      <c r="I32" s="736"/>
      <c r="J32" s="736"/>
      <c r="K32" s="736"/>
      <c r="L32" s="736"/>
      <c r="M32" s="736"/>
      <c r="N32" s="736"/>
      <c r="O32" s="737">
        <v>116.87</v>
      </c>
    </row>
    <row r="33" spans="1:15" ht="13.8" thickBot="1">
      <c r="A33" s="1120"/>
      <c r="B33" s="735" t="s">
        <v>61</v>
      </c>
      <c r="C33" s="736">
        <v>151.13857142857142</v>
      </c>
      <c r="D33" s="736">
        <v>129.87571428571428</v>
      </c>
      <c r="E33" s="736">
        <v>127.28</v>
      </c>
      <c r="F33" s="736">
        <v>121.70142857142856</v>
      </c>
      <c r="G33" s="736"/>
      <c r="H33" s="736"/>
      <c r="I33" s="736"/>
      <c r="J33" s="736"/>
      <c r="K33" s="736"/>
      <c r="L33" s="736"/>
      <c r="M33" s="736"/>
      <c r="N33" s="736"/>
      <c r="O33" s="737">
        <v>132.5</v>
      </c>
    </row>
    <row r="34" spans="1:15" ht="14.4" thickBot="1">
      <c r="A34" s="1120"/>
      <c r="B34" s="738" t="s">
        <v>57</v>
      </c>
      <c r="C34" s="739">
        <v>133.80586206896552</v>
      </c>
      <c r="D34" s="739">
        <v>117.90310344827581</v>
      </c>
      <c r="E34" s="739">
        <v>119.06862068965515</v>
      </c>
      <c r="F34" s="739">
        <v>111.80448275862069</v>
      </c>
      <c r="G34" s="739"/>
      <c r="H34" s="739"/>
      <c r="I34" s="739"/>
      <c r="J34" s="739"/>
      <c r="K34" s="739"/>
      <c r="L34" s="739"/>
      <c r="M34" s="739"/>
      <c r="N34" s="739"/>
      <c r="O34" s="740">
        <v>120.65</v>
      </c>
    </row>
    <row r="35" spans="1:15" ht="13.8" thickBot="1">
      <c r="A35" s="1120" t="s">
        <v>59</v>
      </c>
      <c r="B35" s="735" t="s">
        <v>54</v>
      </c>
      <c r="C35" s="736">
        <v>90.82</v>
      </c>
      <c r="D35" s="736">
        <v>87.506666666666661</v>
      </c>
      <c r="E35" s="736">
        <v>83.743333333333339</v>
      </c>
      <c r="F35" s="736">
        <v>87.34333333333332</v>
      </c>
      <c r="G35" s="736"/>
      <c r="H35" s="736"/>
      <c r="I35" s="736"/>
      <c r="J35" s="736"/>
      <c r="K35" s="736"/>
      <c r="L35" s="736"/>
      <c r="M35" s="736"/>
      <c r="N35" s="736"/>
      <c r="O35" s="737">
        <v>87.35</v>
      </c>
    </row>
    <row r="36" spans="1:15" ht="13.8" thickBot="1">
      <c r="A36" s="1120"/>
      <c r="B36" s="735" t="s">
        <v>55</v>
      </c>
      <c r="C36" s="736">
        <v>230.78000000000003</v>
      </c>
      <c r="D36" s="736">
        <v>238.55</v>
      </c>
      <c r="E36" s="736">
        <v>225.19800000000001</v>
      </c>
      <c r="F36" s="736">
        <v>222.33200000000002</v>
      </c>
      <c r="G36" s="736"/>
      <c r="H36" s="736"/>
      <c r="I36" s="736"/>
      <c r="J36" s="736"/>
      <c r="K36" s="736"/>
      <c r="L36" s="736"/>
      <c r="M36" s="736"/>
      <c r="N36" s="736"/>
      <c r="O36" s="737">
        <v>229.22</v>
      </c>
    </row>
    <row r="37" spans="1:15" ht="13.8" thickBot="1">
      <c r="A37" s="1120"/>
      <c r="B37" s="735" t="s">
        <v>56</v>
      </c>
      <c r="C37" s="736">
        <v>176.04</v>
      </c>
      <c r="D37" s="736">
        <v>165.53333333333333</v>
      </c>
      <c r="E37" s="736">
        <v>159.97</v>
      </c>
      <c r="F37" s="736">
        <v>156.90666666666667</v>
      </c>
      <c r="G37" s="736"/>
      <c r="H37" s="736"/>
      <c r="I37" s="736"/>
      <c r="J37" s="736"/>
      <c r="K37" s="736"/>
      <c r="L37" s="736"/>
      <c r="M37" s="736"/>
      <c r="N37" s="736"/>
      <c r="O37" s="737">
        <v>164.61</v>
      </c>
    </row>
    <row r="38" spans="1:15" ht="14.4" thickBot="1">
      <c r="A38" s="1120"/>
      <c r="B38" s="738" t="s">
        <v>57</v>
      </c>
      <c r="C38" s="739">
        <v>159.06714285714284</v>
      </c>
      <c r="D38" s="739">
        <v>158.1707142857143</v>
      </c>
      <c r="E38" s="739">
        <v>150.59714285714287</v>
      </c>
      <c r="F38" s="739">
        <v>150.45999999999998</v>
      </c>
      <c r="G38" s="739"/>
      <c r="H38" s="739"/>
      <c r="I38" s="739"/>
      <c r="J38" s="739"/>
      <c r="K38" s="739"/>
      <c r="L38" s="739"/>
      <c r="M38" s="739"/>
      <c r="N38" s="739"/>
      <c r="O38" s="740">
        <v>154.57</v>
      </c>
    </row>
    <row r="39" spans="1:15" ht="13.8" thickBot="1">
      <c r="A39" s="1120" t="s">
        <v>60</v>
      </c>
      <c r="B39" s="735" t="s">
        <v>54</v>
      </c>
      <c r="C39" s="736">
        <v>99.59571428571428</v>
      </c>
      <c r="D39" s="736">
        <v>99.607142857142861</v>
      </c>
      <c r="E39" s="736">
        <v>96.05285714285715</v>
      </c>
      <c r="F39" s="736">
        <v>92.795714285714283</v>
      </c>
      <c r="G39" s="736"/>
      <c r="H39" s="736"/>
      <c r="I39" s="736"/>
      <c r="J39" s="736"/>
      <c r="K39" s="736"/>
      <c r="L39" s="736"/>
      <c r="M39" s="736"/>
      <c r="N39" s="736"/>
      <c r="O39" s="737">
        <v>97.01</v>
      </c>
    </row>
    <row r="40" spans="1:15" ht="13.8" thickBot="1">
      <c r="A40" s="1120"/>
      <c r="B40" s="735" t="s">
        <v>61</v>
      </c>
      <c r="C40" s="736">
        <v>115.27999999999999</v>
      </c>
      <c r="D40" s="736">
        <v>121.035</v>
      </c>
      <c r="E40" s="736">
        <v>123.99000000000001</v>
      </c>
      <c r="F40" s="736">
        <v>121.86750000000001</v>
      </c>
      <c r="G40" s="736"/>
      <c r="H40" s="736"/>
      <c r="I40" s="736"/>
      <c r="J40" s="736"/>
      <c r="K40" s="736"/>
      <c r="L40" s="736"/>
      <c r="M40" s="736"/>
      <c r="N40" s="736"/>
      <c r="O40" s="737">
        <v>120.54</v>
      </c>
    </row>
    <row r="41" spans="1:15" ht="14.4" thickBot="1">
      <c r="A41" s="1120"/>
      <c r="B41" s="738" t="s">
        <v>57</v>
      </c>
      <c r="C41" s="739">
        <v>105.29909090909091</v>
      </c>
      <c r="D41" s="739">
        <v>107.3990909090909</v>
      </c>
      <c r="E41" s="739">
        <v>106.21181818181817</v>
      </c>
      <c r="F41" s="739">
        <v>103.36727272727272</v>
      </c>
      <c r="G41" s="739"/>
      <c r="H41" s="739"/>
      <c r="I41" s="739"/>
      <c r="J41" s="739"/>
      <c r="K41" s="739"/>
      <c r="L41" s="739"/>
      <c r="M41" s="739"/>
      <c r="N41" s="739"/>
      <c r="O41" s="740">
        <v>105.57</v>
      </c>
    </row>
    <row r="42" spans="1:15" ht="13.8" thickBot="1">
      <c r="A42" s="1120" t="s">
        <v>62</v>
      </c>
      <c r="B42" s="735" t="s">
        <v>54</v>
      </c>
      <c r="C42" s="736">
        <v>204.13400000000001</v>
      </c>
      <c r="D42" s="736">
        <v>184.578</v>
      </c>
      <c r="E42" s="736">
        <v>246.34800000000004</v>
      </c>
      <c r="F42" s="736">
        <v>208.98199999999997</v>
      </c>
      <c r="G42" s="736"/>
      <c r="H42" s="736"/>
      <c r="I42" s="736"/>
      <c r="J42" s="736"/>
      <c r="K42" s="736"/>
      <c r="L42" s="736"/>
      <c r="M42" s="736"/>
      <c r="N42" s="736"/>
      <c r="O42" s="737">
        <v>211.01</v>
      </c>
    </row>
    <row r="43" spans="1:15" ht="13.8" thickBot="1">
      <c r="A43" s="1120"/>
      <c r="B43" s="735" t="s">
        <v>55</v>
      </c>
      <c r="C43" s="736">
        <v>364.60249999999996</v>
      </c>
      <c r="D43" s="736">
        <v>372.14249999999998</v>
      </c>
      <c r="E43" s="736">
        <v>269.5</v>
      </c>
      <c r="F43" s="736">
        <v>280.72749999999996</v>
      </c>
      <c r="G43" s="736"/>
      <c r="H43" s="736"/>
      <c r="I43" s="736"/>
      <c r="J43" s="736"/>
      <c r="K43" s="736"/>
      <c r="L43" s="736"/>
      <c r="M43" s="736"/>
      <c r="N43" s="736"/>
      <c r="O43" s="737">
        <v>321.74</v>
      </c>
    </row>
    <row r="44" spans="1:15" ht="14.4" thickBot="1">
      <c r="A44" s="1120"/>
      <c r="B44" s="738" t="s">
        <v>57</v>
      </c>
      <c r="C44" s="739">
        <v>275.45333333333332</v>
      </c>
      <c r="D44" s="739">
        <v>267.93999999999994</v>
      </c>
      <c r="E44" s="739">
        <v>256.63777777777773</v>
      </c>
      <c r="F44" s="739">
        <v>240.8688888888889</v>
      </c>
      <c r="G44" s="739"/>
      <c r="H44" s="739"/>
      <c r="I44" s="739"/>
      <c r="J44" s="739"/>
      <c r="K44" s="739"/>
      <c r="L44" s="739"/>
      <c r="M44" s="739"/>
      <c r="N44" s="739"/>
      <c r="O44" s="740">
        <v>260.23</v>
      </c>
    </row>
    <row r="45" spans="1:15" ht="16.8" thickBot="1">
      <c r="A45" s="1118" t="s">
        <v>79</v>
      </c>
      <c r="B45" s="1119"/>
      <c r="C45" s="742">
        <v>148.31177570093456</v>
      </c>
      <c r="D45" s="742">
        <v>139.54485981308414</v>
      </c>
      <c r="E45" s="742">
        <v>135.28433962264151</v>
      </c>
      <c r="F45" s="742">
        <v>134.19405660377353</v>
      </c>
      <c r="G45" s="742"/>
      <c r="H45" s="742"/>
      <c r="I45" s="742"/>
      <c r="J45" s="742"/>
      <c r="K45" s="742"/>
      <c r="L45" s="742"/>
      <c r="M45" s="742"/>
      <c r="N45" s="742"/>
      <c r="O45" s="743">
        <v>139.1</v>
      </c>
    </row>
    <row r="46" spans="1:15" ht="15" customHeight="1" thickBot="1"/>
    <row r="47" spans="1:15" ht="15.75" customHeight="1" thickBot="1">
      <c r="A47" s="746" t="s">
        <v>64</v>
      </c>
      <c r="B47" s="747" t="s">
        <v>57</v>
      </c>
      <c r="C47" s="748">
        <v>109.27</v>
      </c>
      <c r="D47" s="748">
        <v>99.78</v>
      </c>
      <c r="E47" s="748">
        <v>93.85</v>
      </c>
      <c r="F47" s="748">
        <v>91.87</v>
      </c>
      <c r="G47" s="748"/>
      <c r="H47" s="748"/>
      <c r="I47" s="748"/>
      <c r="J47" s="748"/>
      <c r="K47" s="748"/>
      <c r="L47" s="748"/>
      <c r="M47" s="748"/>
      <c r="N47" s="748"/>
      <c r="O47" s="749">
        <v>98.69</v>
      </c>
    </row>
    <row r="48" spans="1:15" ht="22.5" customHeight="1" thickBot="1"/>
    <row r="49" spans="1:15" ht="24.9" customHeight="1" thickBot="1">
      <c r="A49" s="1111" t="s">
        <v>113</v>
      </c>
      <c r="B49" s="1112"/>
      <c r="C49" s="1112"/>
      <c r="D49" s="1112"/>
      <c r="E49" s="1112"/>
      <c r="F49" s="1112"/>
      <c r="G49" s="1112"/>
      <c r="H49" s="1112"/>
      <c r="I49" s="1112"/>
      <c r="J49" s="1112"/>
      <c r="K49" s="1112"/>
      <c r="L49" s="1112"/>
      <c r="M49" s="1112"/>
      <c r="N49" s="1112"/>
      <c r="O49" s="1113"/>
    </row>
    <row r="50" spans="1:15" ht="12.75" customHeight="1">
      <c r="A50" s="1114" t="s">
        <v>50</v>
      </c>
      <c r="B50" s="1116" t="s">
        <v>86</v>
      </c>
      <c r="C50" s="1116" t="s">
        <v>114</v>
      </c>
      <c r="D50" s="1116" t="s">
        <v>115</v>
      </c>
      <c r="E50" s="1116" t="s">
        <v>116</v>
      </c>
      <c r="F50" s="1116" t="s">
        <v>117</v>
      </c>
      <c r="G50" s="1116" t="s">
        <v>118</v>
      </c>
      <c r="H50" s="1116" t="s">
        <v>119</v>
      </c>
      <c r="I50" s="1116" t="s">
        <v>120</v>
      </c>
      <c r="J50" s="1116" t="s">
        <v>121</v>
      </c>
      <c r="K50" s="1116" t="s">
        <v>122</v>
      </c>
      <c r="L50" s="1116" t="s">
        <v>123</v>
      </c>
      <c r="M50" s="1116" t="s">
        <v>124</v>
      </c>
      <c r="N50" s="1116" t="s">
        <v>125</v>
      </c>
      <c r="O50" s="750" t="s">
        <v>16</v>
      </c>
    </row>
    <row r="51" spans="1:15" ht="13.8" thickBot="1">
      <c r="A51" s="1115"/>
      <c r="B51" s="1117"/>
      <c r="C51" s="1117"/>
      <c r="D51" s="1117"/>
      <c r="E51" s="1117"/>
      <c r="F51" s="1117"/>
      <c r="G51" s="1117"/>
      <c r="H51" s="1117"/>
      <c r="I51" s="1117"/>
      <c r="J51" s="1117"/>
      <c r="K51" s="1117"/>
      <c r="L51" s="1117"/>
      <c r="M51" s="1117"/>
      <c r="N51" s="1117"/>
      <c r="O51" s="751" t="s">
        <v>99</v>
      </c>
    </row>
    <row r="52" spans="1:15" ht="13.8" thickBot="1">
      <c r="A52" s="1110" t="s">
        <v>78</v>
      </c>
      <c r="B52" s="752" t="s">
        <v>54</v>
      </c>
      <c r="C52" s="753">
        <v>-2.4271472392637682E-2</v>
      </c>
      <c r="D52" s="753">
        <v>1.0825938566552586E-2</v>
      </c>
      <c r="E52" s="753">
        <v>2.5408494932059558E-2</v>
      </c>
      <c r="F52" s="753">
        <v>-3.8001193049524318E-2</v>
      </c>
      <c r="G52" s="753"/>
      <c r="H52" s="753"/>
      <c r="I52" s="753"/>
      <c r="J52" s="753"/>
      <c r="K52" s="753"/>
      <c r="L52" s="753"/>
      <c r="M52" s="753"/>
      <c r="N52" s="753"/>
      <c r="O52" s="754">
        <v>-4.071095223910204E-3</v>
      </c>
    </row>
    <row r="53" spans="1:15" ht="13.8" thickBot="1">
      <c r="A53" s="1107"/>
      <c r="B53" s="755" t="s">
        <v>55</v>
      </c>
      <c r="C53" s="756">
        <v>-5.4409426128904849E-2</v>
      </c>
      <c r="D53" s="756">
        <v>-4.7939897413024006E-2</v>
      </c>
      <c r="E53" s="756">
        <v>-8.6181250108384043E-4</v>
      </c>
      <c r="F53" s="756">
        <v>-1.8188678942318792E-2</v>
      </c>
      <c r="G53" s="756"/>
      <c r="H53" s="756"/>
      <c r="I53" s="756"/>
      <c r="J53" s="756"/>
      <c r="K53" s="756"/>
      <c r="L53" s="756"/>
      <c r="M53" s="756"/>
      <c r="N53" s="756"/>
      <c r="O53" s="757">
        <v>-3.5471214668908693E-2</v>
      </c>
    </row>
    <row r="54" spans="1:15" ht="13.8" thickBot="1">
      <c r="A54" s="1107"/>
      <c r="B54" s="755" t="s">
        <v>56</v>
      </c>
      <c r="C54" s="758">
        <v>-0.10438266367659309</v>
      </c>
      <c r="D54" s="756">
        <v>-7.5803368612984923E-2</v>
      </c>
      <c r="E54" s="756">
        <v>-8.6583006847443002E-3</v>
      </c>
      <c r="F54" s="756">
        <v>-4.5613839541829168E-2</v>
      </c>
      <c r="G54" s="756"/>
      <c r="H54" s="756"/>
      <c r="I54" s="756"/>
      <c r="J54" s="756"/>
      <c r="K54" s="756"/>
      <c r="L54" s="756"/>
      <c r="M54" s="756"/>
      <c r="N54" s="756"/>
      <c r="O54" s="757">
        <v>-7.3463097208744818E-2</v>
      </c>
    </row>
    <row r="55" spans="1:15" ht="14.4" thickBot="1">
      <c r="A55" s="1107"/>
      <c r="B55" s="759" t="s">
        <v>57</v>
      </c>
      <c r="C55" s="760">
        <v>-6.7109096169992805E-2</v>
      </c>
      <c r="D55" s="760">
        <v>-3.8525174300397057E-2</v>
      </c>
      <c r="E55" s="760">
        <v>-7.6136826695241983E-3</v>
      </c>
      <c r="F55" s="760">
        <v>-5.3224809856545922E-2</v>
      </c>
      <c r="G55" s="760"/>
      <c r="H55" s="760"/>
      <c r="I55" s="760"/>
      <c r="J55" s="760"/>
      <c r="K55" s="760"/>
      <c r="L55" s="760"/>
      <c r="M55" s="760"/>
      <c r="N55" s="760"/>
      <c r="O55" s="761">
        <v>-4.2170065409772917E-2</v>
      </c>
    </row>
    <row r="56" spans="1:15" ht="13.8" thickBot="1">
      <c r="A56" s="1107" t="s">
        <v>58</v>
      </c>
      <c r="B56" s="755" t="s">
        <v>54</v>
      </c>
      <c r="C56" s="756">
        <v>6.6539115646258223E-2</v>
      </c>
      <c r="D56" s="756">
        <v>3.6201525063145931E-2</v>
      </c>
      <c r="E56" s="756">
        <v>-2.1294832613200875E-2</v>
      </c>
      <c r="F56" s="756">
        <v>7.9444198090712029E-2</v>
      </c>
      <c r="G56" s="756"/>
      <c r="H56" s="756"/>
      <c r="I56" s="756"/>
      <c r="J56" s="756"/>
      <c r="K56" s="756"/>
      <c r="L56" s="756"/>
      <c r="M56" s="756"/>
      <c r="N56" s="756"/>
      <c r="O56" s="757">
        <v>2.7979806622743183E-2</v>
      </c>
    </row>
    <row r="57" spans="1:15" ht="13.8" thickBot="1">
      <c r="A57" s="1107"/>
      <c r="B57" s="755" t="s">
        <v>61</v>
      </c>
      <c r="C57" s="756">
        <v>2.2590432620962389E-3</v>
      </c>
      <c r="D57" s="756">
        <v>-3.2008623629185161E-3</v>
      </c>
      <c r="E57" s="756">
        <v>2.4490437281134914E-2</v>
      </c>
      <c r="F57" s="756">
        <v>1.072883285793102E-2</v>
      </c>
      <c r="G57" s="756"/>
      <c r="H57" s="756"/>
      <c r="I57" s="756"/>
      <c r="J57" s="756"/>
      <c r="K57" s="756"/>
      <c r="L57" s="756"/>
      <c r="M57" s="756"/>
      <c r="N57" s="756"/>
      <c r="O57" s="757">
        <v>8.226415094339648E-3</v>
      </c>
    </row>
    <row r="58" spans="1:15" ht="14.4" thickBot="1">
      <c r="A58" s="1107"/>
      <c r="B58" s="759" t="s">
        <v>57</v>
      </c>
      <c r="C58" s="760">
        <v>4.9015944355821621E-2</v>
      </c>
      <c r="D58" s="760">
        <v>2.742874016187348E-2</v>
      </c>
      <c r="E58" s="760">
        <v>-7.0151762192572293E-3</v>
      </c>
      <c r="F58" s="760">
        <v>6.230418888291453E-2</v>
      </c>
      <c r="G58" s="760"/>
      <c r="H58" s="760"/>
      <c r="I58" s="760"/>
      <c r="J58" s="760"/>
      <c r="K58" s="760"/>
      <c r="L58" s="760"/>
      <c r="M58" s="760"/>
      <c r="N58" s="760"/>
      <c r="O58" s="761">
        <v>2.2710319104848692E-2</v>
      </c>
    </row>
    <row r="59" spans="1:15" ht="13.8" thickBot="1">
      <c r="A59" s="1107" t="s">
        <v>59</v>
      </c>
      <c r="B59" s="755" t="s">
        <v>54</v>
      </c>
      <c r="C59" s="756">
        <v>9.4296410482272552E-2</v>
      </c>
      <c r="D59" s="756">
        <v>8.7414292244400407E-2</v>
      </c>
      <c r="E59" s="756">
        <v>0.13160052541495845</v>
      </c>
      <c r="F59" s="756">
        <v>0.16829179864900973</v>
      </c>
      <c r="G59" s="756"/>
      <c r="H59" s="756"/>
      <c r="I59" s="756"/>
      <c r="J59" s="756"/>
      <c r="K59" s="756"/>
      <c r="L59" s="756"/>
      <c r="M59" s="756"/>
      <c r="N59" s="756"/>
      <c r="O59" s="757">
        <v>0.11585575271894683</v>
      </c>
    </row>
    <row r="60" spans="1:15" ht="13.8" thickBot="1">
      <c r="A60" s="1107"/>
      <c r="B60" s="755" t="s">
        <v>55</v>
      </c>
      <c r="C60" s="756">
        <v>-1.4897304792443089E-2</v>
      </c>
      <c r="D60" s="756">
        <v>-6.191574093481466E-2</v>
      </c>
      <c r="E60" s="756">
        <v>9.6359647954245408E-3</v>
      </c>
      <c r="F60" s="756">
        <v>-5.6474101793713954E-2</v>
      </c>
      <c r="G60" s="756"/>
      <c r="H60" s="756"/>
      <c r="I60" s="756"/>
      <c r="J60" s="756"/>
      <c r="K60" s="756"/>
      <c r="L60" s="756"/>
      <c r="M60" s="756"/>
      <c r="N60" s="756"/>
      <c r="O60" s="757">
        <v>-3.1192740598551635E-2</v>
      </c>
    </row>
    <row r="61" spans="1:15" ht="13.8" thickBot="1">
      <c r="A61" s="1107"/>
      <c r="B61" s="755" t="s">
        <v>56</v>
      </c>
      <c r="C61" s="756">
        <v>-2.1510262819056249E-2</v>
      </c>
      <c r="D61" s="756">
        <v>-2.2211035038260059E-2</v>
      </c>
      <c r="E61" s="756">
        <v>-8.3557333666729582E-3</v>
      </c>
      <c r="F61" s="756">
        <v>2.734109449354194E-2</v>
      </c>
      <c r="G61" s="756"/>
      <c r="H61" s="756"/>
      <c r="I61" s="756"/>
      <c r="J61" s="756"/>
      <c r="K61" s="756"/>
      <c r="L61" s="756"/>
      <c r="M61" s="756"/>
      <c r="N61" s="756"/>
      <c r="O61" s="757">
        <v>-6.8039608772249831E-3</v>
      </c>
    </row>
    <row r="62" spans="1:15" ht="14.4" thickBot="1">
      <c r="A62" s="1107"/>
      <c r="B62" s="759" t="s">
        <v>57</v>
      </c>
      <c r="C62" s="760">
        <v>3.9904359966867392E-2</v>
      </c>
      <c r="D62" s="760">
        <v>1.1686844128283939E-2</v>
      </c>
      <c r="E62" s="760">
        <v>6.5787918279902519E-2</v>
      </c>
      <c r="F62" s="760">
        <v>7.4837166024192617E-2</v>
      </c>
      <c r="G62" s="760"/>
      <c r="H62" s="760"/>
      <c r="I62" s="760"/>
      <c r="J62" s="760"/>
      <c r="K62" s="760"/>
      <c r="L62" s="760"/>
      <c r="M62" s="760"/>
      <c r="N62" s="760"/>
      <c r="O62" s="761">
        <v>3.920553794397362E-2</v>
      </c>
    </row>
    <row r="63" spans="1:15" ht="13.8" thickBot="1">
      <c r="A63" s="1107" t="s">
        <v>60</v>
      </c>
      <c r="B63" s="755" t="s">
        <v>54</v>
      </c>
      <c r="C63" s="756">
        <v>7.4300385845633976E-3</v>
      </c>
      <c r="D63" s="756">
        <v>-2.1154535675869383E-2</v>
      </c>
      <c r="E63" s="756">
        <v>-5.5624135520624179E-3</v>
      </c>
      <c r="F63" s="756">
        <v>-1.139471753108452E-2</v>
      </c>
      <c r="G63" s="756"/>
      <c r="H63" s="756"/>
      <c r="I63" s="756"/>
      <c r="J63" s="756"/>
      <c r="K63" s="756"/>
      <c r="L63" s="756"/>
      <c r="M63" s="756"/>
      <c r="N63" s="756"/>
      <c r="O63" s="757">
        <v>-6.7003401711164378E-3</v>
      </c>
    </row>
    <row r="64" spans="1:15" ht="13.8" thickBot="1">
      <c r="A64" s="1107"/>
      <c r="B64" s="755" t="s">
        <v>61</v>
      </c>
      <c r="C64" s="756">
        <v>9.4595766828591402E-2</v>
      </c>
      <c r="D64" s="756">
        <v>-5.370347420167767E-3</v>
      </c>
      <c r="E64" s="756">
        <v>-3.363174449552396E-2</v>
      </c>
      <c r="F64" s="756">
        <v>-9.7298295279709651E-2</v>
      </c>
      <c r="G64" s="756"/>
      <c r="H64" s="756"/>
      <c r="I64" s="756"/>
      <c r="J64" s="756"/>
      <c r="K64" s="756"/>
      <c r="L64" s="756"/>
      <c r="M64" s="756"/>
      <c r="N64" s="756"/>
      <c r="O64" s="757">
        <v>-1.1946241911398803E-2</v>
      </c>
    </row>
    <row r="65" spans="1:15" ht="14.4" thickBot="1">
      <c r="A65" s="1107"/>
      <c r="B65" s="759" t="s">
        <v>57</v>
      </c>
      <c r="C65" s="760">
        <v>4.2131072529332181E-2</v>
      </c>
      <c r="D65" s="760">
        <v>-1.4686090114187533E-2</v>
      </c>
      <c r="E65" s="760">
        <v>-1.7477938596115718E-2</v>
      </c>
      <c r="F65" s="760">
        <v>-4.1795363399704459E-2</v>
      </c>
      <c r="G65" s="760"/>
      <c r="H65" s="760"/>
      <c r="I65" s="760"/>
      <c r="J65" s="760"/>
      <c r="K65" s="760"/>
      <c r="L65" s="760"/>
      <c r="M65" s="760"/>
      <c r="N65" s="760"/>
      <c r="O65" s="761">
        <v>-8.9040447096712869E-3</v>
      </c>
    </row>
    <row r="66" spans="1:15" ht="13.8" thickBot="1">
      <c r="A66" s="1107" t="s">
        <v>62</v>
      </c>
      <c r="B66" s="755" t="s">
        <v>54</v>
      </c>
      <c r="C66" s="762">
        <v>-0.14650180763616058</v>
      </c>
      <c r="D66" s="762">
        <v>-0.16384401174571195</v>
      </c>
      <c r="E66" s="762">
        <v>-0.37782324191793737</v>
      </c>
      <c r="F66" s="762">
        <v>-0.26303700797197849</v>
      </c>
      <c r="G66" s="762"/>
      <c r="H66" s="762"/>
      <c r="I66" s="762"/>
      <c r="J66" s="762"/>
      <c r="K66" s="762"/>
      <c r="L66" s="762"/>
      <c r="M66" s="762"/>
      <c r="N66" s="762"/>
      <c r="O66" s="763">
        <v>-0.24667077389697165</v>
      </c>
    </row>
    <row r="67" spans="1:15" ht="13.8" thickBot="1">
      <c r="A67" s="1107"/>
      <c r="B67" s="755" t="s">
        <v>55</v>
      </c>
      <c r="C67" s="762">
        <v>-0.15109605666444959</v>
      </c>
      <c r="D67" s="762">
        <v>-0.23474878574739505</v>
      </c>
      <c r="E67" s="762">
        <v>-4.6697588126159692E-2</v>
      </c>
      <c r="F67" s="762">
        <v>-8.4067289453295349E-2</v>
      </c>
      <c r="G67" s="762"/>
      <c r="H67" s="762"/>
      <c r="I67" s="762"/>
      <c r="J67" s="762"/>
      <c r="K67" s="762"/>
      <c r="L67" s="762"/>
      <c r="M67" s="762"/>
      <c r="N67" s="762"/>
      <c r="O67" s="763">
        <v>-0.13880773295207319</v>
      </c>
    </row>
    <row r="68" spans="1:15" ht="14.4" thickBot="1">
      <c r="A68" s="1107"/>
      <c r="B68" s="759" t="s">
        <v>57</v>
      </c>
      <c r="C68" s="764">
        <v>-0.14920454362102062</v>
      </c>
      <c r="D68" s="764">
        <v>-0.20761281547278401</v>
      </c>
      <c r="E68" s="764">
        <v>-0.22328054239871156</v>
      </c>
      <c r="F68" s="764">
        <v>-0.1703324076722238</v>
      </c>
      <c r="G68" s="764"/>
      <c r="H68" s="764"/>
      <c r="I68" s="764"/>
      <c r="J68" s="764"/>
      <c r="K68" s="764"/>
      <c r="L68" s="764"/>
      <c r="M68" s="764"/>
      <c r="N68" s="764"/>
      <c r="O68" s="765">
        <v>-0.18741113630250167</v>
      </c>
    </row>
    <row r="69" spans="1:15" ht="16.8" thickBot="1">
      <c r="A69" s="1108" t="s">
        <v>79</v>
      </c>
      <c r="B69" s="1109"/>
      <c r="C69" s="766">
        <v>-3.1656396934675431E-2</v>
      </c>
      <c r="D69" s="766">
        <v>-4.2086502211876695E-2</v>
      </c>
      <c r="E69" s="766">
        <v>-3.372337402298093E-2</v>
      </c>
      <c r="F69" s="766">
        <v>-2.6462028087582013E-2</v>
      </c>
      <c r="G69" s="766"/>
      <c r="H69" s="766"/>
      <c r="I69" s="766"/>
      <c r="J69" s="766"/>
      <c r="K69" s="766"/>
      <c r="L69" s="766"/>
      <c r="M69" s="766"/>
      <c r="N69" s="766"/>
      <c r="O69" s="767">
        <v>-3.8389647735442151E-2</v>
      </c>
    </row>
    <row r="70" spans="1:15" ht="15" customHeight="1" thickBot="1"/>
    <row r="71" spans="1:15" ht="16.8" thickBot="1">
      <c r="A71" s="746" t="s">
        <v>64</v>
      </c>
      <c r="B71" s="747" t="s">
        <v>57</v>
      </c>
      <c r="C71" s="768">
        <v>8.7947286537933558E-2</v>
      </c>
      <c r="D71" s="768">
        <v>6.5644417718981732E-2</v>
      </c>
      <c r="E71" s="768">
        <v>6.5103889184869465E-2</v>
      </c>
      <c r="F71" s="768">
        <v>0.12245564384456296</v>
      </c>
      <c r="G71" s="768"/>
      <c r="H71" s="768"/>
      <c r="I71" s="768"/>
      <c r="J71" s="768"/>
      <c r="K71" s="768"/>
      <c r="L71" s="768"/>
      <c r="M71" s="768"/>
      <c r="N71" s="768"/>
      <c r="O71" s="769">
        <v>7.3361029486270227E-2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OCTOBER 2016</vt:lpstr>
      <vt:lpstr>REG+OCC BY CLASS FY 16-17</vt:lpstr>
      <vt:lpstr>REG+OCC BY CLASS CY 2016</vt:lpstr>
      <vt:lpstr>REG+OCC BY REGION OCTOBER 2016</vt:lpstr>
      <vt:lpstr>REG+OCC BY REGION FY 16-17</vt:lpstr>
      <vt:lpstr>REG+OCC BY REGION CY 2016</vt:lpstr>
      <vt:lpstr>ARR$ OCTOBER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OCTOBER 2016'!Print_Area</vt:lpstr>
      <vt:lpstr>'SUMMARY DASHBOARD'!Print_Area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2017-01-05T15:05:07Z</dcterms:created>
  <dcterms:modified xsi:type="dcterms:W3CDTF">2017-01-18T14:42:10Z</dcterms:modified>
</cp:coreProperties>
</file>