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680" windowWidth="23064" windowHeight="4728" tabRatio="792"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 name="_xlnm.Print_Area" localSheetId="4">'MOTIVO Y SEXO'!$A$1:$R$16</definedName>
  </definedNames>
  <calcPr fullCalcOnLoad="1"/>
</workbook>
</file>

<file path=xl/sharedStrings.xml><?xml version="1.0" encoding="utf-8"?>
<sst xmlns="http://schemas.openxmlformats.org/spreadsheetml/2006/main" count="1824" uniqueCount="325">
  <si>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</si>
  <si>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</si>
  <si>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</si>
  <si>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</si>
  <si>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</si>
  <si>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</si>
  <si>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</si>
  <si>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</si>
  <si>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</si>
  <si>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</si>
  <si>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</si>
  <si>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</si>
  <si>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</si>
  <si>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</si>
  <si>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</si>
  <si>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</si>
  <si>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</si>
  <si>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</si>
  <si>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</si>
  <si>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</si>
  <si>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</si>
  <si>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</si>
  <si>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</si>
  <si>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</si>
  <si>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</si>
  <si>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</si>
  <si>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</si>
  <si>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</si>
  <si>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</si>
  <si>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</si>
  <si>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</si>
  <si>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</si>
  <si>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</si>
  <si>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</si>
  <si>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</si>
  <si>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</si>
  <si>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</si>
  <si>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</si>
  <si>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</si>
  <si>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</si>
  <si>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</si>
  <si>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</si>
  <si>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</si>
  <si>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</si>
  <si>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</si>
  <si>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</si>
  <si>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</si>
  <si>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</si>
  <si>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</si>
  <si>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</si>
  <si>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</si>
  <si>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</si>
  <si>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</si>
  <si>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</si>
  <si>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</si>
  <si>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</si>
  <si>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</si>
  <si>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</si>
  <si>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</si>
  <si>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</si>
  <si>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</si>
  <si>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</si>
  <si>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</si>
  <si>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</si>
  <si>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</si>
  <si>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</si>
  <si>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</si>
  <si>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</si>
  <si>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</si>
  <si>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</si>
  <si>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</si>
  <si>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</si>
  <si>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</si>
  <si>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</si>
  <si>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</si>
  <si>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</si>
  <si>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</si>
  <si>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</si>
  <si>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</si>
  <si>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</si>
  <si>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</si>
  <si>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</si>
  <si>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</si>
  <si>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</si>
  <si>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</si>
  <si>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</si>
  <si>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</si>
  <si>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</si>
  <si>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</si>
  <si>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</si>
  <si>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</si>
  <si>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</si>
  <si>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</si>
  <si>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</si>
  <si>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</si>
  <si>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</si>
  <si>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</si>
  <si>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</si>
  <si>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</si>
  <si>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</si>
  <si>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</si>
  <si>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</si>
  <si>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</si>
  <si>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</si>
  <si>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</si>
  <si>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</si>
  <si>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</si>
  <si>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</si>
  <si>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</si>
  <si>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</si>
  <si>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</si>
  <si>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</si>
  <si>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</si>
  <si>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</si>
  <si>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</si>
  <si>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</si>
  <si>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</si>
  <si>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</si>
  <si>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</si>
  <si>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</si>
  <si>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</si>
  <si>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</si>
  <si>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</si>
  <si>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</si>
  <si>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</si>
  <si>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</si>
  <si>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</si>
  <si>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</si>
  <si>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</si>
  <si>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</si>
  <si>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</si>
  <si>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</si>
  <si>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</si>
  <si>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</si>
  <si>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</si>
  <si>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</si>
  <si>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</si>
  <si>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</si>
  <si>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</si>
  <si>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</si>
  <si>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</si>
  <si>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</si>
  <si>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</si>
  <si>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</si>
  <si>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</si>
  <si>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</si>
  <si>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</si>
  <si>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</si>
  <si>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</si>
  <si>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</si>
  <si>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</si>
  <si>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</si>
  <si>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</si>
  <si>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</si>
  <si>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</si>
  <si>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</si>
  <si>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</si>
  <si>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</si>
  <si>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</si>
  <si>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</si>
  <si>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</si>
  <si>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</si>
  <si>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</si>
  <si>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</si>
  <si>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</si>
  <si>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</si>
  <si>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</si>
  <si>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</si>
  <si>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</si>
  <si>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</si>
  <si>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</si>
  <si>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</si>
  <si>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</si>
  <si>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</si>
  <si>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</si>
  <si>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</si>
  <si>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</si>
  <si>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</si>
  <si>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</si>
  <si>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</si>
  <si>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</si>
  <si>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</si>
  <si>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</si>
  <si>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</si>
  <si>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</si>
  <si>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</si>
  <si>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</si>
  <si>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</si>
  <si>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</si>
  <si>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</si>
  <si>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</si>
  <si>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</si>
  <si>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</si>
  <si>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</si>
  <si>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</si>
  <si>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</si>
  <si>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</si>
  <si>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</si>
  <si>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</si>
  <si>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</si>
  <si>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</si>
  <si>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</si>
  <si>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</si>
  <si>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</si>
  <si>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</si>
  <si>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</si>
  <si>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</si>
  <si>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</si>
  <si>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</si>
  <si>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</si>
  <si>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</si>
  <si>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</si>
  <si>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</si>
  <si>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</si>
  <si>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</si>
  <si>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</si>
  <si>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 xml:space="preserve">Total </t>
  </si>
  <si>
    <t>Pelea</t>
  </si>
  <si>
    <t>Pasional</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</si>
  <si>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</si>
  <si>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</si>
  <si>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</si>
  <si>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</si>
  <si>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</si>
  <si>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</si>
  <si>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</si>
  <si>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</si>
  <si>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</si>
  <si>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</si>
  <si>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</si>
  <si>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</si>
  <si>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</si>
  <si>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</si>
  <si>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</si>
  <si>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</si>
  <si>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</si>
  <si>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</si>
  <si>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</si>
  <si>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</si>
  <si>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</si>
  <si>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</si>
  <si>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</si>
  <si>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</si>
  <si>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</si>
  <si>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</si>
  <si>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</si>
  <si>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</si>
  <si>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</si>
  <si>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AÑO</t>
  </si>
  <si>
    <t>CAMBIO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</si>
  <si>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</si>
  <si>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</si>
  <si>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</si>
  <si>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</si>
  <si>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</si>
  <si>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</si>
  <si>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</si>
  <si>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</si>
  <si>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</si>
  <si>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</si>
  <si>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</si>
  <si>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</si>
  <si>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</si>
  <si>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</si>
  <si>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</si>
  <si>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</si>
  <si>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</si>
  <si>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</si>
  <si>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</si>
  <si>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</si>
  <si>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</si>
  <si>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</si>
  <si>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</si>
  <si>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</si>
  <si>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</si>
  <si>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</si>
  <si>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</si>
  <si>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</si>
  <si>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</si>
  <si>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</si>
  <si>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</si>
  <si>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</si>
  <si>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</si>
  <si>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</si>
  <si>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</si>
  <si>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</si>
  <si>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</si>
  <si>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</si>
  <si>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</si>
  <si>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</si>
  <si>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</si>
  <si>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</si>
  <si>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</si>
  <si>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</si>
  <si>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</si>
  <si>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</si>
  <si>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</si>
  <si>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</si>
  <si>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</si>
  <si>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</si>
  <si>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</si>
  <si>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(787) 793-1234 xt. 3115</t>
  </si>
  <si>
    <t>REGION DE HUMACAO</t>
  </si>
  <si>
    <t xml:space="preserve">Este informe tiene como base el artículo 5(q) de la Ley Núm. 53 de 10 de junio de 1996, según enmendada.  Este  artículo establece que se asegurará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</si>
  <si>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RELACION DE DELITOS TIPO I INFORMADOS EN LA REGION DE SAN JUAN</t>
  </si>
  <si>
    <t xml:space="preserve">  Años 2013 y 2014</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</si>
  <si>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</si>
  <si>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</si>
  <si>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</si>
  <si>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</si>
  <si>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</si>
  <si>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</si>
  <si>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</si>
  <si>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</si>
  <si>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</si>
  <si>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</si>
  <si>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</si>
  <si>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</si>
  <si>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</si>
  <si>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Violencia 
Doméstica</t>
  </si>
  <si>
    <t xml:space="preserve">     Mes del 1 al 31 de octubre</t>
  </si>
  <si>
    <t>Acumulado al 31 de octubre</t>
  </si>
  <si>
    <t>Hato Rey 
Oeste</t>
  </si>
  <si>
    <t>Hato Rey 
Este</t>
  </si>
  <si>
    <t>5 de noviembre de 2014</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</si>
</sst>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6">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u val="single"/>
      <sz val="9"/>
      <color indexed="12"/>
      <name val="Arial"/>
      <family val="2"/>
    </font>
    <font>
      <sz val="13"/>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dashed"/>
      <bottom style="dashed"/>
    </border>
    <border>
      <left style="medium"/>
      <right style="medium"/>
      <top style="medium"/>
      <bottom style="dashed"/>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color indexed="63"/>
      </top>
      <bottom style="dashed"/>
    </border>
    <border>
      <left style="medium"/>
      <right style="medium"/>
      <top style="medium"/>
      <bottom>
        <color indexed="63"/>
      </bottom>
    </border>
    <border>
      <left style="medium"/>
      <right style="medium"/>
      <top>
        <color indexed="63"/>
      </top>
      <bottom>
        <color indexed="63"/>
      </bottom>
    </border>
    <border>
      <left style="medium"/>
      <right style="medium"/>
      <top style="dashed"/>
      <bottom style="medium"/>
    </border>
    <border>
      <left>
        <color indexed="63"/>
      </left>
      <right>
        <color indexed="63"/>
      </right>
      <top style="thick"/>
      <bottom>
        <color indexed="63"/>
      </bottom>
    </border>
    <border>
      <left style="thick"/>
      <right style="thick"/>
      <top style="thick"/>
      <bottom style="thick"/>
    </border>
    <border>
      <left style="thick"/>
      <right style="thick"/>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ck"/>
      <bottom style="thick"/>
    </border>
    <border>
      <left>
        <color indexed="63"/>
      </left>
      <right style="thick"/>
      <top style="thick"/>
      <bottom style="thick"/>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style="medium"/>
      <right style="medium"/>
      <top style="dashed"/>
      <bottom>
        <color indexed="63"/>
      </bottom>
    </border>
    <border>
      <left style="medium"/>
      <right/>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border>
    <border>
      <left style="medium"/>
      <right/>
      <top/>
      <bottom style="thin"/>
    </border>
    <border>
      <left style="medium"/>
      <right/>
      <top style="thin"/>
      <bottom style="thin"/>
    </border>
    <border>
      <left style="medium"/>
      <right/>
      <top style="thin"/>
      <bottom/>
    </border>
    <border>
      <left style="medium"/>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color indexed="63"/>
      </left>
      <right style="thin"/>
      <top/>
      <bottom style="thin"/>
    </border>
    <border>
      <left>
        <color indexed="63"/>
      </left>
      <right style="thin"/>
      <top style="thin"/>
      <bottom style="thin"/>
    </border>
    <border>
      <left style="medium"/>
      <right style="thick"/>
      <top style="medium"/>
      <bottom style="medium"/>
    </border>
    <border>
      <left>
        <color indexed="63"/>
      </left>
      <right style="thick"/>
      <top style="medium"/>
      <bottom style="medium"/>
    </border>
    <border>
      <left style="thin"/>
      <right style="thick"/>
      <top/>
      <bottom style="thin"/>
    </border>
    <border>
      <left style="thin"/>
      <right style="thick"/>
      <top style="thin"/>
      <bottom style="thin"/>
    </border>
    <border>
      <left style="thin"/>
      <right style="thick"/>
      <top style="thin"/>
      <bottom style="medium"/>
    </border>
    <border>
      <left style="thin"/>
      <right style="thick"/>
      <top style="medium"/>
      <bottom style="thin"/>
    </border>
    <border>
      <left style="thin"/>
      <right style="thick"/>
      <top style="thin"/>
      <bottom/>
    </border>
    <border>
      <left style="medium"/>
      <right style="medium"/>
      <top style="thin"/>
      <bottom style="thick"/>
    </border>
    <border>
      <left style="medium"/>
      <right/>
      <top style="thin"/>
      <bottom style="thick"/>
    </border>
    <border>
      <left style="medium"/>
      <right style="thin"/>
      <top style="thin"/>
      <bottom style="thick"/>
    </border>
    <border>
      <left style="thin"/>
      <right style="medium"/>
      <top style="thin"/>
      <bottom style="thick"/>
    </border>
    <border>
      <left style="thin"/>
      <right style="thick"/>
      <top style="thin"/>
      <bottom style="thick"/>
    </border>
    <border>
      <left style="thick"/>
      <right style="medium"/>
      <top style="medium"/>
      <bottom style="thin"/>
    </border>
    <border>
      <left style="thick"/>
      <right style="medium"/>
      <top style="thin"/>
      <bottom style="thin"/>
    </border>
    <border>
      <left style="thick"/>
      <right style="medium"/>
      <top style="thin"/>
      <bottom/>
    </border>
    <border>
      <left style="thick"/>
      <right style="medium"/>
      <top style="thin"/>
      <bottom style="thick"/>
    </border>
    <border>
      <left style="medium"/>
      <right style="thin"/>
      <top/>
      <bottom style="thin"/>
    </border>
    <border>
      <left style="medium"/>
      <right style="thin"/>
      <top style="thin"/>
      <bottom style="medium"/>
    </border>
    <border>
      <left/>
      <right style="thin"/>
      <top style="thin"/>
      <bottom style="medium"/>
    </border>
    <border>
      <left style="thin"/>
      <right style="thin"/>
      <top style="medium"/>
      <bottom style="thin"/>
    </border>
    <border>
      <left style="thin"/>
      <right style="thin"/>
      <top style="thin"/>
      <bottom style="medium"/>
    </border>
    <border>
      <left style="medium"/>
      <right style="medium"/>
      <top style="thin"/>
      <bottom style="medium"/>
    </border>
    <border>
      <left/>
      <right/>
      <top style="medium"/>
      <bottom style="thin"/>
    </border>
    <border>
      <left/>
      <right/>
      <top style="thin"/>
      <bottom style="medium"/>
    </border>
    <border>
      <left style="medium"/>
      <right style="thin"/>
      <top style="medium"/>
      <bottom style="medium"/>
    </border>
    <border>
      <left style="thin"/>
      <right style="thick"/>
      <top style="medium"/>
      <bottom style="medium"/>
    </border>
    <border>
      <left/>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2">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182" fontId="0" fillId="0" borderId="0" xfId="0" applyNumberFormat="1" applyBorder="1" applyAlignment="1">
      <alignment/>
    </xf>
    <xf numFmtId="0" fontId="11" fillId="0" borderId="10" xfId="0" applyFont="1" applyBorder="1" applyAlignment="1">
      <alignment horizontal="center" vertical="center"/>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12" fillId="0" borderId="11"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locked="0"/>
    </xf>
    <xf numFmtId="0" fontId="0" fillId="0" borderId="13" xfId="0" applyBorder="1" applyAlignment="1" applyProtection="1">
      <alignment/>
      <protection locked="0"/>
    </xf>
    <xf numFmtId="180" fontId="0" fillId="0" borderId="15" xfId="0" applyNumberFormat="1" applyBorder="1" applyAlignment="1" applyProtection="1">
      <alignment/>
      <protection/>
    </xf>
    <xf numFmtId="180" fontId="0" fillId="0" borderId="16" xfId="0" applyNumberFormat="1" applyBorder="1" applyAlignment="1" applyProtection="1">
      <alignment/>
      <protection locked="0"/>
    </xf>
    <xf numFmtId="180" fontId="0" fillId="0" borderId="15" xfId="0" applyNumberFormat="1" applyBorder="1" applyAlignment="1" applyProtection="1">
      <alignment/>
      <protection locked="0"/>
    </xf>
    <xf numFmtId="1" fontId="0" fillId="0" borderId="13" xfId="0" applyNumberFormat="1" applyBorder="1" applyAlignment="1" applyProtection="1">
      <alignment/>
      <protection/>
    </xf>
    <xf numFmtId="0" fontId="0" fillId="0" borderId="0" xfId="0" applyAlignment="1" applyProtection="1">
      <alignment/>
      <protection locked="0"/>
    </xf>
    <xf numFmtId="0" fontId="0" fillId="0" borderId="17" xfId="0" applyBorder="1" applyAlignment="1" applyProtection="1">
      <alignment/>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0" fillId="0" borderId="19" xfId="0" applyBorder="1" applyAlignment="1" applyProtection="1">
      <alignment/>
      <protection locked="0"/>
    </xf>
    <xf numFmtId="180" fontId="0" fillId="0" borderId="20" xfId="0" applyNumberFormat="1" applyBorder="1" applyAlignment="1" applyProtection="1">
      <alignment/>
      <protection locked="0"/>
    </xf>
    <xf numFmtId="180" fontId="0" fillId="0" borderId="21" xfId="0" applyNumberFormat="1" applyBorder="1" applyAlignment="1" applyProtection="1">
      <alignment/>
      <protection locked="0"/>
    </xf>
    <xf numFmtId="180" fontId="0" fillId="0" borderId="22" xfId="0" applyNumberFormat="1" applyBorder="1" applyAlignment="1" applyProtection="1">
      <alignment/>
      <protection locked="0"/>
    </xf>
    <xf numFmtId="0" fontId="0" fillId="0" borderId="23" xfId="0" applyBorder="1" applyAlignment="1" applyProtection="1">
      <alignment/>
      <protection locked="0"/>
    </xf>
    <xf numFmtId="0" fontId="0" fillId="0" borderId="17" xfId="0" applyFont="1" applyBorder="1" applyAlignment="1" applyProtection="1">
      <alignment/>
      <protection locked="0"/>
    </xf>
    <xf numFmtId="0" fontId="0" fillId="0" borderId="20" xfId="0" applyBorder="1" applyAlignment="1" applyProtection="1">
      <alignment/>
      <protection locked="0"/>
    </xf>
    <xf numFmtId="0" fontId="12" fillId="0" borderId="11" xfId="0" applyFont="1" applyBorder="1" applyAlignment="1" applyProtection="1" quotePrefix="1">
      <alignment horizontal="center" vertical="center"/>
      <protection locked="0"/>
    </xf>
    <xf numFmtId="0" fontId="12" fillId="0" borderId="18" xfId="0" applyFont="1" applyBorder="1" applyAlignment="1" applyProtection="1">
      <alignment horizontal="center"/>
      <protection locked="0"/>
    </xf>
    <xf numFmtId="0" fontId="12" fillId="0" borderId="24" xfId="0" applyFont="1" applyBorder="1" applyAlignment="1" applyProtection="1">
      <alignment horizontal="center" vertical="center"/>
      <protection locked="0"/>
    </xf>
    <xf numFmtId="0" fontId="0" fillId="33" borderId="13" xfId="0" applyFill="1" applyBorder="1" applyAlignment="1" applyProtection="1">
      <alignment/>
      <protection locked="0"/>
    </xf>
    <xf numFmtId="0" fontId="0" fillId="33" borderId="17" xfId="0" applyFill="1" applyBorder="1" applyAlignment="1" applyProtection="1">
      <alignment/>
      <protection locked="0"/>
    </xf>
    <xf numFmtId="0" fontId="0" fillId="33" borderId="14" xfId="0" applyFill="1" applyBorder="1" applyAlignment="1" applyProtection="1">
      <alignment/>
      <protection locked="0"/>
    </xf>
    <xf numFmtId="0" fontId="0" fillId="33" borderId="19" xfId="0" applyFill="1" applyBorder="1" applyAlignment="1" applyProtection="1">
      <alignment/>
      <protection locked="0"/>
    </xf>
    <xf numFmtId="180" fontId="0" fillId="0" borderId="0" xfId="0" applyNumberFormat="1" applyBorder="1" applyAlignment="1" applyProtection="1">
      <alignment/>
      <protection locked="0"/>
    </xf>
    <xf numFmtId="0" fontId="12" fillId="0" borderId="20" xfId="0" applyFont="1" applyBorder="1" applyAlignment="1" applyProtection="1">
      <alignment horizontal="center"/>
      <protection locked="0"/>
    </xf>
    <xf numFmtId="0" fontId="12" fillId="0" borderId="11" xfId="0" applyFont="1" applyBorder="1" applyAlignment="1" applyProtection="1">
      <alignment horizontal="center" vertical="distributed"/>
      <protection locked="0"/>
    </xf>
    <xf numFmtId="0" fontId="0" fillId="0" borderId="13" xfId="0" applyFont="1" applyBorder="1" applyAlignment="1" applyProtection="1">
      <alignment/>
      <protection locked="0"/>
    </xf>
    <xf numFmtId="0" fontId="12" fillId="0" borderId="11" xfId="0" applyFont="1" applyBorder="1" applyAlignment="1" applyProtection="1" quotePrefix="1">
      <alignment horizontal="center"/>
      <protection locked="0"/>
    </xf>
    <xf numFmtId="0" fontId="0" fillId="0" borderId="25" xfId="0" applyBorder="1" applyAlignment="1">
      <alignment/>
    </xf>
    <xf numFmtId="0" fontId="0" fillId="0" borderId="26" xfId="0"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27" xfId="0" applyFont="1" applyBorder="1" applyAlignment="1">
      <alignment horizontal="left" vertical="top" wrapText="1"/>
    </xf>
    <xf numFmtId="0" fontId="13" fillId="0" borderId="28" xfId="0" applyFont="1" applyBorder="1" applyAlignment="1">
      <alignment vertical="top" wrapText="1"/>
    </xf>
    <xf numFmtId="0" fontId="13" fillId="0" borderId="27" xfId="0" applyFont="1" applyBorder="1" applyAlignment="1">
      <alignment horizontal="left" vertical="top" wrapText="1"/>
    </xf>
    <xf numFmtId="0" fontId="13" fillId="0" borderId="29" xfId="0" applyFont="1" applyBorder="1" applyAlignment="1">
      <alignment vertical="top" wrapText="1"/>
    </xf>
    <xf numFmtId="0" fontId="10" fillId="0" borderId="30" xfId="0" applyFont="1" applyBorder="1" applyAlignment="1">
      <alignment horizontal="left" vertical="top" wrapText="1"/>
    </xf>
    <xf numFmtId="0" fontId="13" fillId="0" borderId="0" xfId="0" applyFont="1" applyBorder="1" applyAlignment="1">
      <alignment vertical="top" wrapText="1"/>
    </xf>
    <xf numFmtId="0" fontId="13" fillId="0" borderId="31" xfId="0" applyFont="1" applyBorder="1" applyAlignment="1">
      <alignment vertical="top" wrapText="1"/>
    </xf>
    <xf numFmtId="0" fontId="10" fillId="0" borderId="32" xfId="0" applyFont="1" applyBorder="1" applyAlignment="1">
      <alignment vertical="top" wrapText="1"/>
    </xf>
    <xf numFmtId="0" fontId="13" fillId="0" borderId="31" xfId="0" applyFont="1" applyBorder="1" applyAlignment="1">
      <alignment/>
    </xf>
    <xf numFmtId="0" fontId="13" fillId="0" borderId="33" xfId="0" applyFont="1" applyBorder="1" applyAlignment="1">
      <alignment horizontal="center" vertical="top" wrapText="1"/>
    </xf>
    <xf numFmtId="0" fontId="21"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1" xfId="0" applyFont="1" applyBorder="1" applyAlignment="1">
      <alignment horizontal="left"/>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13" fillId="0" borderId="30" xfId="0" applyFont="1" applyBorder="1" applyAlignment="1">
      <alignment horizontal="left" vertical="top" wrapText="1"/>
    </xf>
    <xf numFmtId="0" fontId="13" fillId="0" borderId="34" xfId="0" applyFont="1" applyBorder="1" applyAlignment="1">
      <alignment horizontal="left" vertical="top" wrapText="1"/>
    </xf>
    <xf numFmtId="0" fontId="11" fillId="0" borderId="35" xfId="0" applyFont="1" applyBorder="1" applyAlignment="1">
      <alignment/>
    </xf>
    <xf numFmtId="0" fontId="11" fillId="0" borderId="10" xfId="0" applyFont="1" applyBorder="1" applyAlignment="1">
      <alignment/>
    </xf>
    <xf numFmtId="0" fontId="11" fillId="0" borderId="36" xfId="0" applyFont="1" applyBorder="1" applyAlignment="1">
      <alignment/>
    </xf>
    <xf numFmtId="0" fontId="11" fillId="0" borderId="37" xfId="0" applyFont="1" applyBorder="1" applyAlignment="1">
      <alignment/>
    </xf>
    <xf numFmtId="0" fontId="22" fillId="0" borderId="0" xfId="57" applyFont="1" applyBorder="1">
      <alignment/>
      <protection/>
    </xf>
    <xf numFmtId="0" fontId="15" fillId="0" borderId="0" xfId="0" applyFont="1" applyBorder="1" applyAlignment="1">
      <alignment/>
    </xf>
    <xf numFmtId="0" fontId="18" fillId="0" borderId="0" xfId="57" applyFont="1" applyBorder="1" applyAlignment="1">
      <alignment horizontal="left"/>
      <protection/>
    </xf>
    <xf numFmtId="0" fontId="18" fillId="0" borderId="0" xfId="57" applyFont="1" applyBorder="1" applyAlignment="1">
      <alignment horizontal="justify"/>
      <protection/>
    </xf>
    <xf numFmtId="0" fontId="16" fillId="0" borderId="0" xfId="57" applyFont="1" applyBorder="1" applyAlignment="1">
      <alignment/>
      <protection/>
    </xf>
    <xf numFmtId="0" fontId="16" fillId="0" borderId="0" xfId="57" applyFont="1" applyBorder="1" applyAlignment="1">
      <alignment horizontal="left"/>
      <protection/>
    </xf>
    <xf numFmtId="0" fontId="18" fillId="0" borderId="0" xfId="57" applyFont="1" applyBorder="1" applyAlignment="1">
      <alignment/>
      <protection/>
    </xf>
    <xf numFmtId="0" fontId="0" fillId="0" borderId="12" xfId="0" applyBorder="1" applyAlignment="1" applyProtection="1">
      <alignment/>
      <protection/>
    </xf>
    <xf numFmtId="0" fontId="0" fillId="0" borderId="17" xfId="0" applyBorder="1" applyAlignment="1" applyProtection="1">
      <alignment/>
      <protection/>
    </xf>
    <xf numFmtId="0" fontId="0" fillId="0" borderId="17" xfId="0" applyBorder="1" applyAlignment="1" applyProtection="1">
      <alignment horizontal="right"/>
      <protection/>
    </xf>
    <xf numFmtId="0" fontId="0" fillId="0" borderId="20" xfId="0" applyBorder="1" applyAlignment="1" applyProtection="1">
      <alignment horizontal="right"/>
      <protection/>
    </xf>
    <xf numFmtId="0" fontId="0" fillId="0" borderId="0" xfId="0" applyBorder="1" applyAlignment="1" applyProtection="1">
      <alignment horizontal="right"/>
      <protection locked="0"/>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180" fontId="0" fillId="0" borderId="41" xfId="0" applyNumberFormat="1" applyBorder="1" applyAlignment="1">
      <alignment/>
    </xf>
    <xf numFmtId="0" fontId="0" fillId="0" borderId="39" xfId="0" applyBorder="1" applyAlignment="1" applyProtection="1">
      <alignment/>
      <protection/>
    </xf>
    <xf numFmtId="0" fontId="0" fillId="0" borderId="40" xfId="0" applyBorder="1" applyAlignment="1" applyProtection="1">
      <alignment/>
      <protection/>
    </xf>
    <xf numFmtId="0" fontId="0" fillId="0" borderId="15" xfId="0" applyBorder="1" applyAlignment="1" applyProtection="1">
      <alignment/>
      <protection/>
    </xf>
    <xf numFmtId="0" fontId="12" fillId="0" borderId="40" xfId="0" applyFont="1" applyBorder="1" applyAlignment="1" applyProtection="1" quotePrefix="1">
      <alignment horizontal="center"/>
      <protection/>
    </xf>
    <xf numFmtId="0" fontId="12" fillId="0" borderId="40" xfId="0" applyFont="1" applyBorder="1" applyAlignment="1" applyProtection="1">
      <alignment horizontal="center"/>
      <protection/>
    </xf>
    <xf numFmtId="0" fontId="0" fillId="0" borderId="15" xfId="0" applyBorder="1" applyAlignment="1" applyProtection="1">
      <alignment horizontal="center"/>
      <protection/>
    </xf>
    <xf numFmtId="0" fontId="0" fillId="0" borderId="40" xfId="0" applyBorder="1" applyAlignment="1" applyProtection="1">
      <alignment horizontal="center"/>
      <protection/>
    </xf>
    <xf numFmtId="0" fontId="1" fillId="0" borderId="0" xfId="0" applyFont="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15" xfId="0" applyBorder="1" applyAlignment="1" applyProtection="1">
      <alignment/>
      <protection locked="0"/>
    </xf>
    <xf numFmtId="0" fontId="12" fillId="0" borderId="40"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40" xfId="0" applyBorder="1" applyAlignment="1" applyProtection="1">
      <alignment horizontal="center"/>
      <protection locked="0"/>
    </xf>
    <xf numFmtId="0" fontId="12" fillId="0" borderId="40"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0" fillId="0" borderId="0" xfId="0" applyBorder="1" applyAlignment="1" applyProtection="1">
      <alignment horizontal="center"/>
      <protection locked="0"/>
    </xf>
    <xf numFmtId="0" fontId="0" fillId="0" borderId="40" xfId="0" applyBorder="1" applyAlignment="1" applyProtection="1">
      <alignment horizontal="right"/>
      <protection locked="0"/>
    </xf>
    <xf numFmtId="0" fontId="1" fillId="0" borderId="40" xfId="0" applyFont="1" applyBorder="1" applyAlignment="1">
      <alignment horizontal="center"/>
    </xf>
    <xf numFmtId="0" fontId="2" fillId="0" borderId="11" xfId="0" applyFont="1" applyBorder="1" applyAlignment="1">
      <alignment horizontal="center"/>
    </xf>
    <xf numFmtId="0" fontId="0" fillId="0" borderId="42" xfId="0" applyBorder="1" applyAlignment="1">
      <alignment/>
    </xf>
    <xf numFmtId="0" fontId="6" fillId="0" borderId="43" xfId="0" applyFont="1" applyBorder="1" applyAlignment="1">
      <alignment horizontal="center" vertical="center"/>
    </xf>
    <xf numFmtId="0" fontId="5" fillId="0" borderId="42" xfId="0" applyFont="1" applyFill="1" applyBorder="1" applyAlignment="1">
      <alignment/>
    </xf>
    <xf numFmtId="180" fontId="5" fillId="0" borderId="42" xfId="0" applyNumberFormat="1" applyFont="1" applyFill="1" applyBorder="1" applyAlignment="1">
      <alignment/>
    </xf>
    <xf numFmtId="0" fontId="11" fillId="0" borderId="0" xfId="0" applyFont="1" applyAlignment="1">
      <alignment/>
    </xf>
    <xf numFmtId="0" fontId="11" fillId="0" borderId="44" xfId="0" applyFont="1" applyBorder="1" applyAlignment="1">
      <alignment/>
    </xf>
    <xf numFmtId="0" fontId="11" fillId="0" borderId="45" xfId="0" applyFont="1" applyBorder="1" applyAlignment="1">
      <alignment/>
    </xf>
    <xf numFmtId="0" fontId="11" fillId="0" borderId="46" xfId="0" applyFont="1" applyBorder="1" applyAlignment="1">
      <alignment/>
    </xf>
    <xf numFmtId="0" fontId="11" fillId="0" borderId="43" xfId="0" applyFont="1" applyBorder="1" applyAlignment="1">
      <alignment/>
    </xf>
    <xf numFmtId="0" fontId="11" fillId="0" borderId="47" xfId="0" applyFont="1" applyBorder="1" applyAlignment="1">
      <alignment/>
    </xf>
    <xf numFmtId="0" fontId="11" fillId="0" borderId="48" xfId="0" applyFont="1" applyBorder="1" applyAlignment="1">
      <alignment/>
    </xf>
    <xf numFmtId="0" fontId="4" fillId="0" borderId="44"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vertical="top"/>
    </xf>
    <xf numFmtId="0" fontId="4" fillId="0" borderId="10" xfId="0" applyFont="1" applyBorder="1" applyAlignment="1">
      <alignment horizontal="center" vertical="center"/>
    </xf>
    <xf numFmtId="0" fontId="4" fillId="0" borderId="0" xfId="0" applyFont="1" applyAlignment="1" quotePrefix="1">
      <alignment horizontal="left" vertical="center"/>
    </xf>
    <xf numFmtId="0" fontId="4" fillId="0" borderId="45" xfId="0" applyFont="1" applyBorder="1" applyAlignment="1">
      <alignment/>
    </xf>
    <xf numFmtId="0" fontId="4" fillId="0" borderId="48" xfId="0" applyFont="1" applyBorder="1" applyAlignment="1">
      <alignment horizontal="center" vertical="center"/>
    </xf>
    <xf numFmtId="0" fontId="4" fillId="0" borderId="43" xfId="0" applyFont="1" applyBorder="1" applyAlignment="1" quotePrefix="1">
      <alignment horizontal="center" vertical="center"/>
    </xf>
    <xf numFmtId="0" fontId="11" fillId="0" borderId="44" xfId="0" applyFont="1" applyBorder="1" applyAlignment="1">
      <alignment horizontal="center" vertical="center"/>
    </xf>
    <xf numFmtId="0" fontId="11" fillId="0" borderId="49" xfId="0" applyFont="1" applyBorder="1" applyAlignment="1">
      <alignment/>
    </xf>
    <xf numFmtId="0" fontId="0" fillId="0" borderId="40" xfId="0" applyBorder="1" applyAlignment="1">
      <alignment horizontal="right"/>
    </xf>
    <xf numFmtId="0" fontId="0" fillId="0" borderId="15" xfId="0" applyBorder="1" applyAlignment="1">
      <alignment/>
    </xf>
    <xf numFmtId="0" fontId="0" fillId="0" borderId="41" xfId="0" applyBorder="1" applyAlignment="1">
      <alignment horizontal="right"/>
    </xf>
    <xf numFmtId="0" fontId="0" fillId="0" borderId="25" xfId="0" applyBorder="1" applyAlignment="1">
      <alignment horizontal="right"/>
    </xf>
    <xf numFmtId="0" fontId="10" fillId="0" borderId="40" xfId="0" applyFont="1" applyBorder="1" applyAlignment="1">
      <alignment horizontal="center"/>
    </xf>
    <xf numFmtId="0" fontId="6" fillId="0" borderId="0" xfId="0" applyFont="1" applyAlignment="1">
      <alignment/>
    </xf>
    <xf numFmtId="0" fontId="1" fillId="0" borderId="0" xfId="0" applyFont="1" applyAlignment="1">
      <alignment/>
    </xf>
    <xf numFmtId="0" fontId="4" fillId="0" borderId="43" xfId="0" applyFont="1" applyBorder="1" applyAlignment="1">
      <alignment horizontal="center" vertical="center"/>
    </xf>
    <xf numFmtId="0" fontId="6" fillId="0" borderId="10" xfId="0" applyFont="1" applyBorder="1" applyAlignment="1">
      <alignment horizontal="center" vertical="center"/>
    </xf>
    <xf numFmtId="0" fontId="5" fillId="0" borderId="44" xfId="0" applyFont="1" applyBorder="1" applyAlignment="1">
      <alignment horizontal="center" vertical="center"/>
    </xf>
    <xf numFmtId="0" fontId="5" fillId="0" borderId="10" xfId="0" applyFont="1" applyBorder="1" applyAlignment="1">
      <alignment horizontal="center" vertical="center"/>
    </xf>
    <xf numFmtId="0" fontId="0" fillId="34" borderId="0" xfId="0" applyFill="1" applyAlignment="1">
      <alignment/>
    </xf>
    <xf numFmtId="0" fontId="4" fillId="0" borderId="50" xfId="0" applyFont="1" applyBorder="1" applyAlignment="1">
      <alignment horizontal="center" vertical="center"/>
    </xf>
    <xf numFmtId="0" fontId="0" fillId="0" borderId="51" xfId="0" applyBorder="1" applyAlignment="1">
      <alignment/>
    </xf>
    <xf numFmtId="0" fontId="4" fillId="0" borderId="42" xfId="0" applyFont="1" applyBorder="1" applyAlignment="1">
      <alignment horizontal="centerContinuous"/>
    </xf>
    <xf numFmtId="0" fontId="0" fillId="0" borderId="52" xfId="0" applyBorder="1" applyAlignment="1">
      <alignment/>
    </xf>
    <xf numFmtId="0" fontId="0" fillId="0" borderId="0" xfId="0" applyAlignment="1">
      <alignment/>
    </xf>
    <xf numFmtId="0" fontId="0" fillId="0" borderId="0" xfId="0" applyAlignment="1">
      <alignment vertical="center"/>
    </xf>
    <xf numFmtId="0" fontId="0" fillId="0" borderId="45" xfId="0" applyBorder="1" applyAlignment="1">
      <alignment/>
    </xf>
    <xf numFmtId="0" fontId="4" fillId="0" borderId="50" xfId="0" applyFont="1" applyBorder="1" applyAlignment="1">
      <alignment horizontal="left" vertical="center"/>
    </xf>
    <xf numFmtId="0" fontId="1" fillId="0" borderId="47" xfId="0" applyFont="1" applyBorder="1" applyAlignment="1">
      <alignment vertical="center"/>
    </xf>
    <xf numFmtId="0" fontId="0" fillId="0" borderId="47" xfId="0" applyBorder="1" applyAlignment="1">
      <alignment vertical="center"/>
    </xf>
    <xf numFmtId="0" fontId="4" fillId="0" borderId="47" xfId="0" applyFont="1" applyBorder="1" applyAlignment="1">
      <alignment horizontal="left" vertical="center"/>
    </xf>
    <xf numFmtId="0" fontId="0" fillId="0" borderId="47" xfId="0" applyBorder="1" applyAlignment="1">
      <alignment/>
    </xf>
    <xf numFmtId="0" fontId="0" fillId="0" borderId="48" xfId="0" applyBorder="1" applyAlignment="1">
      <alignment/>
    </xf>
    <xf numFmtId="0" fontId="4" fillId="0" borderId="46" xfId="0" applyFont="1" applyBorder="1" applyAlignment="1">
      <alignment horizontal="center"/>
    </xf>
    <xf numFmtId="0" fontId="4" fillId="0" borderId="0" xfId="0" applyFont="1" applyAlignment="1">
      <alignment vertical="center"/>
    </xf>
    <xf numFmtId="0" fontId="4" fillId="0" borderId="35" xfId="0" applyFont="1" applyBorder="1" applyAlignment="1">
      <alignment horizontal="center" vertical="top"/>
    </xf>
    <xf numFmtId="0" fontId="4" fillId="0" borderId="47" xfId="0" applyFont="1" applyBorder="1" applyAlignment="1">
      <alignment horizontal="center" vertical="center"/>
    </xf>
    <xf numFmtId="180" fontId="11" fillId="0" borderId="50" xfId="61" applyNumberFormat="1" applyFont="1" applyBorder="1" applyAlignment="1" quotePrefix="1">
      <alignment horizontal="right"/>
    </xf>
    <xf numFmtId="180" fontId="11" fillId="0" borderId="43" xfId="61" applyNumberFormat="1" applyFont="1" applyBorder="1" applyAlignment="1" quotePrefix="1">
      <alignment horizontal="right"/>
    </xf>
    <xf numFmtId="180" fontId="11" fillId="0" borderId="10" xfId="61" applyNumberFormat="1" applyFont="1" applyBorder="1" applyAlignment="1" quotePrefix="1">
      <alignment horizontal="right"/>
    </xf>
    <xf numFmtId="0" fontId="4" fillId="0" borderId="10" xfId="0" applyFont="1" applyBorder="1" applyAlignment="1" quotePrefix="1">
      <alignment horizontal="center" vertical="center"/>
    </xf>
    <xf numFmtId="180" fontId="11" fillId="0" borderId="46" xfId="61" applyNumberFormat="1" applyFont="1" applyBorder="1" applyAlignment="1" quotePrefix="1">
      <alignment horizontal="right"/>
    </xf>
    <xf numFmtId="180" fontId="11" fillId="0" borderId="44" xfId="61" applyNumberFormat="1" applyFont="1" applyBorder="1" applyAlignment="1" quotePrefix="1">
      <alignment horizontal="right"/>
    </xf>
    <xf numFmtId="0" fontId="0" fillId="0" borderId="0" xfId="0" applyAlignment="1">
      <alignment horizontal="right"/>
    </xf>
    <xf numFmtId="0" fontId="11" fillId="0" borderId="50" xfId="0" applyFont="1" applyBorder="1" applyAlignment="1">
      <alignment/>
    </xf>
    <xf numFmtId="0" fontId="4" fillId="0" borderId="42" xfId="0" applyFont="1" applyBorder="1" applyAlignment="1">
      <alignment horizontal="centerContinuous" vertical="center"/>
    </xf>
    <xf numFmtId="0" fontId="11" fillId="0" borderId="42" xfId="0" applyFont="1" applyFill="1" applyBorder="1" applyAlignment="1">
      <alignment/>
    </xf>
    <xf numFmtId="0" fontId="0" fillId="0" borderId="51" xfId="0" applyBorder="1" applyAlignment="1" quotePrefix="1">
      <alignment horizontal="fill"/>
    </xf>
    <xf numFmtId="0" fontId="11" fillId="0" borderId="44" xfId="0" applyFont="1" applyBorder="1" applyAlignment="1" quotePrefix="1">
      <alignment horizontal="right"/>
    </xf>
    <xf numFmtId="180" fontId="11" fillId="0" borderId="35" xfId="61" applyNumberFormat="1" applyFont="1" applyBorder="1" applyAlignment="1" quotePrefix="1">
      <alignment horizontal="right"/>
    </xf>
    <xf numFmtId="0" fontId="0" fillId="0" borderId="11" xfId="0" applyBorder="1" applyAlignment="1">
      <alignment horizontal="center"/>
    </xf>
    <xf numFmtId="0" fontId="1" fillId="0" borderId="11" xfId="0" applyFont="1" applyBorder="1" applyAlignment="1">
      <alignment horizontal="center"/>
    </xf>
    <xf numFmtId="0" fontId="0" fillId="0" borderId="53" xfId="0" applyBorder="1" applyAlignment="1">
      <alignment/>
    </xf>
    <xf numFmtId="0" fontId="1" fillId="0" borderId="11" xfId="0" applyFont="1" applyBorder="1" applyAlignment="1">
      <alignment/>
    </xf>
    <xf numFmtId="0" fontId="0" fillId="0" borderId="25" xfId="0" applyFont="1" applyBorder="1" applyAlignment="1">
      <alignment/>
    </xf>
    <xf numFmtId="0" fontId="1" fillId="0" borderId="15" xfId="0" applyFont="1" applyBorder="1" applyAlignment="1">
      <alignment horizontal="center"/>
    </xf>
    <xf numFmtId="0" fontId="0" fillId="0" borderId="15" xfId="0" applyBorder="1" applyAlignment="1">
      <alignment horizontal="center"/>
    </xf>
    <xf numFmtId="0" fontId="0" fillId="0" borderId="26" xfId="0" applyFont="1" applyBorder="1" applyAlignment="1">
      <alignment/>
    </xf>
    <xf numFmtId="0" fontId="4" fillId="0" borderId="11" xfId="0" applyFont="1" applyBorder="1" applyAlignment="1">
      <alignment horizontal="center"/>
    </xf>
    <xf numFmtId="0" fontId="5" fillId="0" borderId="0" xfId="0" applyFont="1" applyAlignment="1">
      <alignment/>
    </xf>
    <xf numFmtId="0" fontId="0" fillId="0" borderId="41" xfId="0" applyBorder="1" applyAlignment="1">
      <alignment/>
    </xf>
    <xf numFmtId="0" fontId="4" fillId="0" borderId="24" xfId="0" applyFont="1" applyBorder="1" applyAlignment="1">
      <alignment horizontal="center"/>
    </xf>
    <xf numFmtId="0" fontId="4" fillId="0" borderId="18" xfId="0" applyFont="1" applyBorder="1" applyAlignment="1">
      <alignment horizontal="center"/>
    </xf>
    <xf numFmtId="0" fontId="1" fillId="0" borderId="54" xfId="0" applyFont="1" applyBorder="1" applyAlignment="1">
      <alignment horizontal="center"/>
    </xf>
    <xf numFmtId="0" fontId="1" fillId="0" borderId="11" xfId="0" applyFont="1" applyBorder="1" applyAlignment="1">
      <alignment vertical="center" textRotation="90"/>
    </xf>
    <xf numFmtId="0" fontId="0" fillId="0" borderId="11" xfId="0" applyFont="1" applyBorder="1" applyAlignment="1">
      <alignment vertical="center" textRotation="90"/>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1" xfId="0" applyFont="1" applyBorder="1" applyAlignment="1">
      <alignment horizontal="center"/>
    </xf>
    <xf numFmtId="0" fontId="1" fillId="0" borderId="62"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58" xfId="0" applyFont="1" applyBorder="1" applyAlignment="1">
      <alignment horizontal="center"/>
    </xf>
    <xf numFmtId="0" fontId="6" fillId="33" borderId="64" xfId="0" applyFont="1" applyFill="1" applyBorder="1" applyAlignment="1">
      <alignment horizontal="center"/>
    </xf>
    <xf numFmtId="0" fontId="6" fillId="0" borderId="59" xfId="0" applyFont="1" applyBorder="1" applyAlignment="1">
      <alignment horizontal="center"/>
    </xf>
    <xf numFmtId="0" fontId="6" fillId="0" borderId="66" xfId="0" applyFont="1" applyBorder="1" applyAlignment="1">
      <alignment horizontal="center"/>
    </xf>
    <xf numFmtId="0" fontId="6" fillId="0" borderId="67" xfId="0" applyFont="1" applyBorder="1" applyAlignment="1">
      <alignment horizontal="center"/>
    </xf>
    <xf numFmtId="0" fontId="11" fillId="0" borderId="68" xfId="0" applyFont="1" applyBorder="1" applyAlignment="1">
      <alignment horizontal="center"/>
    </xf>
    <xf numFmtId="0" fontId="11" fillId="0" borderId="69" xfId="0" applyFont="1" applyBorder="1" applyAlignment="1">
      <alignment horizontal="center"/>
    </xf>
    <xf numFmtId="0" fontId="4" fillId="0" borderId="70" xfId="0" applyFont="1" applyBorder="1" applyAlignment="1">
      <alignment horizontal="center"/>
    </xf>
    <xf numFmtId="0" fontId="4" fillId="0" borderId="71" xfId="0" applyFont="1" applyBorder="1" applyAlignment="1">
      <alignment horizontal="center"/>
    </xf>
    <xf numFmtId="0" fontId="11" fillId="0" borderId="72" xfId="0" applyFont="1" applyBorder="1" applyAlignment="1">
      <alignment horizontal="center"/>
    </xf>
    <xf numFmtId="0" fontId="11" fillId="0" borderId="73" xfId="0" applyFont="1" applyBorder="1" applyAlignment="1">
      <alignment horizontal="center"/>
    </xf>
    <xf numFmtId="0" fontId="11" fillId="0" borderId="74" xfId="0" applyFont="1" applyBorder="1" applyAlignment="1">
      <alignment horizontal="center"/>
    </xf>
    <xf numFmtId="0" fontId="0" fillId="0" borderId="70" xfId="0" applyFont="1" applyBorder="1" applyAlignment="1">
      <alignment vertical="center" textRotation="90"/>
    </xf>
    <xf numFmtId="0" fontId="1" fillId="0" borderId="75" xfId="0" applyFont="1" applyBorder="1" applyAlignment="1">
      <alignment horizontal="center"/>
    </xf>
    <xf numFmtId="0" fontId="6" fillId="0" borderId="73" xfId="0" applyFont="1" applyBorder="1" applyAlignment="1">
      <alignment horizontal="center"/>
    </xf>
    <xf numFmtId="0" fontId="6" fillId="0" borderId="76" xfId="0" applyFont="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6" fillId="0" borderId="77"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4" fillId="0" borderId="82" xfId="0" applyFont="1" applyBorder="1" applyAlignment="1">
      <alignment horizontal="center"/>
    </xf>
    <xf numFmtId="0" fontId="11" fillId="0" borderId="83" xfId="0" applyFont="1" applyBorder="1" applyAlignment="1">
      <alignment horizontal="center"/>
    </xf>
    <xf numFmtId="0" fontId="11" fillId="0" borderId="84" xfId="0" applyFont="1" applyBorder="1" applyAlignment="1">
      <alignment horizontal="center"/>
    </xf>
    <xf numFmtId="0" fontId="11" fillId="0" borderId="85" xfId="0" applyFont="1" applyBorder="1" applyAlignment="1">
      <alignment horizontal="center"/>
    </xf>
    <xf numFmtId="0" fontId="0" fillId="0" borderId="12" xfId="0" applyFont="1" applyBorder="1" applyAlignment="1">
      <alignment vertical="center" textRotation="90"/>
    </xf>
    <xf numFmtId="0" fontId="11" fillId="0" borderId="86" xfId="0" applyFont="1" applyBorder="1" applyAlignment="1">
      <alignment horizontal="center"/>
    </xf>
    <xf numFmtId="0" fontId="11" fillId="0" borderId="64" xfId="0" applyFont="1" applyBorder="1" applyAlignment="1">
      <alignment horizontal="center"/>
    </xf>
    <xf numFmtId="0" fontId="11" fillId="0" borderId="87" xfId="0" applyFont="1" applyBorder="1" applyAlignment="1">
      <alignment horizontal="center"/>
    </xf>
    <xf numFmtId="0" fontId="1" fillId="0" borderId="46" xfId="0" applyFont="1" applyBorder="1" applyAlignment="1" quotePrefix="1">
      <alignment horizontal="left" vertical="center"/>
    </xf>
    <xf numFmtId="0" fontId="1" fillId="0" borderId="49" xfId="0" applyFont="1" applyBorder="1" applyAlignment="1">
      <alignment horizontal="center" vertical="center"/>
    </xf>
    <xf numFmtId="0" fontId="1" fillId="0" borderId="42" xfId="0" applyFont="1" applyBorder="1" applyAlignment="1">
      <alignment/>
    </xf>
    <xf numFmtId="0" fontId="11" fillId="0" borderId="88" xfId="0" applyFont="1" applyBorder="1" applyAlignment="1">
      <alignment horizontal="center"/>
    </xf>
    <xf numFmtId="0" fontId="1" fillId="0" borderId="40" xfId="0" applyFont="1" applyBorder="1" applyAlignment="1" applyProtection="1" quotePrefix="1">
      <alignment horizontal="center"/>
      <protection/>
    </xf>
    <xf numFmtId="0" fontId="1" fillId="0" borderId="40" xfId="0" applyFont="1" applyBorder="1" applyAlignment="1" applyProtection="1" quotePrefix="1">
      <alignment horizontal="center"/>
      <protection locked="0"/>
    </xf>
    <xf numFmtId="0" fontId="1" fillId="0" borderId="40" xfId="0" applyFont="1" applyBorder="1" applyAlignment="1" applyProtection="1">
      <alignment horizontal="center"/>
      <protection locked="0"/>
    </xf>
    <xf numFmtId="0" fontId="0" fillId="0" borderId="0" xfId="0" applyBorder="1" applyAlignment="1" applyProtection="1">
      <alignment horizontal="center"/>
      <protection/>
    </xf>
    <xf numFmtId="0" fontId="0" fillId="0" borderId="0" xfId="0" applyBorder="1" applyAlignment="1" applyProtection="1">
      <alignment horizontal="right"/>
      <protection/>
    </xf>
    <xf numFmtId="180" fontId="0" fillId="0" borderId="0" xfId="0" applyNumberFormat="1" applyBorder="1" applyAlignment="1" applyProtection="1">
      <alignment/>
      <protection/>
    </xf>
    <xf numFmtId="1" fontId="0" fillId="0" borderId="17" xfId="0" applyNumberFormat="1" applyBorder="1" applyAlignment="1" applyProtection="1">
      <alignment/>
      <protection locked="0"/>
    </xf>
    <xf numFmtId="1" fontId="0" fillId="0" borderId="13" xfId="0" applyNumberFormat="1" applyBorder="1" applyAlignment="1" applyProtection="1" quotePrefix="1">
      <alignment horizontal="right"/>
      <protection locked="0"/>
    </xf>
    <xf numFmtId="180" fontId="0" fillId="0" borderId="15" xfId="0" applyNumberFormat="1" applyFont="1" applyBorder="1" applyAlignment="1" applyProtection="1">
      <alignment/>
      <protection locked="0"/>
    </xf>
    <xf numFmtId="180" fontId="13" fillId="0" borderId="15" xfId="0" applyNumberFormat="1" applyFont="1" applyBorder="1" applyAlignment="1" applyProtection="1">
      <alignment/>
      <protection locked="0"/>
    </xf>
    <xf numFmtId="0" fontId="0" fillId="0" borderId="13" xfId="0" applyBorder="1" applyAlignment="1" applyProtection="1" quotePrefix="1">
      <alignment horizontal="right"/>
      <protection locked="0"/>
    </xf>
    <xf numFmtId="180" fontId="11" fillId="0" borderId="49" xfId="0" applyNumberFormat="1" applyFont="1" applyBorder="1" applyAlignment="1">
      <alignment/>
    </xf>
    <xf numFmtId="180" fontId="11" fillId="0" borderId="44" xfId="0" applyNumberFormat="1" applyFont="1" applyBorder="1" applyAlignment="1">
      <alignment/>
    </xf>
    <xf numFmtId="180" fontId="11" fillId="0" borderId="37" xfId="0" applyNumberFormat="1" applyFont="1" applyBorder="1" applyAlignment="1">
      <alignment/>
    </xf>
    <xf numFmtId="180" fontId="11" fillId="0" borderId="35" xfId="0" applyNumberFormat="1" applyFont="1" applyBorder="1" applyAlignment="1">
      <alignment/>
    </xf>
    <xf numFmtId="180" fontId="11" fillId="0" borderId="46" xfId="0" applyNumberFormat="1" applyFont="1" applyBorder="1" applyAlignment="1">
      <alignment/>
    </xf>
    <xf numFmtId="180" fontId="11" fillId="0" borderId="45" xfId="0" applyNumberFormat="1" applyFont="1" applyBorder="1" applyAlignment="1">
      <alignment/>
    </xf>
    <xf numFmtId="180" fontId="11" fillId="0" borderId="50" xfId="0" applyNumberFormat="1" applyFont="1" applyBorder="1" applyAlignment="1">
      <alignment/>
    </xf>
    <xf numFmtId="180" fontId="11" fillId="0" borderId="48" xfId="0" applyNumberFormat="1" applyFont="1" applyBorder="1" applyAlignment="1">
      <alignment/>
    </xf>
    <xf numFmtId="0" fontId="4" fillId="0" borderId="89" xfId="0" applyFont="1" applyBorder="1" applyAlignment="1">
      <alignment horizontal="center"/>
    </xf>
    <xf numFmtId="0" fontId="4" fillId="0" borderId="34" xfId="0" applyFont="1" applyBorder="1" applyAlignment="1">
      <alignment horizontal="center"/>
    </xf>
    <xf numFmtId="0" fontId="4" fillId="0" borderId="90" xfId="0" applyFont="1" applyBorder="1" applyAlignment="1">
      <alignment horizontal="center"/>
    </xf>
    <xf numFmtId="0" fontId="1" fillId="0" borderId="24" xfId="0" applyFont="1" applyBorder="1" applyAlignment="1">
      <alignment horizontal="center"/>
    </xf>
    <xf numFmtId="0" fontId="1" fillId="0" borderId="18" xfId="0" applyFont="1" applyBorder="1" applyAlignment="1">
      <alignment horizontal="center"/>
    </xf>
    <xf numFmtId="0" fontId="12" fillId="0" borderId="24" xfId="0" applyFont="1" applyBorder="1" applyAlignment="1">
      <alignment horizontal="center" wrapText="1"/>
    </xf>
    <xf numFmtId="0" fontId="12" fillId="0" borderId="71"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wrapText="1"/>
    </xf>
    <xf numFmtId="0" fontId="4" fillId="0" borderId="55" xfId="0" applyFont="1" applyBorder="1" applyAlignment="1">
      <alignment horizontal="center"/>
    </xf>
    <xf numFmtId="0" fontId="4" fillId="0" borderId="91" xfId="0" applyFont="1" applyBorder="1" applyAlignment="1">
      <alignment horizontal="center"/>
    </xf>
    <xf numFmtId="0" fontId="4" fillId="0" borderId="92"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0" borderId="95" xfId="0" applyFont="1" applyBorder="1" applyAlignment="1">
      <alignment horizontal="center"/>
    </xf>
    <xf numFmtId="0" fontId="13" fillId="0" borderId="0" xfId="0" applyFont="1" applyBorder="1" applyAlignment="1">
      <alignment horizontal="left" vertical="top" wrapText="1"/>
    </xf>
    <xf numFmtId="0" fontId="13" fillId="0" borderId="31" xfId="0" applyFont="1" applyBorder="1" applyAlignment="1">
      <alignment horizontal="left" vertical="top" wrapText="1"/>
    </xf>
    <xf numFmtId="0" fontId="13" fillId="0" borderId="96" xfId="0" applyFont="1" applyBorder="1" applyAlignment="1">
      <alignment horizontal="left" vertical="top" wrapText="1"/>
    </xf>
    <xf numFmtId="0" fontId="13" fillId="0" borderId="68" xfId="0" applyFont="1" applyBorder="1" applyAlignment="1">
      <alignment horizontal="left" vertical="top" wrapText="1"/>
    </xf>
    <xf numFmtId="0" fontId="13" fillId="0" borderId="0" xfId="0" applyFont="1" applyBorder="1" applyAlignment="1">
      <alignment vertical="top" wrapText="1"/>
    </xf>
    <xf numFmtId="0" fontId="13" fillId="0" borderId="31" xfId="0" applyFont="1" applyBorder="1" applyAlignment="1">
      <alignment vertical="top" wrapText="1"/>
    </xf>
    <xf numFmtId="0" fontId="13" fillId="0" borderId="33" xfId="0" applyFont="1" applyBorder="1" applyAlignment="1">
      <alignment horizontal="left" vertical="top" wrapText="1"/>
    </xf>
    <xf numFmtId="0" fontId="13" fillId="0" borderId="33" xfId="0" applyFont="1" applyFill="1" applyBorder="1" applyAlignment="1">
      <alignment horizontal="left" wrapText="1"/>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16" fillId="0" borderId="0" xfId="57" applyFont="1" applyBorder="1" applyAlignment="1">
      <alignment horizontal="left"/>
      <protection/>
    </xf>
    <xf numFmtId="0" fontId="18" fillId="0" borderId="0" xfId="57" applyFont="1" applyBorder="1" applyAlignment="1">
      <alignment horizontal="left"/>
      <protection/>
    </xf>
    <xf numFmtId="0" fontId="17" fillId="0" borderId="0" xfId="0" applyFont="1" applyBorder="1" applyAlignment="1">
      <alignment/>
    </xf>
    <xf numFmtId="0" fontId="17" fillId="0" borderId="0" xfId="0" applyFont="1" applyBorder="1" applyAlignment="1">
      <alignment horizontal="left"/>
    </xf>
    <xf numFmtId="0" fontId="16" fillId="0" borderId="0" xfId="57" applyFont="1" applyBorder="1" applyAlignment="1">
      <alignment/>
      <protection/>
    </xf>
    <xf numFmtId="0" fontId="16" fillId="0" borderId="0" xfId="57" applyFont="1" applyBorder="1" applyAlignment="1">
      <alignment/>
      <protection/>
    </xf>
    <xf numFmtId="0" fontId="18" fillId="0" borderId="0" xfId="57"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76"/>
  <sheetViews>
    <sheetView tabSelected="1" view="pageBreakPreview" zoomScale="60" zoomScaleNormal="75" workbookViewId="0" topLeftCell="A1">
      <selection activeCell="N247" sqref="N247"/>
    </sheetView>
  </sheetViews>
  <sheetFormatPr defaultColWidth="9.140625" defaultRowHeight="12.75"/>
  <cols>
    <col min="1" max="1" width="11.28125" style="0" customWidth="1"/>
    <col min="2" max="3" width="13.7109375" style="0" customWidth="1"/>
    <col min="4" max="4" width="10.140625" style="0" customWidth="1"/>
    <col min="5" max="5" width="37.2812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10" ht="25.5" customHeight="1" thickTop="1">
      <c r="A1" s="151"/>
      <c r="B1" s="117"/>
      <c r="C1" s="117"/>
      <c r="D1" s="117"/>
      <c r="E1" s="152" t="s">
        <v>304</v>
      </c>
      <c r="F1" s="117"/>
      <c r="G1" s="117"/>
      <c r="H1" s="117"/>
      <c r="I1" s="153"/>
      <c r="J1" s="1"/>
    </row>
    <row r="2" spans="1:10" ht="25.5" customHeight="1" thickBot="1">
      <c r="A2" s="237" t="s">
        <v>305</v>
      </c>
      <c r="G2" s="154" t="s">
        <v>0</v>
      </c>
      <c r="H2" s="155" t="s">
        <v>1</v>
      </c>
      <c r="I2" s="156"/>
      <c r="J2" s="1"/>
    </row>
    <row r="3" spans="1:10" ht="25.5" customHeight="1" thickBot="1" thickTop="1">
      <c r="A3" s="157" t="s">
        <v>320</v>
      </c>
      <c r="B3" s="158"/>
      <c r="C3" s="158"/>
      <c r="D3" s="159"/>
      <c r="E3" s="238" t="s">
        <v>0</v>
      </c>
      <c r="F3" s="160" t="s">
        <v>321</v>
      </c>
      <c r="G3" s="161"/>
      <c r="H3" s="161"/>
      <c r="I3" s="162"/>
      <c r="J3" s="1"/>
    </row>
    <row r="4" spans="1:10" ht="25.5" customHeight="1" thickBot="1" thickTop="1">
      <c r="A4" s="163" t="s">
        <v>0</v>
      </c>
      <c r="B4" s="128" t="s">
        <v>0</v>
      </c>
      <c r="C4" s="132" t="s">
        <v>2</v>
      </c>
      <c r="D4" s="164"/>
      <c r="E4" s="128" t="s">
        <v>3</v>
      </c>
      <c r="F4" s="129" t="s">
        <v>0</v>
      </c>
      <c r="G4" s="128" t="s">
        <v>0</v>
      </c>
      <c r="H4" s="132" t="s">
        <v>2</v>
      </c>
      <c r="I4" s="133"/>
      <c r="J4" s="1"/>
    </row>
    <row r="5" spans="1:10" ht="25.5" customHeight="1" thickBot="1" thickTop="1">
      <c r="A5" s="165">
        <v>2014</v>
      </c>
      <c r="B5" s="130">
        <v>2013</v>
      </c>
      <c r="C5" s="166" t="s">
        <v>4</v>
      </c>
      <c r="D5" s="150" t="s">
        <v>5</v>
      </c>
      <c r="E5" s="131"/>
      <c r="F5" s="165">
        <v>2014</v>
      </c>
      <c r="G5" s="130">
        <v>2013</v>
      </c>
      <c r="H5" s="145" t="s">
        <v>4</v>
      </c>
      <c r="I5" s="134" t="s">
        <v>5</v>
      </c>
      <c r="J5" s="1"/>
    </row>
    <row r="6" spans="1:10" ht="25.5" customHeight="1" thickBot="1" thickTop="1">
      <c r="A6" s="122">
        <f>A7+A12</f>
        <v>765</v>
      </c>
      <c r="B6" s="122">
        <f>B7+B12</f>
        <v>801</v>
      </c>
      <c r="C6" s="121">
        <f>C7+C12</f>
        <v>-36</v>
      </c>
      <c r="D6" s="167">
        <f>C6/B6*1</f>
        <v>-0.0449438202247191</v>
      </c>
      <c r="E6" s="135" t="s">
        <v>6</v>
      </c>
      <c r="F6" s="122">
        <f>F7+F12</f>
        <v>8054</v>
      </c>
      <c r="G6" s="122">
        <f>G7+G12</f>
        <v>8586</v>
      </c>
      <c r="H6" s="137">
        <f>H7+H12</f>
        <v>-532</v>
      </c>
      <c r="I6" s="168">
        <f aca="true" t="shared" si="0" ref="I6:I15">H6/G6*1</f>
        <v>-0.061961332401583975</v>
      </c>
      <c r="J6" s="1"/>
    </row>
    <row r="7" spans="1:10" ht="25.5" customHeight="1" thickBot="1" thickTop="1">
      <c r="A7" s="125">
        <f>SUM(A8:A11)</f>
        <v>143</v>
      </c>
      <c r="B7" s="125">
        <f>SUM(B8:B11)</f>
        <v>169</v>
      </c>
      <c r="C7" s="126">
        <f>SUM(C8:C11)</f>
        <v>-26</v>
      </c>
      <c r="D7" s="169">
        <f>C7/B7*1</f>
        <v>-0.15384615384615385</v>
      </c>
      <c r="E7" s="170" t="s">
        <v>7</v>
      </c>
      <c r="F7" s="125">
        <f>SUM(F8:F11)</f>
        <v>1681</v>
      </c>
      <c r="G7" s="125">
        <f>SUM(G8:G11)</f>
        <v>1763</v>
      </c>
      <c r="H7" s="125">
        <f>SUM(H8:H11)</f>
        <v>-82</v>
      </c>
      <c r="I7" s="168">
        <f t="shared" si="0"/>
        <v>-0.046511627906976744</v>
      </c>
      <c r="J7" s="1"/>
    </row>
    <row r="8" spans="1:10" ht="25.5" customHeight="1" thickTop="1">
      <c r="A8" s="124">
        <v>6</v>
      </c>
      <c r="B8" s="122">
        <v>18</v>
      </c>
      <c r="C8" s="121">
        <f>A8-B8</f>
        <v>-12</v>
      </c>
      <c r="D8" s="171">
        <f>C8/B8*1</f>
        <v>-0.6666666666666666</v>
      </c>
      <c r="E8" s="136" t="s">
        <v>8</v>
      </c>
      <c r="F8" s="121">
        <v>90</v>
      </c>
      <c r="G8" s="122">
        <v>137</v>
      </c>
      <c r="H8" s="122">
        <f>F8-G8</f>
        <v>-47</v>
      </c>
      <c r="I8" s="172">
        <f t="shared" si="0"/>
        <v>-0.34306569343065696</v>
      </c>
      <c r="J8" s="1"/>
    </row>
    <row r="9" spans="1:10" ht="25.5" customHeight="1">
      <c r="A9" s="124">
        <v>0</v>
      </c>
      <c r="B9" s="122">
        <v>0</v>
      </c>
      <c r="C9" s="121">
        <f>A9-B9</f>
        <v>0</v>
      </c>
      <c r="D9" s="171">
        <v>0</v>
      </c>
      <c r="E9" s="136" t="s">
        <v>9</v>
      </c>
      <c r="F9" s="121">
        <v>1</v>
      </c>
      <c r="G9" s="122">
        <v>2</v>
      </c>
      <c r="H9" s="122">
        <f>F9-G9</f>
        <v>-1</v>
      </c>
      <c r="I9" s="172">
        <f t="shared" si="0"/>
        <v>-0.5</v>
      </c>
      <c r="J9" s="1"/>
    </row>
    <row r="10" spans="1:10" ht="25.5" customHeight="1">
      <c r="A10" s="124">
        <v>105</v>
      </c>
      <c r="B10" s="122">
        <v>127</v>
      </c>
      <c r="C10" s="121">
        <f>A10-B10</f>
        <v>-22</v>
      </c>
      <c r="D10" s="171">
        <f aca="true" t="shared" si="1" ref="D10:D15">C10/B10*1</f>
        <v>-0.1732283464566929</v>
      </c>
      <c r="E10" s="136" t="s">
        <v>10</v>
      </c>
      <c r="F10" s="121">
        <v>1272</v>
      </c>
      <c r="G10" s="122">
        <v>1330</v>
      </c>
      <c r="H10" s="122">
        <f>F10-G10</f>
        <v>-58</v>
      </c>
      <c r="I10" s="172">
        <f t="shared" si="0"/>
        <v>-0.04360902255639098</v>
      </c>
      <c r="J10" s="1"/>
    </row>
    <row r="11" spans="1:10" ht="25.5" customHeight="1" thickBot="1">
      <c r="A11" s="124">
        <v>32</v>
      </c>
      <c r="B11" s="122">
        <v>24</v>
      </c>
      <c r="C11" s="121">
        <f>A11-B11</f>
        <v>8</v>
      </c>
      <c r="D11" s="169">
        <f t="shared" si="1"/>
        <v>0.3333333333333333</v>
      </c>
      <c r="E11" s="136" t="s">
        <v>11</v>
      </c>
      <c r="F11" s="121">
        <v>318</v>
      </c>
      <c r="G11" s="122">
        <v>294</v>
      </c>
      <c r="H11" s="72">
        <f>F11-G11</f>
        <v>24</v>
      </c>
      <c r="I11" s="172">
        <f t="shared" si="0"/>
        <v>0.08163265306122448</v>
      </c>
      <c r="J11" s="1"/>
    </row>
    <row r="12" spans="1:11" ht="25.5" customHeight="1" thickBot="1" thickTop="1">
      <c r="A12" s="125">
        <f>SUM(A13:A15)</f>
        <v>622</v>
      </c>
      <c r="B12" s="125">
        <f>SUM(B13:B15)</f>
        <v>632</v>
      </c>
      <c r="C12" s="126">
        <f>SUM(C13:C16)</f>
        <v>-10</v>
      </c>
      <c r="D12" s="168">
        <f t="shared" si="1"/>
        <v>-0.015822784810126583</v>
      </c>
      <c r="E12" s="135" t="s">
        <v>12</v>
      </c>
      <c r="F12" s="125">
        <f>SUM(F13:F15)</f>
        <v>6373</v>
      </c>
      <c r="G12" s="125">
        <f>SUM(G13:G15)</f>
        <v>6823</v>
      </c>
      <c r="H12" s="125">
        <f>SUM(H13:H16)</f>
        <v>-450</v>
      </c>
      <c r="I12" s="168">
        <f t="shared" si="0"/>
        <v>-0.0659533929356588</v>
      </c>
      <c r="J12" s="1"/>
      <c r="K12" s="149"/>
    </row>
    <row r="13" spans="1:10" ht="25.5" customHeight="1" thickTop="1">
      <c r="A13" s="124">
        <v>97</v>
      </c>
      <c r="B13" s="137">
        <v>109</v>
      </c>
      <c r="C13" s="137">
        <f>A13-B13</f>
        <v>-12</v>
      </c>
      <c r="D13" s="171">
        <f t="shared" si="1"/>
        <v>-0.11009174311926606</v>
      </c>
      <c r="E13" s="136" t="s">
        <v>13</v>
      </c>
      <c r="F13" s="121">
        <v>1060</v>
      </c>
      <c r="G13" s="122">
        <v>1167</v>
      </c>
      <c r="H13" s="137">
        <f>F13-G13</f>
        <v>-107</v>
      </c>
      <c r="I13" s="172">
        <f t="shared" si="0"/>
        <v>-0.09168808911739502</v>
      </c>
      <c r="J13" s="1"/>
    </row>
    <row r="14" spans="1:10" ht="25.5" customHeight="1">
      <c r="A14" s="124">
        <v>432</v>
      </c>
      <c r="B14" s="122">
        <v>445</v>
      </c>
      <c r="C14" s="122">
        <f>A14-B14</f>
        <v>-13</v>
      </c>
      <c r="D14" s="171">
        <f t="shared" si="1"/>
        <v>-0.029213483146067417</v>
      </c>
      <c r="E14" s="136" t="s">
        <v>14</v>
      </c>
      <c r="F14" s="121">
        <v>4379</v>
      </c>
      <c r="G14" s="122">
        <v>4581</v>
      </c>
      <c r="H14" s="122">
        <f>F14-G14</f>
        <v>-202</v>
      </c>
      <c r="I14" s="172">
        <f t="shared" si="0"/>
        <v>-0.044095175725824054</v>
      </c>
      <c r="J14" s="1"/>
    </row>
    <row r="15" spans="1:10" ht="25.5" customHeight="1" thickBot="1">
      <c r="A15" s="71">
        <v>93</v>
      </c>
      <c r="B15" s="72">
        <v>78</v>
      </c>
      <c r="C15" s="71">
        <f>A15-B15</f>
        <v>15</v>
      </c>
      <c r="D15" s="169">
        <f t="shared" si="1"/>
        <v>0.19230769230769232</v>
      </c>
      <c r="E15" s="8" t="s">
        <v>15</v>
      </c>
      <c r="F15" s="73">
        <v>934</v>
      </c>
      <c r="G15" s="72">
        <v>1075</v>
      </c>
      <c r="H15" s="72">
        <f>F15-G15</f>
        <v>-141</v>
      </c>
      <c r="I15" s="169">
        <f t="shared" si="0"/>
        <v>-0.13116279069767442</v>
      </c>
      <c r="J15" s="1"/>
    </row>
    <row r="16" spans="9:10" ht="13.5" thickTop="1">
      <c r="I16" s="173"/>
      <c r="J16" s="1"/>
    </row>
    <row r="17" spans="9:10" ht="12.75">
      <c r="I17" s="173"/>
      <c r="J17" s="1"/>
    </row>
    <row r="18" ht="13.5" thickBot="1">
      <c r="J18" s="1"/>
    </row>
    <row r="19" spans="1:10" ht="25.5" customHeight="1" thickTop="1">
      <c r="A19" s="151"/>
      <c r="B19" s="117"/>
      <c r="C19" s="239"/>
      <c r="D19" s="239"/>
      <c r="E19" s="152" t="s">
        <v>306</v>
      </c>
      <c r="F19" s="239"/>
      <c r="G19" s="239"/>
      <c r="H19" s="117"/>
      <c r="I19" s="153"/>
      <c r="J19" s="1"/>
    </row>
    <row r="20" spans="1:10" ht="25.5" customHeight="1" thickBot="1">
      <c r="A20" s="237" t="s">
        <v>305</v>
      </c>
      <c r="G20" s="154" t="s">
        <v>0</v>
      </c>
      <c r="H20" s="155" t="s">
        <v>1</v>
      </c>
      <c r="I20" s="156"/>
      <c r="J20" s="1"/>
    </row>
    <row r="21" spans="1:10" ht="25.5" customHeight="1" thickBot="1" thickTop="1">
      <c r="A21" s="157" t="str">
        <f>+A3</f>
        <v>     Mes del 1 al 31 de octubre</v>
      </c>
      <c r="B21" s="158"/>
      <c r="C21" s="158"/>
      <c r="D21" s="159"/>
      <c r="E21" s="238" t="s">
        <v>0</v>
      </c>
      <c r="F21" s="160" t="str">
        <f>F3</f>
        <v>Acumulado al 31 de octubre</v>
      </c>
      <c r="G21" s="161"/>
      <c r="H21" s="161"/>
      <c r="I21" s="162"/>
      <c r="J21" s="1"/>
    </row>
    <row r="22" spans="1:10" ht="25.5" customHeight="1" thickBot="1" thickTop="1">
      <c r="A22" s="163" t="s">
        <v>0</v>
      </c>
      <c r="B22" s="128" t="s">
        <v>0</v>
      </c>
      <c r="C22" s="132" t="s">
        <v>2</v>
      </c>
      <c r="D22" s="164"/>
      <c r="E22" s="128" t="s">
        <v>3</v>
      </c>
      <c r="F22" s="129" t="s">
        <v>0</v>
      </c>
      <c r="G22" s="128" t="s">
        <v>0</v>
      </c>
      <c r="H22" s="132" t="s">
        <v>2</v>
      </c>
      <c r="I22" s="133"/>
      <c r="J22" s="1"/>
    </row>
    <row r="23" spans="1:10" ht="25.5" customHeight="1" thickBot="1" thickTop="1">
      <c r="A23" s="165">
        <v>2014</v>
      </c>
      <c r="B23" s="130">
        <v>2013</v>
      </c>
      <c r="C23" s="166" t="s">
        <v>4</v>
      </c>
      <c r="D23" s="150" t="s">
        <v>5</v>
      </c>
      <c r="E23" s="131"/>
      <c r="F23" s="165">
        <v>2014</v>
      </c>
      <c r="G23" s="130">
        <v>2013</v>
      </c>
      <c r="H23" s="134" t="s">
        <v>4</v>
      </c>
      <c r="I23" s="134" t="s">
        <v>5</v>
      </c>
      <c r="J23" s="1"/>
    </row>
    <row r="24" spans="1:10" ht="25.5" customHeight="1" thickBot="1" thickTop="1">
      <c r="A24" s="72">
        <f>A25+A30</f>
        <v>363</v>
      </c>
      <c r="B24" s="72">
        <f>B25+B30</f>
        <v>393</v>
      </c>
      <c r="C24" s="121">
        <f>C25+C30</f>
        <v>-30</v>
      </c>
      <c r="D24" s="167">
        <f>C24/B24*1</f>
        <v>-0.07633587786259542</v>
      </c>
      <c r="E24" s="131" t="s">
        <v>6</v>
      </c>
      <c r="F24" s="72">
        <f>F25+F30</f>
        <v>4075</v>
      </c>
      <c r="G24" s="72">
        <f>G25+G30</f>
        <v>3699</v>
      </c>
      <c r="H24" s="121">
        <f>H25+H30</f>
        <v>376</v>
      </c>
      <c r="I24" s="168">
        <f>H24/G24*1</f>
        <v>0.10164909434982428</v>
      </c>
      <c r="J24" s="1"/>
    </row>
    <row r="25" spans="1:10" ht="25.5" customHeight="1" thickBot="1" thickTop="1">
      <c r="A25" s="72">
        <f>SUM(A26:A29)</f>
        <v>29</v>
      </c>
      <c r="B25" s="72">
        <f>SUM(B26:B29)</f>
        <v>59</v>
      </c>
      <c r="C25" s="126">
        <f>SUM(C26:C29)</f>
        <v>-30</v>
      </c>
      <c r="D25" s="169">
        <f>C25/B25*1</f>
        <v>-0.5084745762711864</v>
      </c>
      <c r="E25" s="131" t="s">
        <v>7</v>
      </c>
      <c r="F25" s="72">
        <f>SUM(F26:F29)</f>
        <v>417</v>
      </c>
      <c r="G25" s="72">
        <f>SUM(G26:G29)</f>
        <v>398</v>
      </c>
      <c r="H25" s="125">
        <f>SUM(H26:H29)</f>
        <v>19</v>
      </c>
      <c r="I25" s="168">
        <f>H25/G25*1</f>
        <v>0.04773869346733668</v>
      </c>
      <c r="J25" s="1"/>
    </row>
    <row r="26" spans="1:10" ht="25.5" customHeight="1" thickTop="1">
      <c r="A26" s="124">
        <v>2</v>
      </c>
      <c r="B26" s="122">
        <v>10</v>
      </c>
      <c r="C26" s="121">
        <f>A26-B26</f>
        <v>-8</v>
      </c>
      <c r="D26" s="171">
        <f>C26/B26*1</f>
        <v>-0.8</v>
      </c>
      <c r="E26" s="136" t="s">
        <v>8</v>
      </c>
      <c r="F26" s="121">
        <v>24</v>
      </c>
      <c r="G26" s="122">
        <v>48</v>
      </c>
      <c r="H26" s="137">
        <f>F26-G26</f>
        <v>-24</v>
      </c>
      <c r="I26" s="252">
        <f>H26/G26</f>
        <v>-0.5</v>
      </c>
      <c r="J26" s="1"/>
    </row>
    <row r="27" spans="1:10" ht="25.5" customHeight="1">
      <c r="A27" s="124">
        <v>0</v>
      </c>
      <c r="B27" s="122">
        <v>0</v>
      </c>
      <c r="C27" s="121">
        <f>A27-B27</f>
        <v>0</v>
      </c>
      <c r="D27" s="171">
        <v>0</v>
      </c>
      <c r="E27" s="136" t="s">
        <v>9</v>
      </c>
      <c r="F27" s="123">
        <v>5</v>
      </c>
      <c r="G27" s="122">
        <v>0</v>
      </c>
      <c r="H27" s="122">
        <f>F27-G27</f>
        <v>5</v>
      </c>
      <c r="I27" s="253">
        <v>0</v>
      </c>
      <c r="J27" s="1"/>
    </row>
    <row r="28" spans="1:10" ht="25.5" customHeight="1">
      <c r="A28" s="124">
        <v>13</v>
      </c>
      <c r="B28" s="122">
        <v>32</v>
      </c>
      <c r="C28" s="121">
        <f>A28-B28</f>
        <v>-19</v>
      </c>
      <c r="D28" s="171">
        <f aca="true" t="shared" si="2" ref="D28:D33">C28/B28*1</f>
        <v>-0.59375</v>
      </c>
      <c r="E28" s="136" t="s">
        <v>10</v>
      </c>
      <c r="F28" s="123">
        <v>211</v>
      </c>
      <c r="G28" s="123">
        <v>240</v>
      </c>
      <c r="H28" s="122">
        <f>F28-G28</f>
        <v>-29</v>
      </c>
      <c r="I28" s="253">
        <f>H28/G28</f>
        <v>-0.12083333333333333</v>
      </c>
      <c r="J28" s="1"/>
    </row>
    <row r="29" spans="1:10" ht="25.5" customHeight="1" thickBot="1">
      <c r="A29" s="124">
        <v>14</v>
      </c>
      <c r="B29" s="122">
        <v>17</v>
      </c>
      <c r="C29" s="121">
        <f>A29-B29</f>
        <v>-3</v>
      </c>
      <c r="D29" s="169">
        <f t="shared" si="2"/>
        <v>-0.17647058823529413</v>
      </c>
      <c r="E29" s="136" t="s">
        <v>11</v>
      </c>
      <c r="F29" s="123">
        <v>177</v>
      </c>
      <c r="G29" s="123">
        <v>110</v>
      </c>
      <c r="H29" s="74">
        <f>F29-G29</f>
        <v>67</v>
      </c>
      <c r="I29" s="254">
        <f>H29/G29</f>
        <v>0.6090909090909091</v>
      </c>
      <c r="J29" s="1"/>
    </row>
    <row r="30" spans="1:10" ht="25.5" customHeight="1" thickBot="1" thickTop="1">
      <c r="A30" s="174">
        <f>SUM(A31:A33)</f>
        <v>334</v>
      </c>
      <c r="B30" s="125">
        <f>SUM(B31:B33)</f>
        <v>334</v>
      </c>
      <c r="C30" s="126">
        <f>SUM(C31:C34)</f>
        <v>0</v>
      </c>
      <c r="D30" s="169">
        <f t="shared" si="2"/>
        <v>0</v>
      </c>
      <c r="E30" s="145" t="s">
        <v>12</v>
      </c>
      <c r="F30" s="127">
        <f>SUM(F31:F33)</f>
        <v>3658</v>
      </c>
      <c r="G30" s="127">
        <f>SUM(G31:G33)</f>
        <v>3301</v>
      </c>
      <c r="H30" s="125">
        <f>SUM(H31:H34)</f>
        <v>357</v>
      </c>
      <c r="I30" s="168">
        <f>H30/G30*1</f>
        <v>0.10814904574371402</v>
      </c>
      <c r="J30" s="1"/>
    </row>
    <row r="31" spans="1:10" ht="25.5" customHeight="1" thickTop="1">
      <c r="A31" s="124">
        <v>85</v>
      </c>
      <c r="B31" s="122">
        <v>102</v>
      </c>
      <c r="C31" s="121">
        <f>A31-B31</f>
        <v>-17</v>
      </c>
      <c r="D31" s="171">
        <f t="shared" si="2"/>
        <v>-0.16666666666666666</v>
      </c>
      <c r="E31" s="136" t="s">
        <v>13</v>
      </c>
      <c r="F31" s="123">
        <v>1153</v>
      </c>
      <c r="G31" s="123">
        <v>1137</v>
      </c>
      <c r="H31" s="123">
        <f>F31-G31</f>
        <v>16</v>
      </c>
      <c r="I31" s="252">
        <f>H31/G31</f>
        <v>0.014072119613016711</v>
      </c>
      <c r="J31" s="1"/>
    </row>
    <row r="32" spans="1:10" ht="25.5" customHeight="1">
      <c r="A32" s="124">
        <v>217</v>
      </c>
      <c r="B32" s="122">
        <v>193</v>
      </c>
      <c r="C32" s="121">
        <f>A32-B32</f>
        <v>24</v>
      </c>
      <c r="D32" s="172">
        <f t="shared" si="2"/>
        <v>0.12435233160621761</v>
      </c>
      <c r="E32" s="136" t="s">
        <v>14</v>
      </c>
      <c r="F32" s="123">
        <v>2230</v>
      </c>
      <c r="G32" s="122">
        <v>1766</v>
      </c>
      <c r="H32" s="123">
        <f>F32-G32</f>
        <v>464</v>
      </c>
      <c r="I32" s="253">
        <f>H32/G32</f>
        <v>0.2627406568516421</v>
      </c>
      <c r="J32" s="1"/>
    </row>
    <row r="33" spans="1:10" ht="25.5" customHeight="1" thickBot="1">
      <c r="A33" s="71">
        <v>32</v>
      </c>
      <c r="B33" s="72">
        <v>39</v>
      </c>
      <c r="C33" s="72">
        <f>A33-B33</f>
        <v>-7</v>
      </c>
      <c r="D33" s="169">
        <f t="shared" si="2"/>
        <v>-0.1794871794871795</v>
      </c>
      <c r="E33" s="8" t="s">
        <v>15</v>
      </c>
      <c r="F33" s="74">
        <v>275</v>
      </c>
      <c r="G33" s="74">
        <v>398</v>
      </c>
      <c r="H33" s="74">
        <f>F33-G33</f>
        <v>-123</v>
      </c>
      <c r="I33" s="254">
        <f>H33/G33</f>
        <v>-0.30904522613065327</v>
      </c>
      <c r="J33" s="1"/>
    </row>
    <row r="34" ht="13.5" thickTop="1">
      <c r="J34" s="1"/>
    </row>
    <row r="35" ht="12.75">
      <c r="J35" s="1"/>
    </row>
    <row r="36" ht="12.75">
      <c r="J36" s="1"/>
    </row>
    <row r="37" ht="13.5" thickBot="1">
      <c r="J37" s="1"/>
    </row>
    <row r="38" spans="1:10" ht="25.5" customHeight="1" thickTop="1">
      <c r="A38" s="151"/>
      <c r="B38" s="117"/>
      <c r="C38" s="117"/>
      <c r="D38" s="117"/>
      <c r="E38" s="175" t="s">
        <v>307</v>
      </c>
      <c r="F38" s="117"/>
      <c r="G38" s="117"/>
      <c r="H38" s="117"/>
      <c r="I38" s="153"/>
      <c r="J38" s="1"/>
    </row>
    <row r="39" spans="1:10" ht="25.5" customHeight="1" thickBot="1">
      <c r="A39" s="237" t="s">
        <v>305</v>
      </c>
      <c r="G39" s="154" t="s">
        <v>0</v>
      </c>
      <c r="H39" s="155" t="s">
        <v>1</v>
      </c>
      <c r="I39" s="156"/>
      <c r="J39" s="1"/>
    </row>
    <row r="40" spans="1:10" ht="25.5" customHeight="1" thickBot="1" thickTop="1">
      <c r="A40" s="157" t="str">
        <f>A3</f>
        <v>     Mes del 1 al 31 de octubre</v>
      </c>
      <c r="B40" s="158"/>
      <c r="C40" s="158"/>
      <c r="D40" s="159"/>
      <c r="E40" s="238" t="s">
        <v>0</v>
      </c>
      <c r="F40" s="160" t="str">
        <f>F3</f>
        <v>Acumulado al 31 de octubre</v>
      </c>
      <c r="G40" s="161"/>
      <c r="H40" s="161"/>
      <c r="I40" s="162"/>
      <c r="J40" s="1"/>
    </row>
    <row r="41" spans="1:10" ht="25.5" customHeight="1" thickBot="1" thickTop="1">
      <c r="A41" s="163" t="s">
        <v>0</v>
      </c>
      <c r="B41" s="128" t="s">
        <v>0</v>
      </c>
      <c r="C41" s="132" t="s">
        <v>2</v>
      </c>
      <c r="D41" s="164"/>
      <c r="E41" s="128" t="s">
        <v>3</v>
      </c>
      <c r="F41" s="129" t="s">
        <v>0</v>
      </c>
      <c r="G41" s="128" t="s">
        <v>0</v>
      </c>
      <c r="H41" s="132" t="s">
        <v>2</v>
      </c>
      <c r="I41" s="133"/>
      <c r="J41" s="1"/>
    </row>
    <row r="42" spans="1:10" ht="25.5" customHeight="1" thickBot="1" thickTop="1">
      <c r="A42" s="165">
        <v>2014</v>
      </c>
      <c r="B42" s="130">
        <v>2013</v>
      </c>
      <c r="C42" s="166" t="s">
        <v>4</v>
      </c>
      <c r="D42" s="150" t="s">
        <v>5</v>
      </c>
      <c r="E42" s="131"/>
      <c r="F42" s="165">
        <v>2014</v>
      </c>
      <c r="G42" s="130">
        <v>2013</v>
      </c>
      <c r="H42" s="134" t="s">
        <v>4</v>
      </c>
      <c r="I42" s="134" t="s">
        <v>5</v>
      </c>
      <c r="J42" s="1"/>
    </row>
    <row r="43" spans="1:10" ht="25.5" customHeight="1" thickBot="1" thickTop="1">
      <c r="A43" s="72">
        <f>A44+A49</f>
        <v>304</v>
      </c>
      <c r="B43" s="72">
        <f>B44+B49</f>
        <v>295</v>
      </c>
      <c r="C43" s="121">
        <f>C44+C49</f>
        <v>9</v>
      </c>
      <c r="D43" s="167">
        <f>C43/B43*1</f>
        <v>0.030508474576271188</v>
      </c>
      <c r="E43" s="131" t="s">
        <v>6</v>
      </c>
      <c r="F43" s="72">
        <f>F44+F49</f>
        <v>3253</v>
      </c>
      <c r="G43" s="72">
        <f>G44+G49</f>
        <v>3648</v>
      </c>
      <c r="H43" s="125">
        <f>H44+H49</f>
        <v>-395</v>
      </c>
      <c r="I43" s="168">
        <f>H43/G43*1</f>
        <v>-0.10827850877192982</v>
      </c>
      <c r="J43" s="1"/>
    </row>
    <row r="44" spans="1:10" ht="25.5" customHeight="1" thickBot="1" thickTop="1">
      <c r="A44" s="72">
        <f>SUM(A45:A48)</f>
        <v>43</v>
      </c>
      <c r="B44" s="72">
        <f>SUM(B45:B48)</f>
        <v>49</v>
      </c>
      <c r="C44" s="126">
        <f>SUM(C45:C48)</f>
        <v>-6</v>
      </c>
      <c r="D44" s="169">
        <f>C44/B44*1</f>
        <v>-0.12244897959183673</v>
      </c>
      <c r="E44" s="131" t="s">
        <v>7</v>
      </c>
      <c r="F44" s="72">
        <f>SUM(F45:F48)</f>
        <v>633</v>
      </c>
      <c r="G44" s="72">
        <f>SUM(G45:G48)</f>
        <v>610</v>
      </c>
      <c r="H44" s="125">
        <f>SUM(H45:H48)</f>
        <v>23</v>
      </c>
      <c r="I44" s="168">
        <f>H44/G44*1</f>
        <v>0.03770491803278689</v>
      </c>
      <c r="J44" s="1"/>
    </row>
    <row r="45" spans="1:10" ht="25.5" customHeight="1" thickTop="1">
      <c r="A45" s="124">
        <v>3</v>
      </c>
      <c r="B45" s="122">
        <v>8</v>
      </c>
      <c r="C45" s="121">
        <f>A45-B45</f>
        <v>-5</v>
      </c>
      <c r="D45" s="171">
        <f>C45/B45*1</f>
        <v>-0.625</v>
      </c>
      <c r="E45" s="136" t="s">
        <v>8</v>
      </c>
      <c r="F45" s="121">
        <v>64</v>
      </c>
      <c r="G45" s="122">
        <v>69</v>
      </c>
      <c r="H45" s="137">
        <f>F45-G45</f>
        <v>-5</v>
      </c>
      <c r="I45" s="252">
        <f>H45/G45</f>
        <v>-0.07246376811594203</v>
      </c>
      <c r="J45" s="1"/>
    </row>
    <row r="46" spans="1:10" ht="25.5" customHeight="1">
      <c r="A46" s="124">
        <v>1</v>
      </c>
      <c r="B46" s="122">
        <v>0</v>
      </c>
      <c r="C46" s="121">
        <f>A46-B46</f>
        <v>1</v>
      </c>
      <c r="D46" s="253">
        <v>0</v>
      </c>
      <c r="E46" s="136" t="s">
        <v>9</v>
      </c>
      <c r="F46" s="121">
        <v>14</v>
      </c>
      <c r="G46" s="122">
        <v>3</v>
      </c>
      <c r="H46" s="122">
        <f>F46-G46</f>
        <v>11</v>
      </c>
      <c r="I46" s="253">
        <f>H46/G46</f>
        <v>3.6666666666666665</v>
      </c>
      <c r="J46" s="1"/>
    </row>
    <row r="47" spans="1:10" ht="25.5" customHeight="1">
      <c r="A47" s="124">
        <v>16</v>
      </c>
      <c r="B47" s="122">
        <v>23</v>
      </c>
      <c r="C47" s="121">
        <f>A47-B47</f>
        <v>-7</v>
      </c>
      <c r="D47" s="171">
        <f aca="true" t="shared" si="3" ref="D47:D52">C47/B47*1</f>
        <v>-0.30434782608695654</v>
      </c>
      <c r="E47" s="136" t="s">
        <v>10</v>
      </c>
      <c r="F47" s="121">
        <v>319</v>
      </c>
      <c r="G47" s="122">
        <v>332</v>
      </c>
      <c r="H47" s="122">
        <f>F47-G47</f>
        <v>-13</v>
      </c>
      <c r="I47" s="253">
        <f>H47/G47</f>
        <v>-0.0391566265060241</v>
      </c>
      <c r="J47" s="1"/>
    </row>
    <row r="48" spans="1:10" ht="25.5" customHeight="1" thickBot="1">
      <c r="A48" s="124">
        <v>23</v>
      </c>
      <c r="B48" s="122">
        <v>18</v>
      </c>
      <c r="C48" s="121">
        <f>A48-B48</f>
        <v>5</v>
      </c>
      <c r="D48" s="169">
        <f t="shared" si="3"/>
        <v>0.2777777777777778</v>
      </c>
      <c r="E48" s="136" t="s">
        <v>11</v>
      </c>
      <c r="F48" s="121">
        <v>236</v>
      </c>
      <c r="G48" s="122">
        <v>206</v>
      </c>
      <c r="H48" s="74">
        <f>F48-G48</f>
        <v>30</v>
      </c>
      <c r="I48" s="254">
        <f>H48/G48</f>
        <v>0.14563106796116504</v>
      </c>
      <c r="J48" s="1"/>
    </row>
    <row r="49" spans="1:10" ht="25.5" customHeight="1" thickBot="1" thickTop="1">
      <c r="A49" s="125">
        <f>SUM(A50:A52)</f>
        <v>261</v>
      </c>
      <c r="B49" s="125">
        <f>SUM(B50:B52)</f>
        <v>246</v>
      </c>
      <c r="C49" s="126">
        <f>SUM(C50:C53)</f>
        <v>15</v>
      </c>
      <c r="D49" s="169">
        <f t="shared" si="3"/>
        <v>0.06097560975609756</v>
      </c>
      <c r="E49" s="145" t="s">
        <v>12</v>
      </c>
      <c r="F49" s="125">
        <f>SUM(F50:F52)</f>
        <v>2620</v>
      </c>
      <c r="G49" s="125">
        <f>SUM(G50:G52)</f>
        <v>3038</v>
      </c>
      <c r="H49" s="125">
        <f>SUM(H50:H53)</f>
        <v>-418</v>
      </c>
      <c r="I49" s="168">
        <f>H49/G49*1</f>
        <v>-0.13759052007899933</v>
      </c>
      <c r="J49" s="1"/>
    </row>
    <row r="50" spans="1:10" ht="25.5" customHeight="1" thickTop="1">
      <c r="A50" s="124">
        <v>73</v>
      </c>
      <c r="B50" s="122">
        <v>76</v>
      </c>
      <c r="C50" s="121">
        <f>A50-B50</f>
        <v>-3</v>
      </c>
      <c r="D50" s="171">
        <f t="shared" si="3"/>
        <v>-0.039473684210526314</v>
      </c>
      <c r="E50" s="136" t="s">
        <v>13</v>
      </c>
      <c r="F50" s="121">
        <v>682</v>
      </c>
      <c r="G50" s="122">
        <v>842</v>
      </c>
      <c r="H50" s="137">
        <f>F50-G50</f>
        <v>-160</v>
      </c>
      <c r="I50" s="252">
        <f>H50/G50</f>
        <v>-0.19002375296912113</v>
      </c>
      <c r="J50" s="1"/>
    </row>
    <row r="51" spans="1:10" ht="25.5" customHeight="1">
      <c r="A51" s="124">
        <v>176</v>
      </c>
      <c r="B51" s="122">
        <v>155</v>
      </c>
      <c r="C51" s="124">
        <f>A51-B51</f>
        <v>21</v>
      </c>
      <c r="D51" s="172">
        <f t="shared" si="3"/>
        <v>0.13548387096774195</v>
      </c>
      <c r="E51" s="136" t="s">
        <v>14</v>
      </c>
      <c r="F51" s="121">
        <v>1834</v>
      </c>
      <c r="G51" s="122">
        <v>2029</v>
      </c>
      <c r="H51" s="122">
        <f>F51-G51</f>
        <v>-195</v>
      </c>
      <c r="I51" s="253">
        <f>H51/G51</f>
        <v>-0.09610645638245441</v>
      </c>
      <c r="J51" s="1"/>
    </row>
    <row r="52" spans="1:10" ht="25.5" customHeight="1" thickBot="1">
      <c r="A52" s="71">
        <v>12</v>
      </c>
      <c r="B52" s="72">
        <v>15</v>
      </c>
      <c r="C52" s="71">
        <f>A52-B52</f>
        <v>-3</v>
      </c>
      <c r="D52" s="169">
        <f t="shared" si="3"/>
        <v>-0.2</v>
      </c>
      <c r="E52" s="8" t="s">
        <v>15</v>
      </c>
      <c r="F52" s="73">
        <v>104</v>
      </c>
      <c r="G52" s="72">
        <v>167</v>
      </c>
      <c r="H52" s="74">
        <f>F52-G52</f>
        <v>-63</v>
      </c>
      <c r="I52" s="254">
        <f>H52/G52</f>
        <v>-0.3772455089820359</v>
      </c>
      <c r="J52" s="1"/>
    </row>
    <row r="53" spans="1:10" ht="15" thickTop="1">
      <c r="A53" s="176"/>
      <c r="J53" s="1"/>
    </row>
    <row r="54" ht="12.75">
      <c r="J54" s="1"/>
    </row>
    <row r="55" ht="13.5" thickBot="1">
      <c r="J55" s="1"/>
    </row>
    <row r="56" spans="1:10" ht="25.5" customHeight="1" thickTop="1">
      <c r="A56" s="177" t="s">
        <v>308</v>
      </c>
      <c r="B56" s="117"/>
      <c r="C56" s="117"/>
      <c r="D56" s="117"/>
      <c r="E56" s="175" t="s">
        <v>309</v>
      </c>
      <c r="F56" s="117"/>
      <c r="G56" s="117"/>
      <c r="H56" s="117"/>
      <c r="I56" s="153"/>
      <c r="J56" s="1"/>
    </row>
    <row r="57" spans="1:10" ht="25.5" customHeight="1" thickBot="1">
      <c r="A57" s="237" t="s">
        <v>305</v>
      </c>
      <c r="G57" s="154" t="s">
        <v>0</v>
      </c>
      <c r="H57" s="155" t="s">
        <v>1</v>
      </c>
      <c r="I57" s="156"/>
      <c r="J57" s="1"/>
    </row>
    <row r="58" spans="1:10" ht="25.5" customHeight="1" thickBot="1" thickTop="1">
      <c r="A58" s="157" t="str">
        <f>A3</f>
        <v>     Mes del 1 al 31 de octubre</v>
      </c>
      <c r="B58" s="158"/>
      <c r="C58" s="158"/>
      <c r="D58" s="159"/>
      <c r="E58" s="238" t="s">
        <v>0</v>
      </c>
      <c r="F58" s="160" t="str">
        <f>F3</f>
        <v>Acumulado al 31 de octubre</v>
      </c>
      <c r="G58" s="161"/>
      <c r="H58" s="161"/>
      <c r="I58" s="162"/>
      <c r="J58" s="1"/>
    </row>
    <row r="59" spans="1:10" ht="25.5" customHeight="1" thickBot="1" thickTop="1">
      <c r="A59" s="163" t="s">
        <v>0</v>
      </c>
      <c r="B59" s="128" t="s">
        <v>0</v>
      </c>
      <c r="C59" s="132" t="s">
        <v>2</v>
      </c>
      <c r="D59" s="164"/>
      <c r="E59" s="128" t="s">
        <v>3</v>
      </c>
      <c r="F59" s="129" t="s">
        <v>0</v>
      </c>
      <c r="G59" s="128" t="s">
        <v>0</v>
      </c>
      <c r="H59" s="132" t="s">
        <v>2</v>
      </c>
      <c r="I59" s="133"/>
      <c r="J59" s="1"/>
    </row>
    <row r="60" spans="1:10" ht="25.5" customHeight="1" thickBot="1" thickTop="1">
      <c r="A60" s="165">
        <v>2014</v>
      </c>
      <c r="B60" s="130">
        <v>2013</v>
      </c>
      <c r="C60" s="166" t="s">
        <v>4</v>
      </c>
      <c r="D60" s="150" t="s">
        <v>5</v>
      </c>
      <c r="E60" s="131"/>
      <c r="F60" s="165">
        <v>2014</v>
      </c>
      <c r="G60" s="130">
        <v>2013</v>
      </c>
      <c r="H60" s="134" t="s">
        <v>4</v>
      </c>
      <c r="I60" s="134" t="s">
        <v>5</v>
      </c>
      <c r="J60" s="1"/>
    </row>
    <row r="61" spans="1:10" ht="25.5" customHeight="1" thickBot="1" thickTop="1">
      <c r="A61" s="72">
        <f>A62+A67</f>
        <v>153</v>
      </c>
      <c r="B61" s="72">
        <f>B62+B67</f>
        <v>191</v>
      </c>
      <c r="C61" s="121">
        <f>C62+C67</f>
        <v>-38</v>
      </c>
      <c r="D61" s="167">
        <f aca="true" t="shared" si="4" ref="D61:D70">C61/B61*1</f>
        <v>-0.19895287958115182</v>
      </c>
      <c r="E61" s="131" t="s">
        <v>6</v>
      </c>
      <c r="F61" s="72">
        <f>F62+F67</f>
        <v>1503</v>
      </c>
      <c r="G61" s="72">
        <f>G62+G67</f>
        <v>1945</v>
      </c>
      <c r="H61" s="121">
        <f>H62+H67</f>
        <v>-442</v>
      </c>
      <c r="I61" s="168">
        <f>H61/G61*1</f>
        <v>-0.22724935732647814</v>
      </c>
      <c r="J61" s="1"/>
    </row>
    <row r="62" spans="1:10" ht="25.5" customHeight="1" thickBot="1" thickTop="1">
      <c r="A62" s="72">
        <f>SUM(A63:A66)</f>
        <v>17</v>
      </c>
      <c r="B62" s="72">
        <f>SUM(B63:B66)</f>
        <v>30</v>
      </c>
      <c r="C62" s="126">
        <f>SUM(C63:C66)</f>
        <v>-13</v>
      </c>
      <c r="D62" s="169">
        <f t="shared" si="4"/>
        <v>-0.43333333333333335</v>
      </c>
      <c r="E62" s="131" t="s">
        <v>7</v>
      </c>
      <c r="F62" s="72">
        <f>SUM(F63:F66)</f>
        <v>262</v>
      </c>
      <c r="G62" s="72">
        <f>SUM(G63:G66)</f>
        <v>346</v>
      </c>
      <c r="H62" s="125">
        <f>SUM(H63:H66)</f>
        <v>-84</v>
      </c>
      <c r="I62" s="168">
        <f>H62/G62*1</f>
        <v>-0.24277456647398843</v>
      </c>
      <c r="J62" s="1"/>
    </row>
    <row r="63" spans="1:10" ht="25.5" customHeight="1" thickTop="1">
      <c r="A63" s="124">
        <v>2</v>
      </c>
      <c r="B63" s="122">
        <v>3</v>
      </c>
      <c r="C63" s="121">
        <f>A63-B63</f>
        <v>-1</v>
      </c>
      <c r="D63" s="171">
        <f t="shared" si="4"/>
        <v>-0.3333333333333333</v>
      </c>
      <c r="E63" s="136" t="s">
        <v>8</v>
      </c>
      <c r="F63" s="121">
        <v>28</v>
      </c>
      <c r="G63" s="122">
        <v>34</v>
      </c>
      <c r="H63" s="137">
        <f>F63-G63</f>
        <v>-6</v>
      </c>
      <c r="I63" s="252">
        <f>H63/G63</f>
        <v>-0.17647058823529413</v>
      </c>
      <c r="J63" s="1"/>
    </row>
    <row r="64" spans="1:10" ht="25.5" customHeight="1">
      <c r="A64" s="124">
        <v>0</v>
      </c>
      <c r="B64" s="122">
        <v>0</v>
      </c>
      <c r="C64" s="121">
        <f>A64-B64</f>
        <v>0</v>
      </c>
      <c r="D64" s="253">
        <v>0</v>
      </c>
      <c r="E64" s="136" t="s">
        <v>9</v>
      </c>
      <c r="F64" s="121">
        <v>0</v>
      </c>
      <c r="G64" s="122">
        <v>2</v>
      </c>
      <c r="H64" s="122">
        <f>F64-G64</f>
        <v>-2</v>
      </c>
      <c r="I64" s="253">
        <f>H64/G64</f>
        <v>-1</v>
      </c>
      <c r="J64" s="1"/>
    </row>
    <row r="65" spans="1:10" ht="25.5" customHeight="1">
      <c r="A65" s="124">
        <v>9</v>
      </c>
      <c r="B65" s="122">
        <v>16</v>
      </c>
      <c r="C65" s="121">
        <f>A65-B65</f>
        <v>-7</v>
      </c>
      <c r="D65" s="171">
        <f t="shared" si="4"/>
        <v>-0.4375</v>
      </c>
      <c r="E65" s="136" t="s">
        <v>10</v>
      </c>
      <c r="F65" s="121">
        <v>132</v>
      </c>
      <c r="G65" s="122">
        <v>221</v>
      </c>
      <c r="H65" s="122">
        <f>F65-G65</f>
        <v>-89</v>
      </c>
      <c r="I65" s="253">
        <f>H65/G65</f>
        <v>-0.40271493212669685</v>
      </c>
      <c r="J65" s="1"/>
    </row>
    <row r="66" spans="1:10" ht="25.5" customHeight="1" thickBot="1">
      <c r="A66" s="124">
        <v>6</v>
      </c>
      <c r="B66" s="122">
        <v>11</v>
      </c>
      <c r="C66" s="121">
        <f>A66-B66</f>
        <v>-5</v>
      </c>
      <c r="D66" s="169">
        <f t="shared" si="4"/>
        <v>-0.45454545454545453</v>
      </c>
      <c r="E66" s="136" t="s">
        <v>11</v>
      </c>
      <c r="F66" s="121">
        <v>102</v>
      </c>
      <c r="G66" s="122">
        <v>89</v>
      </c>
      <c r="H66" s="74">
        <f>F66-G66</f>
        <v>13</v>
      </c>
      <c r="I66" s="254">
        <f>H66/G66</f>
        <v>0.14606741573033707</v>
      </c>
      <c r="J66" s="1"/>
    </row>
    <row r="67" spans="1:10" ht="25.5" customHeight="1" thickBot="1" thickTop="1">
      <c r="A67" s="125">
        <f>SUM(A68:A70)</f>
        <v>136</v>
      </c>
      <c r="B67" s="125">
        <f>SUM(B68:B70)</f>
        <v>161</v>
      </c>
      <c r="C67" s="126">
        <f>SUM(C68:C71)</f>
        <v>-25</v>
      </c>
      <c r="D67" s="169">
        <f t="shared" si="4"/>
        <v>-0.15527950310559005</v>
      </c>
      <c r="E67" s="145" t="s">
        <v>12</v>
      </c>
      <c r="F67" s="125">
        <f>SUM(F68:F70)</f>
        <v>1241</v>
      </c>
      <c r="G67" s="125">
        <f>SUM(G68:G70)</f>
        <v>1599</v>
      </c>
      <c r="H67" s="125">
        <f>SUM(H68:H71)</f>
        <v>-358</v>
      </c>
      <c r="I67" s="168">
        <f>H67/G67*1</f>
        <v>-0.22388993120700437</v>
      </c>
      <c r="J67" s="1"/>
    </row>
    <row r="68" spans="1:10" ht="25.5" customHeight="1" thickTop="1">
      <c r="A68" s="124">
        <v>48</v>
      </c>
      <c r="B68" s="122">
        <v>68</v>
      </c>
      <c r="C68" s="121">
        <f>A68-B68</f>
        <v>-20</v>
      </c>
      <c r="D68" s="171">
        <f t="shared" si="4"/>
        <v>-0.29411764705882354</v>
      </c>
      <c r="E68" s="136" t="s">
        <v>13</v>
      </c>
      <c r="F68" s="121">
        <v>517</v>
      </c>
      <c r="G68" s="122">
        <v>684</v>
      </c>
      <c r="H68" s="137">
        <f>F68-G68</f>
        <v>-167</v>
      </c>
      <c r="I68" s="252">
        <f>H68/G68</f>
        <v>-0.24415204678362573</v>
      </c>
      <c r="J68" s="1"/>
    </row>
    <row r="69" spans="1:10" ht="25.5" customHeight="1">
      <c r="A69" s="124">
        <v>84</v>
      </c>
      <c r="B69" s="122">
        <v>87</v>
      </c>
      <c r="C69" s="121">
        <f>A69-B69</f>
        <v>-3</v>
      </c>
      <c r="D69" s="171">
        <f t="shared" si="4"/>
        <v>-0.034482758620689655</v>
      </c>
      <c r="E69" s="136" t="s">
        <v>14</v>
      </c>
      <c r="F69" s="121">
        <v>656</v>
      </c>
      <c r="G69" s="122">
        <v>846</v>
      </c>
      <c r="H69" s="122">
        <f>F69-G69</f>
        <v>-190</v>
      </c>
      <c r="I69" s="253">
        <f>H69/G69</f>
        <v>-0.22458628841607564</v>
      </c>
      <c r="J69" s="1"/>
    </row>
    <row r="70" spans="1:10" ht="25.5" customHeight="1" thickBot="1">
      <c r="A70" s="71">
        <v>4</v>
      </c>
      <c r="B70" s="72">
        <v>6</v>
      </c>
      <c r="C70" s="71">
        <f>A70-B70</f>
        <v>-2</v>
      </c>
      <c r="D70" s="169">
        <f t="shared" si="4"/>
        <v>-0.3333333333333333</v>
      </c>
      <c r="E70" s="8" t="s">
        <v>15</v>
      </c>
      <c r="F70" s="73">
        <v>68</v>
      </c>
      <c r="G70" s="72">
        <v>69</v>
      </c>
      <c r="H70" s="74">
        <f>F70-G70</f>
        <v>-1</v>
      </c>
      <c r="I70" s="254">
        <f>H70/G70</f>
        <v>-0.014492753623188406</v>
      </c>
      <c r="J70" s="1"/>
    </row>
    <row r="71" spans="5:10" ht="14.25" thickTop="1">
      <c r="E71" s="189"/>
      <c r="J71" s="1"/>
    </row>
    <row r="72" ht="12.75">
      <c r="J72" s="1"/>
    </row>
    <row r="73" ht="13.5" thickBot="1">
      <c r="J73" s="1"/>
    </row>
    <row r="74" spans="1:10" ht="25.5" customHeight="1" thickTop="1">
      <c r="A74" s="177" t="s">
        <v>308</v>
      </c>
      <c r="B74" s="117"/>
      <c r="C74" s="117"/>
      <c r="D74" s="117"/>
      <c r="E74" s="175" t="s">
        <v>310</v>
      </c>
      <c r="F74" s="117"/>
      <c r="G74" s="117"/>
      <c r="H74" s="117"/>
      <c r="I74" s="153"/>
      <c r="J74" s="1"/>
    </row>
    <row r="75" spans="1:10" ht="25.5" customHeight="1" thickBot="1">
      <c r="A75" s="237" t="s">
        <v>305</v>
      </c>
      <c r="G75" s="154" t="s">
        <v>0</v>
      </c>
      <c r="H75" s="155" t="s">
        <v>1</v>
      </c>
      <c r="I75" s="156"/>
      <c r="J75" s="1"/>
    </row>
    <row r="76" spans="1:10" ht="25.5" customHeight="1" thickBot="1" thickTop="1">
      <c r="A76" s="157" t="str">
        <f>A3</f>
        <v>     Mes del 1 al 31 de octubre</v>
      </c>
      <c r="B76" s="158"/>
      <c r="C76" s="158"/>
      <c r="D76" s="159"/>
      <c r="E76" s="238" t="s">
        <v>0</v>
      </c>
      <c r="F76" s="160" t="str">
        <f>F3</f>
        <v>Acumulado al 31 de octubre</v>
      </c>
      <c r="G76" s="161"/>
      <c r="H76" s="161"/>
      <c r="I76" s="162"/>
      <c r="J76" s="1"/>
    </row>
    <row r="77" spans="1:10" ht="25.5" customHeight="1" thickBot="1" thickTop="1">
      <c r="A77" s="163" t="s">
        <v>0</v>
      </c>
      <c r="B77" s="128" t="s">
        <v>0</v>
      </c>
      <c r="C77" s="132" t="s">
        <v>2</v>
      </c>
      <c r="D77" s="164"/>
      <c r="E77" s="128" t="s">
        <v>3</v>
      </c>
      <c r="F77" s="129" t="s">
        <v>0</v>
      </c>
      <c r="G77" s="128" t="s">
        <v>0</v>
      </c>
      <c r="H77" s="132" t="s">
        <v>2</v>
      </c>
      <c r="I77" s="133"/>
      <c r="J77" s="1"/>
    </row>
    <row r="78" spans="1:10" ht="25.5" customHeight="1" thickBot="1" thickTop="1">
      <c r="A78" s="165">
        <v>2014</v>
      </c>
      <c r="B78" s="130">
        <v>2013</v>
      </c>
      <c r="C78" s="166" t="s">
        <v>4</v>
      </c>
      <c r="D78" s="150" t="s">
        <v>5</v>
      </c>
      <c r="E78" s="131"/>
      <c r="F78" s="165">
        <v>2014</v>
      </c>
      <c r="G78" s="130">
        <v>2013</v>
      </c>
      <c r="H78" s="134" t="s">
        <v>4</v>
      </c>
      <c r="I78" s="134" t="s">
        <v>5</v>
      </c>
      <c r="J78" s="1"/>
    </row>
    <row r="79" spans="1:10" ht="25.5" customHeight="1" thickBot="1" thickTop="1">
      <c r="A79" s="72">
        <f>A80+A85</f>
        <v>214</v>
      </c>
      <c r="B79" s="72">
        <f>B80+B85</f>
        <v>286</v>
      </c>
      <c r="C79" s="121">
        <f>C80+C85</f>
        <v>-72</v>
      </c>
      <c r="D79" s="167">
        <f>C79/B79*1</f>
        <v>-0.2517482517482518</v>
      </c>
      <c r="E79" s="146" t="s">
        <v>6</v>
      </c>
      <c r="F79" s="72">
        <f>F80+F85</f>
        <v>2512</v>
      </c>
      <c r="G79" s="72">
        <f>G80+G85</f>
        <v>2974</v>
      </c>
      <c r="H79" s="121">
        <f>H80+H85</f>
        <v>-462</v>
      </c>
      <c r="I79" s="168">
        <f>H79/G79*1</f>
        <v>-0.15534633490248823</v>
      </c>
      <c r="J79" s="1"/>
    </row>
    <row r="80" spans="1:10" ht="25.5" customHeight="1" thickBot="1" thickTop="1">
      <c r="A80" s="72">
        <f>SUM(A81:A84)</f>
        <v>28</v>
      </c>
      <c r="B80" s="72">
        <f>SUM(B81:B84)</f>
        <v>27</v>
      </c>
      <c r="C80" s="126">
        <f>SUM(C81:C84)</f>
        <v>1</v>
      </c>
      <c r="D80" s="169">
        <f>C80/B80*1</f>
        <v>0.037037037037037035</v>
      </c>
      <c r="E80" s="146" t="s">
        <v>7</v>
      </c>
      <c r="F80" s="72">
        <f>SUM(F81:F84)</f>
        <v>230</v>
      </c>
      <c r="G80" s="72">
        <f>SUM(G81:G84)</f>
        <v>350</v>
      </c>
      <c r="H80" s="125">
        <f>SUM(H81:H84)</f>
        <v>-120</v>
      </c>
      <c r="I80" s="168">
        <f>H80/G80*1</f>
        <v>-0.34285714285714286</v>
      </c>
      <c r="J80" s="1"/>
    </row>
    <row r="81" spans="1:10" ht="25.5" customHeight="1" thickTop="1">
      <c r="A81" s="124">
        <v>3</v>
      </c>
      <c r="B81" s="122">
        <v>1</v>
      </c>
      <c r="C81" s="121">
        <f>A81-B81</f>
        <v>2</v>
      </c>
      <c r="D81" s="171">
        <f>C81/B81*1</f>
        <v>2</v>
      </c>
      <c r="E81" s="147" t="s">
        <v>8</v>
      </c>
      <c r="F81" s="121">
        <v>14</v>
      </c>
      <c r="G81" s="122">
        <v>35</v>
      </c>
      <c r="H81" s="137">
        <f>F81-G81</f>
        <v>-21</v>
      </c>
      <c r="I81" s="252">
        <f>H81/G81</f>
        <v>-0.6</v>
      </c>
      <c r="J81" s="1"/>
    </row>
    <row r="82" spans="1:10" ht="25.5" customHeight="1">
      <c r="A82" s="124">
        <v>1</v>
      </c>
      <c r="B82" s="122">
        <v>0</v>
      </c>
      <c r="C82" s="121">
        <f>A82-B82</f>
        <v>1</v>
      </c>
      <c r="D82" s="253">
        <v>0</v>
      </c>
      <c r="E82" s="147" t="s">
        <v>9</v>
      </c>
      <c r="F82" s="121">
        <v>2</v>
      </c>
      <c r="G82" s="122">
        <v>1</v>
      </c>
      <c r="H82" s="122">
        <f>F82-G82</f>
        <v>1</v>
      </c>
      <c r="I82" s="253">
        <f>H82/G82</f>
        <v>1</v>
      </c>
      <c r="J82" s="1"/>
    </row>
    <row r="83" spans="1:10" ht="25.5" customHeight="1">
      <c r="A83" s="124">
        <v>15</v>
      </c>
      <c r="B83" s="122">
        <v>12</v>
      </c>
      <c r="C83" s="121">
        <f>A83-B83</f>
        <v>3</v>
      </c>
      <c r="D83" s="171">
        <f aca="true" t="shared" si="5" ref="D83:D88">C83/B83*1</f>
        <v>0.25</v>
      </c>
      <c r="E83" s="147" t="s">
        <v>10</v>
      </c>
      <c r="F83" s="121">
        <v>116</v>
      </c>
      <c r="G83" s="122">
        <v>161</v>
      </c>
      <c r="H83" s="122">
        <f>F83-G83</f>
        <v>-45</v>
      </c>
      <c r="I83" s="253">
        <f>H83/G83</f>
        <v>-0.2795031055900621</v>
      </c>
      <c r="J83" s="1"/>
    </row>
    <row r="84" spans="1:10" ht="25.5" customHeight="1" thickBot="1">
      <c r="A84" s="124">
        <v>9</v>
      </c>
      <c r="B84" s="122">
        <v>14</v>
      </c>
      <c r="C84" s="121">
        <f>A84-B84</f>
        <v>-5</v>
      </c>
      <c r="D84" s="169">
        <f t="shared" si="5"/>
        <v>-0.35714285714285715</v>
      </c>
      <c r="E84" s="147" t="s">
        <v>11</v>
      </c>
      <c r="F84" s="121">
        <v>98</v>
      </c>
      <c r="G84" s="122">
        <v>153</v>
      </c>
      <c r="H84" s="74">
        <f>F84-G84</f>
        <v>-55</v>
      </c>
      <c r="I84" s="254">
        <f>H84/G84</f>
        <v>-0.35947712418300654</v>
      </c>
      <c r="J84" s="1"/>
    </row>
    <row r="85" spans="1:10" ht="25.5" customHeight="1" thickBot="1" thickTop="1">
      <c r="A85" s="125">
        <f>SUM(A86:A88)</f>
        <v>186</v>
      </c>
      <c r="B85" s="125">
        <f>SUM(B86:B88)</f>
        <v>259</v>
      </c>
      <c r="C85" s="126">
        <f>SUM(C86:C89)</f>
        <v>-73</v>
      </c>
      <c r="D85" s="169">
        <f t="shared" si="5"/>
        <v>-0.28185328185328185</v>
      </c>
      <c r="E85" s="118" t="s">
        <v>12</v>
      </c>
      <c r="F85" s="125">
        <f>SUM(F86:F88)</f>
        <v>2282</v>
      </c>
      <c r="G85" s="125">
        <f>SUM(G86:G88)</f>
        <v>2624</v>
      </c>
      <c r="H85" s="125">
        <f>SUM(H86:H89)</f>
        <v>-342</v>
      </c>
      <c r="I85" s="168">
        <f>H85/G85*1</f>
        <v>-0.13033536585365854</v>
      </c>
      <c r="J85" s="1"/>
    </row>
    <row r="86" spans="1:10" ht="25.5" customHeight="1" thickTop="1">
      <c r="A86" s="124">
        <v>60</v>
      </c>
      <c r="B86" s="122">
        <v>87</v>
      </c>
      <c r="C86" s="121">
        <f>A86-B86</f>
        <v>-27</v>
      </c>
      <c r="D86" s="171">
        <f t="shared" si="5"/>
        <v>-0.3103448275862069</v>
      </c>
      <c r="E86" s="147" t="s">
        <v>13</v>
      </c>
      <c r="F86" s="121">
        <v>820</v>
      </c>
      <c r="G86" s="122">
        <v>1050</v>
      </c>
      <c r="H86" s="137">
        <f>F86-G86</f>
        <v>-230</v>
      </c>
      <c r="I86" s="252">
        <f>H86/G86</f>
        <v>-0.21904761904761905</v>
      </c>
      <c r="J86" s="1"/>
    </row>
    <row r="87" spans="1:10" ht="25.5" customHeight="1">
      <c r="A87" s="124">
        <v>122</v>
      </c>
      <c r="B87" s="122">
        <v>158</v>
      </c>
      <c r="C87" s="121">
        <f>A87-B87</f>
        <v>-36</v>
      </c>
      <c r="D87" s="171">
        <f t="shared" si="5"/>
        <v>-0.22784810126582278</v>
      </c>
      <c r="E87" s="147" t="s">
        <v>14</v>
      </c>
      <c r="F87" s="121">
        <v>1373</v>
      </c>
      <c r="G87" s="122">
        <v>1454</v>
      </c>
      <c r="H87" s="122">
        <f>F87-G87</f>
        <v>-81</v>
      </c>
      <c r="I87" s="253">
        <f>H87/G87</f>
        <v>-0.05570839064649243</v>
      </c>
      <c r="J87" s="1"/>
    </row>
    <row r="88" spans="1:10" ht="25.5" customHeight="1" thickBot="1">
      <c r="A88" s="71">
        <v>4</v>
      </c>
      <c r="B88" s="72">
        <v>14</v>
      </c>
      <c r="C88" s="71">
        <f>A88-B88</f>
        <v>-10</v>
      </c>
      <c r="D88" s="169">
        <f t="shared" si="5"/>
        <v>-0.7142857142857143</v>
      </c>
      <c r="E88" s="148" t="s">
        <v>15</v>
      </c>
      <c r="F88" s="73">
        <v>89</v>
      </c>
      <c r="G88" s="72">
        <v>120</v>
      </c>
      <c r="H88" s="74">
        <f>F88-G88</f>
        <v>-31</v>
      </c>
      <c r="I88" s="254">
        <f>H88/G88</f>
        <v>-0.25833333333333336</v>
      </c>
      <c r="J88" s="1"/>
    </row>
    <row r="89" spans="5:10" ht="14.25" thickTop="1">
      <c r="E89" s="189"/>
      <c r="J89" s="1"/>
    </row>
    <row r="90" ht="12.75">
      <c r="J90" s="1"/>
    </row>
    <row r="91" ht="13.5" thickBot="1">
      <c r="J91" s="1"/>
    </row>
    <row r="92" spans="1:10" ht="25.5" customHeight="1" thickTop="1">
      <c r="A92" s="177" t="s">
        <v>308</v>
      </c>
      <c r="B92" s="117"/>
      <c r="C92" s="117"/>
      <c r="D92" s="117"/>
      <c r="E92" s="175" t="s">
        <v>311</v>
      </c>
      <c r="F92" s="117"/>
      <c r="G92" s="117"/>
      <c r="H92" s="117"/>
      <c r="I92" s="153"/>
      <c r="J92" s="1"/>
    </row>
    <row r="93" spans="1:10" ht="25.5" customHeight="1" thickBot="1">
      <c r="A93" s="237" t="s">
        <v>305</v>
      </c>
      <c r="G93" s="154" t="s">
        <v>0</v>
      </c>
      <c r="H93" s="155" t="s">
        <v>1</v>
      </c>
      <c r="I93" s="156"/>
      <c r="J93" s="1"/>
    </row>
    <row r="94" spans="1:10" ht="25.5" customHeight="1" thickBot="1" thickTop="1">
      <c r="A94" s="157" t="str">
        <f>A3</f>
        <v>     Mes del 1 al 31 de octubre</v>
      </c>
      <c r="B94" s="158"/>
      <c r="C94" s="158"/>
      <c r="D94" s="159"/>
      <c r="E94" s="238" t="s">
        <v>0</v>
      </c>
      <c r="F94" s="160" t="str">
        <f>F3</f>
        <v>Acumulado al 31 de octubre</v>
      </c>
      <c r="G94" s="161"/>
      <c r="H94" s="161"/>
      <c r="I94" s="162"/>
      <c r="J94" s="1"/>
    </row>
    <row r="95" spans="1:10" ht="25.5" customHeight="1" thickBot="1" thickTop="1">
      <c r="A95" s="163" t="s">
        <v>0</v>
      </c>
      <c r="B95" s="128" t="s">
        <v>0</v>
      </c>
      <c r="C95" s="132" t="s">
        <v>2</v>
      </c>
      <c r="D95" s="164"/>
      <c r="E95" s="128" t="s">
        <v>3</v>
      </c>
      <c r="F95" s="129" t="s">
        <v>0</v>
      </c>
      <c r="G95" s="128" t="s">
        <v>0</v>
      </c>
      <c r="H95" s="132" t="s">
        <v>2</v>
      </c>
      <c r="I95" s="133"/>
      <c r="J95" s="1"/>
    </row>
    <row r="96" spans="1:10" ht="25.5" customHeight="1" thickBot="1" thickTop="1">
      <c r="A96" s="165">
        <v>2014</v>
      </c>
      <c r="B96" s="130">
        <v>2013</v>
      </c>
      <c r="C96" s="166" t="s">
        <v>4</v>
      </c>
      <c r="D96" s="150" t="s">
        <v>5</v>
      </c>
      <c r="E96" s="131"/>
      <c r="F96" s="165">
        <v>2014</v>
      </c>
      <c r="G96" s="130">
        <v>2013</v>
      </c>
      <c r="H96" s="134" t="s">
        <v>4</v>
      </c>
      <c r="I96" s="134" t="s">
        <v>5</v>
      </c>
      <c r="J96" s="1"/>
    </row>
    <row r="97" spans="1:10" ht="25.5" customHeight="1" thickBot="1" thickTop="1">
      <c r="A97" s="72">
        <f>A98+A103</f>
        <v>414</v>
      </c>
      <c r="B97" s="72">
        <f>B98+B103</f>
        <v>425</v>
      </c>
      <c r="C97" s="121">
        <f>C98+C103</f>
        <v>-11</v>
      </c>
      <c r="D97" s="167">
        <f>C97/B97*1</f>
        <v>-0.02588235294117647</v>
      </c>
      <c r="E97" s="131" t="s">
        <v>6</v>
      </c>
      <c r="F97" s="72">
        <f>F98+F103</f>
        <v>3718</v>
      </c>
      <c r="G97" s="72">
        <f>G98+G103</f>
        <v>4104</v>
      </c>
      <c r="H97" s="121">
        <f>H98+H103</f>
        <v>-386</v>
      </c>
      <c r="I97" s="168">
        <f>H97/G97*1</f>
        <v>-0.09405458089668615</v>
      </c>
      <c r="J97" s="1"/>
    </row>
    <row r="98" spans="1:10" ht="25.5" customHeight="1" thickBot="1" thickTop="1">
      <c r="A98" s="72">
        <f>SUM(A99:A102)</f>
        <v>72</v>
      </c>
      <c r="B98" s="72">
        <f>SUM(B99:B102)</f>
        <v>63</v>
      </c>
      <c r="C98" s="126">
        <f>SUM(C99:C102)</f>
        <v>9</v>
      </c>
      <c r="D98" s="169">
        <f>C98/B98*1</f>
        <v>0.14285714285714285</v>
      </c>
      <c r="E98" s="131" t="s">
        <v>7</v>
      </c>
      <c r="F98" s="72">
        <f>SUM(F99:F102)</f>
        <v>627</v>
      </c>
      <c r="G98" s="72">
        <f>SUM(G99:G102)</f>
        <v>715</v>
      </c>
      <c r="H98" s="125">
        <f>SUM(H99:H102)</f>
        <v>-88</v>
      </c>
      <c r="I98" s="168">
        <f>H98/G98*1</f>
        <v>-0.12307692307692308</v>
      </c>
      <c r="J98" s="1"/>
    </row>
    <row r="99" spans="1:10" ht="25.5" customHeight="1" thickTop="1">
      <c r="A99" s="124">
        <v>8</v>
      </c>
      <c r="B99" s="122">
        <v>4</v>
      </c>
      <c r="C99" s="121">
        <f>A99-B99</f>
        <v>4</v>
      </c>
      <c r="D99" s="171">
        <f>C99/B99*1</f>
        <v>1</v>
      </c>
      <c r="E99" s="136" t="s">
        <v>8</v>
      </c>
      <c r="F99" s="121">
        <v>73</v>
      </c>
      <c r="G99" s="122">
        <v>74</v>
      </c>
      <c r="H99" s="137">
        <f>F99-G99</f>
        <v>-1</v>
      </c>
      <c r="I99" s="252">
        <f>H99/G99</f>
        <v>-0.013513513513513514</v>
      </c>
      <c r="J99" s="1"/>
    </row>
    <row r="100" spans="1:10" ht="25.5" customHeight="1">
      <c r="A100" s="124">
        <v>0</v>
      </c>
      <c r="B100" s="122">
        <v>0</v>
      </c>
      <c r="C100" s="121">
        <f>A100-B100</f>
        <v>0</v>
      </c>
      <c r="D100" s="171">
        <v>0</v>
      </c>
      <c r="E100" s="136" t="s">
        <v>9</v>
      </c>
      <c r="F100" s="121">
        <v>1</v>
      </c>
      <c r="G100" s="122">
        <v>2</v>
      </c>
      <c r="H100" s="122">
        <f>F100-G100</f>
        <v>-1</v>
      </c>
      <c r="I100" s="253">
        <f>H100/G100</f>
        <v>-0.5</v>
      </c>
      <c r="J100" s="1"/>
    </row>
    <row r="101" spans="1:10" ht="25.5" customHeight="1">
      <c r="A101" s="124">
        <v>48</v>
      </c>
      <c r="B101" s="122">
        <v>39</v>
      </c>
      <c r="C101" s="121">
        <f>A101-B101</f>
        <v>9</v>
      </c>
      <c r="D101" s="171">
        <f aca="true" t="shared" si="6" ref="D101:D106">C101/B101*1</f>
        <v>0.23076923076923078</v>
      </c>
      <c r="E101" s="136" t="s">
        <v>10</v>
      </c>
      <c r="F101" s="121">
        <v>412</v>
      </c>
      <c r="G101" s="122">
        <v>449</v>
      </c>
      <c r="H101" s="122">
        <f>F101-G101</f>
        <v>-37</v>
      </c>
      <c r="I101" s="253">
        <f>H101/G101</f>
        <v>-0.08240534521158129</v>
      </c>
      <c r="J101" s="1"/>
    </row>
    <row r="102" spans="1:10" ht="25.5" customHeight="1" thickBot="1">
      <c r="A102" s="124">
        <v>16</v>
      </c>
      <c r="B102" s="122">
        <v>20</v>
      </c>
      <c r="C102" s="121">
        <f>A102-B102</f>
        <v>-4</v>
      </c>
      <c r="D102" s="169">
        <f t="shared" si="6"/>
        <v>-0.2</v>
      </c>
      <c r="E102" s="136" t="s">
        <v>11</v>
      </c>
      <c r="F102" s="121">
        <v>141</v>
      </c>
      <c r="G102" s="122">
        <v>190</v>
      </c>
      <c r="H102" s="74">
        <f>F102-G102</f>
        <v>-49</v>
      </c>
      <c r="I102" s="254">
        <f>H102/G102</f>
        <v>-0.2578947368421053</v>
      </c>
      <c r="J102" s="1"/>
    </row>
    <row r="103" spans="1:10" ht="25.5" customHeight="1" thickBot="1" thickTop="1">
      <c r="A103" s="125">
        <f>SUM(A104:A106)</f>
        <v>342</v>
      </c>
      <c r="B103" s="125">
        <f>SUM(B104:B106)</f>
        <v>362</v>
      </c>
      <c r="C103" s="126">
        <f>SUM(C104:C107)</f>
        <v>-20</v>
      </c>
      <c r="D103" s="169">
        <f t="shared" si="6"/>
        <v>-0.055248618784530384</v>
      </c>
      <c r="E103" s="145" t="s">
        <v>12</v>
      </c>
      <c r="F103" s="125">
        <f>SUM(F104:F106)</f>
        <v>3091</v>
      </c>
      <c r="G103" s="125">
        <f>SUM(G104:G106)</f>
        <v>3389</v>
      </c>
      <c r="H103" s="125">
        <f>SUM(H104:H107)</f>
        <v>-298</v>
      </c>
      <c r="I103" s="168">
        <f>H103/G103*1</f>
        <v>-0.08793154322809088</v>
      </c>
      <c r="J103" s="1"/>
    </row>
    <row r="104" spans="1:10" ht="25.5" customHeight="1" thickTop="1">
      <c r="A104" s="124">
        <v>94</v>
      </c>
      <c r="B104" s="122">
        <v>110</v>
      </c>
      <c r="C104" s="121">
        <f>A104-B104</f>
        <v>-16</v>
      </c>
      <c r="D104" s="171">
        <f t="shared" si="6"/>
        <v>-0.14545454545454545</v>
      </c>
      <c r="E104" s="136" t="s">
        <v>13</v>
      </c>
      <c r="F104" s="121">
        <v>885</v>
      </c>
      <c r="G104" s="122">
        <v>995</v>
      </c>
      <c r="H104" s="137">
        <f>F104-G104</f>
        <v>-110</v>
      </c>
      <c r="I104" s="252">
        <f>H104/G104</f>
        <v>-0.11055276381909548</v>
      </c>
      <c r="J104" s="1"/>
    </row>
    <row r="105" spans="1:10" ht="25.5" customHeight="1">
      <c r="A105" s="124">
        <v>197</v>
      </c>
      <c r="B105" s="122">
        <v>216</v>
      </c>
      <c r="C105" s="121">
        <f>A105-B105</f>
        <v>-19</v>
      </c>
      <c r="D105" s="171">
        <f t="shared" si="6"/>
        <v>-0.08796296296296297</v>
      </c>
      <c r="E105" s="136" t="s">
        <v>14</v>
      </c>
      <c r="F105" s="121">
        <v>1841</v>
      </c>
      <c r="G105" s="122">
        <v>1980</v>
      </c>
      <c r="H105" s="122">
        <f>F105-G105</f>
        <v>-139</v>
      </c>
      <c r="I105" s="253">
        <f>H105/G105</f>
        <v>-0.0702020202020202</v>
      </c>
      <c r="J105" s="1"/>
    </row>
    <row r="106" spans="1:10" ht="25.5" customHeight="1" thickBot="1">
      <c r="A106" s="71">
        <v>51</v>
      </c>
      <c r="B106" s="72">
        <v>36</v>
      </c>
      <c r="C106" s="71">
        <f>A106-B106</f>
        <v>15</v>
      </c>
      <c r="D106" s="169">
        <f t="shared" si="6"/>
        <v>0.4166666666666667</v>
      </c>
      <c r="E106" s="8" t="s">
        <v>15</v>
      </c>
      <c r="F106" s="73">
        <v>365</v>
      </c>
      <c r="G106" s="72">
        <v>414</v>
      </c>
      <c r="H106" s="74">
        <f>F106-G106</f>
        <v>-49</v>
      </c>
      <c r="I106" s="254">
        <f>H106/G106</f>
        <v>-0.11835748792270531</v>
      </c>
      <c r="J106" s="1"/>
    </row>
    <row r="107" ht="13.5" thickTop="1">
      <c r="J107" s="1"/>
    </row>
    <row r="108" ht="12.75">
      <c r="J108" s="1"/>
    </row>
    <row r="109" ht="13.5" thickBot="1">
      <c r="J109" s="1"/>
    </row>
    <row r="110" spans="1:10" ht="25.5" customHeight="1" thickTop="1">
      <c r="A110" s="177" t="s">
        <v>308</v>
      </c>
      <c r="B110" s="117"/>
      <c r="C110" s="117"/>
      <c r="D110" s="117"/>
      <c r="E110" s="175" t="s">
        <v>312</v>
      </c>
      <c r="F110" s="117"/>
      <c r="G110" s="117"/>
      <c r="H110" s="117"/>
      <c r="I110" s="153"/>
      <c r="J110" s="1"/>
    </row>
    <row r="111" spans="1:10" ht="25.5" customHeight="1" thickBot="1">
      <c r="A111" s="237" t="s">
        <v>305</v>
      </c>
      <c r="G111" s="154" t="s">
        <v>0</v>
      </c>
      <c r="H111" s="155" t="s">
        <v>1</v>
      </c>
      <c r="I111" s="156"/>
      <c r="J111" s="1"/>
    </row>
    <row r="112" spans="1:10" ht="25.5" customHeight="1" thickBot="1" thickTop="1">
      <c r="A112" s="157" t="str">
        <f>A3</f>
        <v>     Mes del 1 al 31 de octubre</v>
      </c>
      <c r="B112" s="158"/>
      <c r="C112" s="158"/>
      <c r="D112" s="159"/>
      <c r="E112" s="238" t="s">
        <v>0</v>
      </c>
      <c r="F112" s="160" t="str">
        <f>F3</f>
        <v>Acumulado al 31 de octubre</v>
      </c>
      <c r="G112" s="161"/>
      <c r="H112" s="161"/>
      <c r="I112" s="162"/>
      <c r="J112" s="1"/>
    </row>
    <row r="113" spans="1:10" ht="25.5" customHeight="1" thickBot="1" thickTop="1">
      <c r="A113" s="163" t="s">
        <v>0</v>
      </c>
      <c r="B113" s="128" t="s">
        <v>0</v>
      </c>
      <c r="C113" s="132" t="s">
        <v>2</v>
      </c>
      <c r="D113" s="164"/>
      <c r="E113" s="128" t="s">
        <v>3</v>
      </c>
      <c r="F113" s="129" t="s">
        <v>0</v>
      </c>
      <c r="G113" s="128" t="s">
        <v>0</v>
      </c>
      <c r="H113" s="132" t="s">
        <v>2</v>
      </c>
      <c r="I113" s="133"/>
      <c r="J113" s="1"/>
    </row>
    <row r="114" spans="1:10" ht="25.5" customHeight="1" thickBot="1" thickTop="1">
      <c r="A114" s="165">
        <v>2014</v>
      </c>
      <c r="B114" s="130">
        <v>2013</v>
      </c>
      <c r="C114" s="166" t="s">
        <v>4</v>
      </c>
      <c r="D114" s="150" t="s">
        <v>5</v>
      </c>
      <c r="E114" s="131"/>
      <c r="F114" s="165">
        <v>2014</v>
      </c>
      <c r="G114" s="130">
        <v>2013</v>
      </c>
      <c r="H114" s="134" t="s">
        <v>4</v>
      </c>
      <c r="I114" s="134" t="s">
        <v>5</v>
      </c>
      <c r="J114" s="1"/>
    </row>
    <row r="115" spans="1:10" ht="25.5" customHeight="1" thickBot="1" thickTop="1">
      <c r="A115" s="72">
        <f>A116+A121</f>
        <v>1043</v>
      </c>
      <c r="B115" s="72">
        <f>B116+B121</f>
        <v>1130</v>
      </c>
      <c r="C115" s="121">
        <f>C116+C121</f>
        <v>-87</v>
      </c>
      <c r="D115" s="167">
        <f>C115/B115*1</f>
        <v>-0.07699115044247788</v>
      </c>
      <c r="E115" s="131" t="s">
        <v>6</v>
      </c>
      <c r="F115" s="72">
        <f>F116+F121</f>
        <v>10171</v>
      </c>
      <c r="G115" s="72">
        <f>G116+G121</f>
        <v>10860</v>
      </c>
      <c r="H115" s="121">
        <f>H116+H121</f>
        <v>-689</v>
      </c>
      <c r="I115" s="168">
        <f>H115/G115*1</f>
        <v>-0.06344383057090239</v>
      </c>
      <c r="J115" s="1"/>
    </row>
    <row r="116" spans="1:10" ht="25.5" customHeight="1" thickBot="1" thickTop="1">
      <c r="A116" s="72">
        <f>SUM(A117:A120)</f>
        <v>116</v>
      </c>
      <c r="B116" s="72">
        <f>SUM(B117:B120)</f>
        <v>141</v>
      </c>
      <c r="C116" s="126">
        <f>SUM(C117:C120)</f>
        <v>-25</v>
      </c>
      <c r="D116" s="169">
        <f>C116/B116*1</f>
        <v>-0.1773049645390071</v>
      </c>
      <c r="E116" s="131" t="s">
        <v>7</v>
      </c>
      <c r="F116" s="72">
        <f>SUM(F117:F120)</f>
        <v>1326</v>
      </c>
      <c r="G116" s="72">
        <f>SUM(G117:G120)</f>
        <v>1650</v>
      </c>
      <c r="H116" s="125">
        <f>SUM(H117:H120)</f>
        <v>-324</v>
      </c>
      <c r="I116" s="168">
        <f>H116/G116*1</f>
        <v>-0.19636363636363635</v>
      </c>
      <c r="J116" s="1"/>
    </row>
    <row r="117" spans="1:10" ht="25.5" customHeight="1" thickTop="1">
      <c r="A117" s="124">
        <v>9</v>
      </c>
      <c r="B117" s="122">
        <v>9</v>
      </c>
      <c r="C117" s="121">
        <f>A117-B117</f>
        <v>0</v>
      </c>
      <c r="D117" s="171">
        <f>C117/B117*1</f>
        <v>0</v>
      </c>
      <c r="E117" s="136" t="s">
        <v>8</v>
      </c>
      <c r="F117" s="121">
        <v>88</v>
      </c>
      <c r="G117" s="122">
        <v>139</v>
      </c>
      <c r="H117" s="137">
        <f>F117-G117</f>
        <v>-51</v>
      </c>
      <c r="I117" s="252">
        <f>H117/G117</f>
        <v>-0.3669064748201439</v>
      </c>
      <c r="J117" s="1"/>
    </row>
    <row r="118" spans="1:10" ht="25.5" customHeight="1">
      <c r="A118" s="124">
        <v>0</v>
      </c>
      <c r="B118" s="122">
        <v>0</v>
      </c>
      <c r="C118" s="121">
        <f>A118-B118</f>
        <v>0</v>
      </c>
      <c r="D118" s="253">
        <v>0</v>
      </c>
      <c r="E118" s="136" t="s">
        <v>9</v>
      </c>
      <c r="F118" s="121">
        <v>3</v>
      </c>
      <c r="G118" s="122">
        <v>5</v>
      </c>
      <c r="H118" s="122">
        <f>F118-G118</f>
        <v>-2</v>
      </c>
      <c r="I118" s="253">
        <f>H118/G118</f>
        <v>-0.4</v>
      </c>
      <c r="J118" s="1"/>
    </row>
    <row r="119" spans="1:10" ht="25.5" customHeight="1">
      <c r="A119" s="124">
        <v>88</v>
      </c>
      <c r="B119" s="178">
        <v>106</v>
      </c>
      <c r="C119" s="121">
        <f>A119-B119</f>
        <v>-18</v>
      </c>
      <c r="D119" s="171">
        <f aca="true" t="shared" si="7" ref="D119:D124">C119/B119*1</f>
        <v>-0.16981132075471697</v>
      </c>
      <c r="E119" s="136" t="s">
        <v>10</v>
      </c>
      <c r="F119" s="121">
        <v>1016</v>
      </c>
      <c r="G119" s="122">
        <v>1254</v>
      </c>
      <c r="H119" s="122">
        <f>F119-G119</f>
        <v>-238</v>
      </c>
      <c r="I119" s="253">
        <f>H119/G119</f>
        <v>-0.189792663476874</v>
      </c>
      <c r="J119" s="1"/>
    </row>
    <row r="120" spans="1:10" ht="25.5" customHeight="1" thickBot="1">
      <c r="A120" s="124">
        <v>19</v>
      </c>
      <c r="B120" s="122">
        <v>26</v>
      </c>
      <c r="C120" s="121">
        <f>A120-B120</f>
        <v>-7</v>
      </c>
      <c r="D120" s="179">
        <f t="shared" si="7"/>
        <v>-0.2692307692307692</v>
      </c>
      <c r="E120" s="8" t="s">
        <v>11</v>
      </c>
      <c r="F120" s="121">
        <v>219</v>
      </c>
      <c r="G120" s="122">
        <v>252</v>
      </c>
      <c r="H120" s="74">
        <f>F120-G120</f>
        <v>-33</v>
      </c>
      <c r="I120" s="254">
        <f>H120/G120</f>
        <v>-0.13095238095238096</v>
      </c>
      <c r="J120" s="1"/>
    </row>
    <row r="121" spans="1:10" ht="25.5" customHeight="1" thickBot="1" thickTop="1">
      <c r="A121" s="125">
        <f>SUM(A122:A124)</f>
        <v>927</v>
      </c>
      <c r="B121" s="125">
        <f>SUM(B122:B124)</f>
        <v>989</v>
      </c>
      <c r="C121" s="126">
        <f>SUM(C122:C125)</f>
        <v>-62</v>
      </c>
      <c r="D121" s="169">
        <f t="shared" si="7"/>
        <v>-0.06268958543983821</v>
      </c>
      <c r="E121" s="131" t="s">
        <v>12</v>
      </c>
      <c r="F121" s="125">
        <f>SUM(F122:F124)</f>
        <v>8845</v>
      </c>
      <c r="G121" s="125">
        <f>SUM(G122:G124)</f>
        <v>9210</v>
      </c>
      <c r="H121" s="125">
        <f>SUM(H122:H125)</f>
        <v>-365</v>
      </c>
      <c r="I121" s="168">
        <f>H121/G121*1</f>
        <v>-0.039630836047774155</v>
      </c>
      <c r="J121" s="1"/>
    </row>
    <row r="122" spans="1:10" ht="25.5" customHeight="1" thickTop="1">
      <c r="A122" s="124">
        <v>211</v>
      </c>
      <c r="B122" s="122">
        <v>247</v>
      </c>
      <c r="C122" s="121">
        <f>A122-B122</f>
        <v>-36</v>
      </c>
      <c r="D122" s="171">
        <f t="shared" si="7"/>
        <v>-0.145748987854251</v>
      </c>
      <c r="E122" s="136" t="s">
        <v>13</v>
      </c>
      <c r="F122" s="121">
        <v>2057</v>
      </c>
      <c r="G122" s="122">
        <v>2024</v>
      </c>
      <c r="H122" s="137">
        <f>F122-G122</f>
        <v>33</v>
      </c>
      <c r="I122" s="252">
        <f>H122/G122</f>
        <v>0.016304347826086956</v>
      </c>
      <c r="J122" s="1"/>
    </row>
    <row r="123" spans="1:10" ht="25.5" customHeight="1">
      <c r="A123" s="124">
        <v>548</v>
      </c>
      <c r="B123" s="122">
        <v>590</v>
      </c>
      <c r="C123" s="121">
        <f>A123-B123</f>
        <v>-42</v>
      </c>
      <c r="D123" s="171">
        <f t="shared" si="7"/>
        <v>-0.0711864406779661</v>
      </c>
      <c r="E123" s="136" t="s">
        <v>14</v>
      </c>
      <c r="F123" s="121">
        <v>5407</v>
      </c>
      <c r="G123" s="122">
        <v>5459</v>
      </c>
      <c r="H123" s="122">
        <f>F123-G123</f>
        <v>-52</v>
      </c>
      <c r="I123" s="253">
        <f>H123/G123</f>
        <v>-0.009525554130793186</v>
      </c>
      <c r="J123" s="1"/>
    </row>
    <row r="124" spans="1:10" ht="25.5" customHeight="1" thickBot="1">
      <c r="A124" s="71">
        <v>168</v>
      </c>
      <c r="B124" s="72">
        <v>152</v>
      </c>
      <c r="C124" s="71">
        <f>A124-B124</f>
        <v>16</v>
      </c>
      <c r="D124" s="169">
        <f t="shared" si="7"/>
        <v>0.10526315789473684</v>
      </c>
      <c r="E124" s="8" t="s">
        <v>15</v>
      </c>
      <c r="F124" s="73">
        <v>1381</v>
      </c>
      <c r="G124" s="72">
        <v>1727</v>
      </c>
      <c r="H124" s="74">
        <f>F124-G124</f>
        <v>-346</v>
      </c>
      <c r="I124" s="254">
        <f>H124/G124</f>
        <v>-0.20034742327735958</v>
      </c>
      <c r="J124" s="1"/>
    </row>
    <row r="125" spans="5:10" ht="14.25" thickTop="1">
      <c r="E125" s="189"/>
      <c r="F125" s="119"/>
      <c r="G125" s="119"/>
      <c r="H125" s="119"/>
      <c r="I125" s="120"/>
      <c r="J125" s="1"/>
    </row>
    <row r="126" spans="6:10" ht="12.75">
      <c r="F126" s="1"/>
      <c r="G126" s="1"/>
      <c r="H126" s="1"/>
      <c r="J126" s="1"/>
    </row>
    <row r="127" ht="13.5" thickBot="1">
      <c r="J127" s="1"/>
    </row>
    <row r="128" spans="1:10" ht="25.5" customHeight="1" thickTop="1">
      <c r="A128" s="177" t="s">
        <v>308</v>
      </c>
      <c r="B128" s="117"/>
      <c r="C128" s="117"/>
      <c r="D128" s="117"/>
      <c r="E128" s="175" t="s">
        <v>313</v>
      </c>
      <c r="F128" s="117"/>
      <c r="G128" s="117"/>
      <c r="H128" s="117"/>
      <c r="I128" s="153"/>
      <c r="J128" s="1"/>
    </row>
    <row r="129" spans="1:10" ht="25.5" customHeight="1" thickBot="1">
      <c r="A129" s="237" t="s">
        <v>305</v>
      </c>
      <c r="G129" s="154" t="s">
        <v>0</v>
      </c>
      <c r="H129" s="155" t="s">
        <v>1</v>
      </c>
      <c r="I129" s="156"/>
      <c r="J129" s="1"/>
    </row>
    <row r="130" spans="1:10" ht="25.5" customHeight="1" thickBot="1" thickTop="1">
      <c r="A130" s="157" t="str">
        <f>A3</f>
        <v>     Mes del 1 al 31 de octubre</v>
      </c>
      <c r="B130" s="158"/>
      <c r="C130" s="158"/>
      <c r="D130" s="159"/>
      <c r="E130" s="238" t="s">
        <v>0</v>
      </c>
      <c r="F130" s="160" t="str">
        <f>F3</f>
        <v>Acumulado al 31 de octubre</v>
      </c>
      <c r="G130" s="161"/>
      <c r="H130" s="161"/>
      <c r="I130" s="162"/>
      <c r="J130" s="1"/>
    </row>
    <row r="131" spans="1:10" ht="25.5" customHeight="1" thickBot="1" thickTop="1">
      <c r="A131" s="163" t="s">
        <v>0</v>
      </c>
      <c r="B131" s="128" t="s">
        <v>0</v>
      </c>
      <c r="C131" s="132" t="s">
        <v>2</v>
      </c>
      <c r="D131" s="164"/>
      <c r="E131" s="128" t="s">
        <v>3</v>
      </c>
      <c r="F131" s="129" t="s">
        <v>0</v>
      </c>
      <c r="G131" s="128" t="s">
        <v>0</v>
      </c>
      <c r="H131" s="132" t="s">
        <v>2</v>
      </c>
      <c r="I131" s="133"/>
      <c r="J131" s="1"/>
    </row>
    <row r="132" spans="1:10" ht="25.5" customHeight="1" thickBot="1" thickTop="1">
      <c r="A132" s="165">
        <v>2014</v>
      </c>
      <c r="B132" s="130">
        <v>2013</v>
      </c>
      <c r="C132" s="166" t="s">
        <v>4</v>
      </c>
      <c r="D132" s="150" t="s">
        <v>5</v>
      </c>
      <c r="E132" s="131"/>
      <c r="F132" s="165">
        <v>2014</v>
      </c>
      <c r="G132" s="130">
        <v>2013</v>
      </c>
      <c r="H132" s="134" t="s">
        <v>4</v>
      </c>
      <c r="I132" s="134" t="s">
        <v>5</v>
      </c>
      <c r="J132" s="1"/>
    </row>
    <row r="133" spans="1:10" ht="25.5" customHeight="1" thickBot="1" thickTop="1">
      <c r="A133" s="72">
        <f>A134+A139</f>
        <v>361</v>
      </c>
      <c r="B133" s="72">
        <f>B134+B139</f>
        <v>377</v>
      </c>
      <c r="C133" s="121">
        <f>C134+C139</f>
        <v>-16</v>
      </c>
      <c r="D133" s="167">
        <f>C133/B133*1</f>
        <v>-0.042440318302387266</v>
      </c>
      <c r="E133" s="131" t="s">
        <v>6</v>
      </c>
      <c r="F133" s="72">
        <f>F134+F139</f>
        <v>3795</v>
      </c>
      <c r="G133" s="72">
        <f>G134+G139</f>
        <v>4255</v>
      </c>
      <c r="H133" s="121">
        <f>H134+H139</f>
        <v>-460</v>
      </c>
      <c r="I133" s="168">
        <f>H133/G133*1</f>
        <v>-0.10810810810810811</v>
      </c>
      <c r="J133" s="1"/>
    </row>
    <row r="134" spans="1:10" ht="25.5" customHeight="1" thickBot="1" thickTop="1">
      <c r="A134" s="72">
        <f>SUM(A135:A138)</f>
        <v>61</v>
      </c>
      <c r="B134" s="72">
        <f>SUM(B135:B138)</f>
        <v>75</v>
      </c>
      <c r="C134" s="126">
        <f>SUM(C135:C138)</f>
        <v>-14</v>
      </c>
      <c r="D134" s="169">
        <f>C134/B134*1</f>
        <v>-0.18666666666666668</v>
      </c>
      <c r="E134" s="131" t="s">
        <v>7</v>
      </c>
      <c r="F134" s="72">
        <f>SUM(F135:F138)</f>
        <v>688</v>
      </c>
      <c r="G134" s="72">
        <f>SUM(G135:G138)</f>
        <v>769</v>
      </c>
      <c r="H134" s="125">
        <f>SUM(H135:H138)</f>
        <v>-81</v>
      </c>
      <c r="I134" s="168">
        <f>H134/G134*1</f>
        <v>-0.10533159947984395</v>
      </c>
      <c r="J134" s="1"/>
    </row>
    <row r="135" spans="1:10" ht="25.5" customHeight="1" thickTop="1">
      <c r="A135" s="124">
        <v>5</v>
      </c>
      <c r="B135" s="122">
        <v>18</v>
      </c>
      <c r="C135" s="121">
        <f>A135-B135</f>
        <v>-13</v>
      </c>
      <c r="D135" s="171">
        <f>C135/B135*1</f>
        <v>-0.7222222222222222</v>
      </c>
      <c r="E135" s="136" t="s">
        <v>8</v>
      </c>
      <c r="F135" s="121">
        <v>83</v>
      </c>
      <c r="G135" s="122">
        <v>87</v>
      </c>
      <c r="H135" s="137">
        <f>F135-G135</f>
        <v>-4</v>
      </c>
      <c r="I135" s="252">
        <f>H135/G135</f>
        <v>-0.04597701149425287</v>
      </c>
      <c r="J135" s="1"/>
    </row>
    <row r="136" spans="1:10" ht="25.5" customHeight="1">
      <c r="A136" s="124">
        <v>0</v>
      </c>
      <c r="B136" s="122">
        <v>0</v>
      </c>
      <c r="C136" s="121">
        <f>A136-B136</f>
        <v>0</v>
      </c>
      <c r="D136" s="253">
        <v>0</v>
      </c>
      <c r="E136" s="136" t="s">
        <v>9</v>
      </c>
      <c r="F136" s="121">
        <v>1</v>
      </c>
      <c r="G136" s="122">
        <v>1</v>
      </c>
      <c r="H136" s="122">
        <f>F136-G136</f>
        <v>0</v>
      </c>
      <c r="I136" s="253">
        <f>H136/G136</f>
        <v>0</v>
      </c>
      <c r="J136" s="1"/>
    </row>
    <row r="137" spans="1:10" ht="25.5" customHeight="1">
      <c r="A137" s="124">
        <v>39</v>
      </c>
      <c r="B137" s="122">
        <v>44</v>
      </c>
      <c r="C137" s="121">
        <f>A137-B137</f>
        <v>-5</v>
      </c>
      <c r="D137" s="171">
        <f aca="true" t="shared" si="8" ref="D137:D142">C137/B137*1</f>
        <v>-0.11363636363636363</v>
      </c>
      <c r="E137" s="136" t="s">
        <v>10</v>
      </c>
      <c r="F137" s="121">
        <v>470</v>
      </c>
      <c r="G137" s="122">
        <v>477</v>
      </c>
      <c r="H137" s="122">
        <f>F137-G137</f>
        <v>-7</v>
      </c>
      <c r="I137" s="253">
        <f>H137/G137</f>
        <v>-0.014675052410901468</v>
      </c>
      <c r="J137" s="1"/>
    </row>
    <row r="138" spans="1:10" ht="25.5" customHeight="1" thickBot="1">
      <c r="A138" s="124">
        <v>17</v>
      </c>
      <c r="B138" s="122">
        <v>13</v>
      </c>
      <c r="C138" s="121">
        <f>A138-B138</f>
        <v>4</v>
      </c>
      <c r="D138" s="169">
        <f t="shared" si="8"/>
        <v>0.3076923076923077</v>
      </c>
      <c r="E138" s="136" t="s">
        <v>11</v>
      </c>
      <c r="F138" s="121">
        <v>134</v>
      </c>
      <c r="G138" s="122">
        <v>204</v>
      </c>
      <c r="H138" s="74">
        <f>F138-G138</f>
        <v>-70</v>
      </c>
      <c r="I138" s="254">
        <f>H138/G138</f>
        <v>-0.3431372549019608</v>
      </c>
      <c r="J138" s="1"/>
    </row>
    <row r="139" spans="1:10" ht="25.5" customHeight="1" thickBot="1" thickTop="1">
      <c r="A139" s="125">
        <f>SUM(A140:A142)</f>
        <v>300</v>
      </c>
      <c r="B139" s="125">
        <f>SUM(B140:B142)</f>
        <v>302</v>
      </c>
      <c r="C139" s="126">
        <f>SUM(C140:C143)</f>
        <v>-2</v>
      </c>
      <c r="D139" s="169">
        <f t="shared" si="8"/>
        <v>-0.006622516556291391</v>
      </c>
      <c r="E139" s="145" t="s">
        <v>12</v>
      </c>
      <c r="F139" s="125">
        <f>SUM(F140:F142)</f>
        <v>3107</v>
      </c>
      <c r="G139" s="125">
        <f>SUM(G140:G142)</f>
        <v>3486</v>
      </c>
      <c r="H139" s="125">
        <f>SUM(H140:H143)</f>
        <v>-379</v>
      </c>
      <c r="I139" s="168">
        <f>H139/G139*1</f>
        <v>-0.1087205966724039</v>
      </c>
      <c r="J139" s="1"/>
    </row>
    <row r="140" spans="1:10" ht="25.5" customHeight="1" thickTop="1">
      <c r="A140" s="124">
        <v>54</v>
      </c>
      <c r="B140" s="122">
        <v>80</v>
      </c>
      <c r="C140" s="121">
        <f>A140-B140</f>
        <v>-26</v>
      </c>
      <c r="D140" s="171">
        <f t="shared" si="8"/>
        <v>-0.325</v>
      </c>
      <c r="E140" s="136" t="s">
        <v>13</v>
      </c>
      <c r="F140" s="121">
        <v>578</v>
      </c>
      <c r="G140" s="122">
        <v>904</v>
      </c>
      <c r="H140" s="137">
        <f>F140-G140</f>
        <v>-326</v>
      </c>
      <c r="I140" s="252">
        <f>H140/G140</f>
        <v>-0.3606194690265487</v>
      </c>
      <c r="J140" s="1"/>
    </row>
    <row r="141" spans="1:10" ht="25.5" customHeight="1">
      <c r="A141" s="124">
        <v>225</v>
      </c>
      <c r="B141" s="122">
        <v>193</v>
      </c>
      <c r="C141" s="124">
        <f>A141-B141</f>
        <v>32</v>
      </c>
      <c r="D141" s="172">
        <f t="shared" si="8"/>
        <v>0.16580310880829016</v>
      </c>
      <c r="E141" s="136" t="s">
        <v>14</v>
      </c>
      <c r="F141" s="121">
        <v>2290</v>
      </c>
      <c r="G141" s="122">
        <v>2245</v>
      </c>
      <c r="H141" s="122">
        <f>F141-G141</f>
        <v>45</v>
      </c>
      <c r="I141" s="253">
        <f>H141/G141</f>
        <v>0.0200445434298441</v>
      </c>
      <c r="J141" s="1"/>
    </row>
    <row r="142" spans="1:10" ht="25.5" customHeight="1" thickBot="1">
      <c r="A142" s="71">
        <v>21</v>
      </c>
      <c r="B142" s="72">
        <v>29</v>
      </c>
      <c r="C142" s="71">
        <f>A142-B142</f>
        <v>-8</v>
      </c>
      <c r="D142" s="169">
        <f t="shared" si="8"/>
        <v>-0.27586206896551724</v>
      </c>
      <c r="E142" s="8" t="s">
        <v>15</v>
      </c>
      <c r="F142" s="73">
        <v>239</v>
      </c>
      <c r="G142" s="72">
        <v>337</v>
      </c>
      <c r="H142" s="74">
        <f>F142-G142</f>
        <v>-98</v>
      </c>
      <c r="I142" s="254">
        <f>H142/G142</f>
        <v>-0.29080118694362017</v>
      </c>
      <c r="J142" s="1"/>
    </row>
    <row r="143" spans="2:10" ht="15" thickTop="1">
      <c r="B143" s="176"/>
      <c r="J143" s="1"/>
    </row>
    <row r="144" ht="12.75">
      <c r="J144" s="1"/>
    </row>
    <row r="145" ht="13.5" thickBot="1">
      <c r="J145" s="1"/>
    </row>
    <row r="146" spans="1:10" ht="25.5" customHeight="1" thickTop="1">
      <c r="A146" s="177" t="s">
        <v>308</v>
      </c>
      <c r="B146" s="117"/>
      <c r="C146" s="117"/>
      <c r="D146" s="117"/>
      <c r="E146" s="175" t="s">
        <v>314</v>
      </c>
      <c r="F146" s="117"/>
      <c r="G146" s="117"/>
      <c r="H146" s="117"/>
      <c r="I146" s="153"/>
      <c r="J146" s="1"/>
    </row>
    <row r="147" spans="1:10" ht="25.5" customHeight="1" thickBot="1">
      <c r="A147" s="237" t="s">
        <v>305</v>
      </c>
      <c r="G147" s="154" t="s">
        <v>0</v>
      </c>
      <c r="H147" s="155" t="s">
        <v>1</v>
      </c>
      <c r="I147" s="156"/>
      <c r="J147" s="1"/>
    </row>
    <row r="148" spans="1:10" ht="25.5" customHeight="1" thickBot="1" thickTop="1">
      <c r="A148" s="157" t="str">
        <f>A3</f>
        <v>     Mes del 1 al 31 de octubre</v>
      </c>
      <c r="B148" s="158"/>
      <c r="C148" s="158"/>
      <c r="D148" s="159"/>
      <c r="E148" s="238" t="s">
        <v>0</v>
      </c>
      <c r="F148" s="160" t="str">
        <f>F3</f>
        <v>Acumulado al 31 de octubre</v>
      </c>
      <c r="G148" s="161"/>
      <c r="H148" s="161"/>
      <c r="I148" s="162"/>
      <c r="J148" s="1"/>
    </row>
    <row r="149" spans="1:10" ht="25.5" customHeight="1" thickBot="1" thickTop="1">
      <c r="A149" s="163" t="s">
        <v>0</v>
      </c>
      <c r="B149" s="128" t="s">
        <v>0</v>
      </c>
      <c r="C149" s="132" t="s">
        <v>2</v>
      </c>
      <c r="D149" s="164"/>
      <c r="E149" s="128" t="s">
        <v>3</v>
      </c>
      <c r="F149" s="129" t="s">
        <v>0</v>
      </c>
      <c r="G149" s="128" t="s">
        <v>0</v>
      </c>
      <c r="H149" s="132" t="s">
        <v>2</v>
      </c>
      <c r="I149" s="133"/>
      <c r="J149" s="1"/>
    </row>
    <row r="150" spans="1:10" ht="25.5" customHeight="1" thickBot="1" thickTop="1">
      <c r="A150" s="165">
        <v>2014</v>
      </c>
      <c r="B150" s="130">
        <v>2013</v>
      </c>
      <c r="C150" s="166" t="s">
        <v>4</v>
      </c>
      <c r="D150" s="150" t="s">
        <v>5</v>
      </c>
      <c r="E150" s="131"/>
      <c r="F150" s="165">
        <v>2014</v>
      </c>
      <c r="G150" s="130">
        <v>2013</v>
      </c>
      <c r="H150" s="134" t="s">
        <v>4</v>
      </c>
      <c r="I150" s="134" t="s">
        <v>5</v>
      </c>
      <c r="J150" s="1"/>
    </row>
    <row r="151" spans="1:10" ht="25.5" customHeight="1" thickBot="1" thickTop="1">
      <c r="A151" s="72">
        <f>A152+A157</f>
        <v>171</v>
      </c>
      <c r="B151" s="72">
        <f>B152+B157</f>
        <v>188</v>
      </c>
      <c r="C151" s="121">
        <f>C152+C157</f>
        <v>-17</v>
      </c>
      <c r="D151" s="167">
        <f>C151/B151*1</f>
        <v>-0.09042553191489362</v>
      </c>
      <c r="E151" s="131" t="s">
        <v>6</v>
      </c>
      <c r="F151" s="72">
        <f>F152+F157</f>
        <v>2025</v>
      </c>
      <c r="G151" s="72">
        <f>G152+G157</f>
        <v>2317</v>
      </c>
      <c r="H151" s="121">
        <f>H152+H157</f>
        <v>-292</v>
      </c>
      <c r="I151" s="168">
        <f>H151/G151*1</f>
        <v>-0.12602503236944324</v>
      </c>
      <c r="J151" s="1"/>
    </row>
    <row r="152" spans="1:10" ht="25.5" customHeight="1" thickBot="1" thickTop="1">
      <c r="A152" s="72">
        <f>SUM(A153:A156)</f>
        <v>30</v>
      </c>
      <c r="B152" s="72">
        <f>SUM(B153:B156)</f>
        <v>28</v>
      </c>
      <c r="C152" s="126">
        <f>SUM(C153:C156)</f>
        <v>2</v>
      </c>
      <c r="D152" s="169">
        <f>C152/B152*1</f>
        <v>0.07142857142857142</v>
      </c>
      <c r="E152" s="131" t="s">
        <v>7</v>
      </c>
      <c r="F152" s="72">
        <f>SUM(F153:F156)</f>
        <v>356</v>
      </c>
      <c r="G152" s="72">
        <f>SUM(G153:G156)</f>
        <v>348</v>
      </c>
      <c r="H152" s="125">
        <f>SUM(H153:H156)</f>
        <v>8</v>
      </c>
      <c r="I152" s="168">
        <f>H152/G152*1</f>
        <v>0.022988505747126436</v>
      </c>
      <c r="J152" s="1"/>
    </row>
    <row r="153" spans="1:10" ht="25.5" customHeight="1" thickTop="1">
      <c r="A153" s="124">
        <v>2</v>
      </c>
      <c r="B153" s="122">
        <v>8</v>
      </c>
      <c r="C153" s="121">
        <f>A153-B153</f>
        <v>-6</v>
      </c>
      <c r="D153" s="172">
        <f aca="true" t="shared" si="9" ref="D153:D160">C153/B153*1</f>
        <v>-0.75</v>
      </c>
      <c r="E153" s="136" t="s">
        <v>8</v>
      </c>
      <c r="F153" s="121">
        <v>36</v>
      </c>
      <c r="G153" s="122">
        <v>35</v>
      </c>
      <c r="H153" s="137">
        <f>F153-G153</f>
        <v>1</v>
      </c>
      <c r="I153" s="252">
        <f>H153/G153</f>
        <v>0.02857142857142857</v>
      </c>
      <c r="J153" s="1"/>
    </row>
    <row r="154" spans="1:10" ht="25.5" customHeight="1">
      <c r="A154" s="124">
        <v>0</v>
      </c>
      <c r="B154" s="122">
        <v>1</v>
      </c>
      <c r="C154" s="121">
        <f>A154-B154</f>
        <v>-1</v>
      </c>
      <c r="D154" s="253">
        <f>C154/B154</f>
        <v>-1</v>
      </c>
      <c r="E154" s="136" t="s">
        <v>9</v>
      </c>
      <c r="F154" s="121">
        <v>2</v>
      </c>
      <c r="G154" s="122">
        <v>3</v>
      </c>
      <c r="H154" s="122">
        <f>F154-G154</f>
        <v>-1</v>
      </c>
      <c r="I154" s="253">
        <f>H154/G154</f>
        <v>-0.3333333333333333</v>
      </c>
      <c r="J154" s="1"/>
    </row>
    <row r="155" spans="1:10" ht="25.5" customHeight="1">
      <c r="A155" s="124">
        <v>13</v>
      </c>
      <c r="B155" s="122">
        <v>7</v>
      </c>
      <c r="C155" s="121">
        <f>A155-B155</f>
        <v>6</v>
      </c>
      <c r="D155" s="172">
        <f t="shared" si="9"/>
        <v>0.8571428571428571</v>
      </c>
      <c r="E155" s="136" t="s">
        <v>10</v>
      </c>
      <c r="F155" s="121">
        <v>143</v>
      </c>
      <c r="G155" s="122">
        <v>136</v>
      </c>
      <c r="H155" s="122">
        <f>F155-G155</f>
        <v>7</v>
      </c>
      <c r="I155" s="253">
        <f>H155/G155</f>
        <v>0.051470588235294115</v>
      </c>
      <c r="J155" s="1"/>
    </row>
    <row r="156" spans="1:10" ht="25.5" customHeight="1" thickBot="1">
      <c r="A156" s="124">
        <v>15</v>
      </c>
      <c r="B156" s="122">
        <v>12</v>
      </c>
      <c r="C156" s="121">
        <f>A156-B156</f>
        <v>3</v>
      </c>
      <c r="D156" s="169">
        <f t="shared" si="9"/>
        <v>0.25</v>
      </c>
      <c r="E156" s="136" t="s">
        <v>11</v>
      </c>
      <c r="F156" s="121">
        <v>175</v>
      </c>
      <c r="G156" s="122">
        <v>174</v>
      </c>
      <c r="H156" s="74">
        <f>F156-G156</f>
        <v>1</v>
      </c>
      <c r="I156" s="254">
        <f>H156/G156</f>
        <v>0.005747126436781609</v>
      </c>
      <c r="J156" s="1"/>
    </row>
    <row r="157" spans="1:10" ht="25.5" customHeight="1" thickBot="1" thickTop="1">
      <c r="A157" s="125">
        <f>SUM(A158:A160)</f>
        <v>141</v>
      </c>
      <c r="B157" s="125">
        <f>SUM(B158:B160)</f>
        <v>160</v>
      </c>
      <c r="C157" s="126">
        <f>SUM(C158:C161)</f>
        <v>-19</v>
      </c>
      <c r="D157" s="169">
        <f t="shared" si="9"/>
        <v>-0.11875</v>
      </c>
      <c r="E157" s="145" t="s">
        <v>12</v>
      </c>
      <c r="F157" s="125">
        <f>SUM(F158:F160)</f>
        <v>1669</v>
      </c>
      <c r="G157" s="125">
        <f>SUM(G158:G160)</f>
        <v>1969</v>
      </c>
      <c r="H157" s="125">
        <f>SUM(H158:H161)</f>
        <v>-300</v>
      </c>
      <c r="I157" s="168">
        <f>H157/G157*1</f>
        <v>-0.15236160487557135</v>
      </c>
      <c r="J157" s="1"/>
    </row>
    <row r="158" spans="1:10" ht="25.5" customHeight="1" thickTop="1">
      <c r="A158" s="124">
        <v>44</v>
      </c>
      <c r="B158" s="122">
        <v>54</v>
      </c>
      <c r="C158" s="121">
        <f>A158-B158</f>
        <v>-10</v>
      </c>
      <c r="D158" s="171">
        <f t="shared" si="9"/>
        <v>-0.18518518518518517</v>
      </c>
      <c r="E158" s="136" t="s">
        <v>13</v>
      </c>
      <c r="F158" s="121">
        <v>547</v>
      </c>
      <c r="G158" s="122">
        <v>609</v>
      </c>
      <c r="H158" s="137">
        <f>F158-G158</f>
        <v>-62</v>
      </c>
      <c r="I158" s="252">
        <f>H158/G158</f>
        <v>-0.10180623973727422</v>
      </c>
      <c r="J158" s="1"/>
    </row>
    <row r="159" spans="1:10" ht="25.5" customHeight="1">
      <c r="A159" s="124">
        <v>85</v>
      </c>
      <c r="B159" s="122">
        <v>89</v>
      </c>
      <c r="C159" s="124">
        <f>A159-B159</f>
        <v>-4</v>
      </c>
      <c r="D159" s="172">
        <f t="shared" si="9"/>
        <v>-0.0449438202247191</v>
      </c>
      <c r="E159" s="136" t="s">
        <v>14</v>
      </c>
      <c r="F159" s="121">
        <v>1035</v>
      </c>
      <c r="G159" s="122">
        <v>1258</v>
      </c>
      <c r="H159" s="122">
        <f>F159-G159</f>
        <v>-223</v>
      </c>
      <c r="I159" s="253">
        <f>H159/G159</f>
        <v>-0.17726550079491257</v>
      </c>
      <c r="J159" s="1"/>
    </row>
    <row r="160" spans="1:10" ht="25.5" customHeight="1" thickBot="1">
      <c r="A160" s="71">
        <v>12</v>
      </c>
      <c r="B160" s="72">
        <v>17</v>
      </c>
      <c r="C160" s="71">
        <f>A160-B160</f>
        <v>-5</v>
      </c>
      <c r="D160" s="169">
        <f t="shared" si="9"/>
        <v>-0.29411764705882354</v>
      </c>
      <c r="E160" s="8" t="s">
        <v>15</v>
      </c>
      <c r="F160" s="73">
        <v>87</v>
      </c>
      <c r="G160" s="72">
        <v>102</v>
      </c>
      <c r="H160" s="74">
        <f>F160-G160</f>
        <v>-15</v>
      </c>
      <c r="I160" s="254">
        <f>H160/G160</f>
        <v>-0.14705882352941177</v>
      </c>
      <c r="J160" s="1"/>
    </row>
    <row r="161" spans="5:10" ht="14.25" thickTop="1">
      <c r="E161" s="189"/>
      <c r="J161" s="1"/>
    </row>
    <row r="162" ht="12.75">
      <c r="J162" s="1"/>
    </row>
    <row r="163" ht="13.5" thickBot="1">
      <c r="J163" s="1"/>
    </row>
    <row r="164" spans="1:10" ht="25.5" customHeight="1" thickTop="1">
      <c r="A164" s="177" t="s">
        <v>308</v>
      </c>
      <c r="B164" s="117"/>
      <c r="C164" s="117"/>
      <c r="D164" s="117"/>
      <c r="E164" s="175" t="s">
        <v>315</v>
      </c>
      <c r="F164" s="117"/>
      <c r="G164" s="117"/>
      <c r="H164" s="117"/>
      <c r="I164" s="153"/>
      <c r="J164" s="1"/>
    </row>
    <row r="165" spans="1:10" ht="25.5" customHeight="1" thickBot="1">
      <c r="A165" s="237" t="s">
        <v>305</v>
      </c>
      <c r="G165" s="154" t="s">
        <v>0</v>
      </c>
      <c r="H165" s="155" t="s">
        <v>1</v>
      </c>
      <c r="I165" s="156"/>
      <c r="J165" s="1"/>
    </row>
    <row r="166" spans="1:10" ht="25.5" customHeight="1" thickBot="1" thickTop="1">
      <c r="A166" s="157" t="str">
        <f>A3</f>
        <v>     Mes del 1 al 31 de octubre</v>
      </c>
      <c r="B166" s="158"/>
      <c r="C166" s="158"/>
      <c r="D166" s="159"/>
      <c r="E166" s="238" t="s">
        <v>0</v>
      </c>
      <c r="F166" s="160" t="str">
        <f>F3</f>
        <v>Acumulado al 31 de octubre</v>
      </c>
      <c r="G166" s="161"/>
      <c r="H166" s="161"/>
      <c r="I166" s="162"/>
      <c r="J166" s="1"/>
    </row>
    <row r="167" spans="1:10" ht="25.5" customHeight="1" thickBot="1" thickTop="1">
      <c r="A167" s="163" t="s">
        <v>0</v>
      </c>
      <c r="B167" s="128" t="s">
        <v>0</v>
      </c>
      <c r="C167" s="132" t="s">
        <v>2</v>
      </c>
      <c r="D167" s="164"/>
      <c r="E167" s="128" t="s">
        <v>3</v>
      </c>
      <c r="F167" s="129" t="s">
        <v>0</v>
      </c>
      <c r="G167" s="128" t="s">
        <v>0</v>
      </c>
      <c r="H167" s="132" t="s">
        <v>2</v>
      </c>
      <c r="I167" s="133"/>
      <c r="J167" s="1"/>
    </row>
    <row r="168" spans="1:10" ht="25.5" customHeight="1" thickBot="1" thickTop="1">
      <c r="A168" s="165">
        <v>2014</v>
      </c>
      <c r="B168" s="165">
        <v>2014</v>
      </c>
      <c r="C168" s="130">
        <v>2013</v>
      </c>
      <c r="D168" s="150" t="s">
        <v>5</v>
      </c>
      <c r="E168" s="131"/>
      <c r="F168" s="165">
        <v>2014</v>
      </c>
      <c r="G168" s="130">
        <v>2013</v>
      </c>
      <c r="H168" s="134" t="s">
        <v>4</v>
      </c>
      <c r="I168" s="134" t="s">
        <v>5</v>
      </c>
      <c r="J168" s="1"/>
    </row>
    <row r="169" spans="1:10" ht="25.5" customHeight="1" thickBot="1" thickTop="1">
      <c r="A169" s="72">
        <f>A170+A175</f>
        <v>165</v>
      </c>
      <c r="B169" s="72">
        <f>B170+B175</f>
        <v>250</v>
      </c>
      <c r="C169" s="121">
        <f>C170+C175</f>
        <v>-85</v>
      </c>
      <c r="D169" s="167">
        <f>C169/B169*1</f>
        <v>-0.34</v>
      </c>
      <c r="E169" s="131" t="s">
        <v>6</v>
      </c>
      <c r="F169" s="72">
        <f>F170+F175</f>
        <v>1997</v>
      </c>
      <c r="G169" s="72">
        <f>G170+G175</f>
        <v>2387</v>
      </c>
      <c r="H169" s="121">
        <f>H170+H175</f>
        <v>-390</v>
      </c>
      <c r="I169" s="168">
        <f>H169/G169*1</f>
        <v>-0.16338500209467952</v>
      </c>
      <c r="J169" s="1"/>
    </row>
    <row r="170" spans="1:10" ht="25.5" customHeight="1" thickBot="1" thickTop="1">
      <c r="A170" s="72">
        <f>SUM(A171:A174)</f>
        <v>15</v>
      </c>
      <c r="B170" s="72">
        <f>SUM(B171:B174)</f>
        <v>17</v>
      </c>
      <c r="C170" s="126">
        <f>SUM(C171:C174)</f>
        <v>-2</v>
      </c>
      <c r="D170" s="169">
        <f>C170/B170*1</f>
        <v>-0.11764705882352941</v>
      </c>
      <c r="E170" s="131" t="s">
        <v>7</v>
      </c>
      <c r="F170" s="72">
        <f>SUM(F171:F174)</f>
        <v>148</v>
      </c>
      <c r="G170" s="72">
        <f>SUM(G171:G174)</f>
        <v>226</v>
      </c>
      <c r="H170" s="125">
        <f>SUM(H171:H174)</f>
        <v>-78</v>
      </c>
      <c r="I170" s="168">
        <f>H170/G170*1</f>
        <v>-0.34513274336283184</v>
      </c>
      <c r="J170" s="1"/>
    </row>
    <row r="171" spans="1:10" ht="25.5" customHeight="1" thickTop="1">
      <c r="A171" s="124">
        <v>1</v>
      </c>
      <c r="B171" s="122">
        <v>1</v>
      </c>
      <c r="C171" s="121">
        <f>A171-B171</f>
        <v>0</v>
      </c>
      <c r="D171" s="171">
        <f>C171/B171*1</f>
        <v>0</v>
      </c>
      <c r="E171" s="136" t="s">
        <v>8</v>
      </c>
      <c r="F171" s="121">
        <v>11</v>
      </c>
      <c r="G171" s="122">
        <v>24</v>
      </c>
      <c r="H171" s="137">
        <f>F171-G171</f>
        <v>-13</v>
      </c>
      <c r="I171" s="252">
        <f>H171/G171</f>
        <v>-0.5416666666666666</v>
      </c>
      <c r="J171" s="1"/>
    </row>
    <row r="172" spans="1:10" ht="25.5" customHeight="1">
      <c r="A172" s="124">
        <v>0</v>
      </c>
      <c r="B172" s="122">
        <v>0</v>
      </c>
      <c r="C172" s="121">
        <f>A172-B172</f>
        <v>0</v>
      </c>
      <c r="D172" s="253">
        <v>0</v>
      </c>
      <c r="E172" s="136" t="s">
        <v>9</v>
      </c>
      <c r="F172" s="121">
        <v>7</v>
      </c>
      <c r="G172" s="122">
        <v>5</v>
      </c>
      <c r="H172" s="122">
        <f>F172-G172</f>
        <v>2</v>
      </c>
      <c r="I172" s="253">
        <f>H172/G172</f>
        <v>0.4</v>
      </c>
      <c r="J172" s="1"/>
    </row>
    <row r="173" spans="1:10" ht="25.5" customHeight="1">
      <c r="A173" s="124">
        <v>7</v>
      </c>
      <c r="B173" s="122">
        <v>14</v>
      </c>
      <c r="C173" s="121">
        <f>A173-B173</f>
        <v>-7</v>
      </c>
      <c r="D173" s="171">
        <f aca="true" t="shared" si="10" ref="D173:D178">C173/B173*1</f>
        <v>-0.5</v>
      </c>
      <c r="E173" s="136" t="s">
        <v>10</v>
      </c>
      <c r="F173" s="121">
        <v>66</v>
      </c>
      <c r="G173" s="122">
        <v>132</v>
      </c>
      <c r="H173" s="122">
        <f>F173-G173</f>
        <v>-66</v>
      </c>
      <c r="I173" s="253">
        <f>H173/G173</f>
        <v>-0.5</v>
      </c>
      <c r="J173" s="1"/>
    </row>
    <row r="174" spans="1:10" ht="25.5" customHeight="1" thickBot="1">
      <c r="A174" s="124">
        <v>7</v>
      </c>
      <c r="B174" s="122">
        <v>2</v>
      </c>
      <c r="C174" s="121">
        <f>A174-B174</f>
        <v>5</v>
      </c>
      <c r="D174" s="169">
        <f t="shared" si="10"/>
        <v>2.5</v>
      </c>
      <c r="E174" s="136" t="s">
        <v>11</v>
      </c>
      <c r="F174" s="121">
        <v>64</v>
      </c>
      <c r="G174" s="122">
        <v>65</v>
      </c>
      <c r="H174" s="74">
        <f>F174-G174</f>
        <v>-1</v>
      </c>
      <c r="I174" s="254">
        <f>H174/G174</f>
        <v>-0.015384615384615385</v>
      </c>
      <c r="J174" s="1"/>
    </row>
    <row r="175" spans="1:10" ht="25.5" customHeight="1" thickBot="1" thickTop="1">
      <c r="A175" s="174">
        <f>SUM(A176:A178)</f>
        <v>150</v>
      </c>
      <c r="B175" s="174">
        <f>SUM(B176:B178)</f>
        <v>233</v>
      </c>
      <c r="C175" s="125">
        <f>SUM(C176:C179)</f>
        <v>-83</v>
      </c>
      <c r="D175" s="169">
        <f t="shared" si="10"/>
        <v>-0.3562231759656652</v>
      </c>
      <c r="E175" s="145" t="s">
        <v>12</v>
      </c>
      <c r="F175" s="125">
        <f>SUM(F176:F178)</f>
        <v>1849</v>
      </c>
      <c r="G175" s="125">
        <f>SUM(G176:G178)</f>
        <v>2161</v>
      </c>
      <c r="H175" s="125">
        <f>SUM(H176:H179)</f>
        <v>-312</v>
      </c>
      <c r="I175" s="168">
        <f>H175/G175*1</f>
        <v>-0.14437760296159186</v>
      </c>
      <c r="J175" s="1"/>
    </row>
    <row r="176" spans="1:10" ht="25.5" customHeight="1" thickTop="1">
      <c r="A176" s="124">
        <v>68</v>
      </c>
      <c r="B176" s="122">
        <v>117</v>
      </c>
      <c r="C176" s="121">
        <f>A176-B176</f>
        <v>-49</v>
      </c>
      <c r="D176" s="171">
        <f t="shared" si="10"/>
        <v>-0.4188034188034188</v>
      </c>
      <c r="E176" s="136" t="s">
        <v>13</v>
      </c>
      <c r="F176" s="121">
        <v>716</v>
      </c>
      <c r="G176" s="122">
        <v>1041</v>
      </c>
      <c r="H176" s="137">
        <f>F176-G176</f>
        <v>-325</v>
      </c>
      <c r="I176" s="252">
        <f>H176/G176</f>
        <v>-0.3121998078770413</v>
      </c>
      <c r="J176" s="1"/>
    </row>
    <row r="177" spans="1:10" ht="25.5" customHeight="1">
      <c r="A177" s="124">
        <v>78</v>
      </c>
      <c r="B177" s="122">
        <v>108</v>
      </c>
      <c r="C177" s="121">
        <f>A177-B177</f>
        <v>-30</v>
      </c>
      <c r="D177" s="171">
        <f t="shared" si="10"/>
        <v>-0.2777777777777778</v>
      </c>
      <c r="E177" s="136" t="s">
        <v>14</v>
      </c>
      <c r="F177" s="121">
        <v>1071</v>
      </c>
      <c r="G177" s="122">
        <v>1043</v>
      </c>
      <c r="H177" s="122">
        <f>F177-G177</f>
        <v>28</v>
      </c>
      <c r="I177" s="253">
        <f>H177/G177</f>
        <v>0.026845637583892617</v>
      </c>
      <c r="J177" s="1"/>
    </row>
    <row r="178" spans="1:10" ht="25.5" customHeight="1" thickBot="1">
      <c r="A178" s="71">
        <v>4</v>
      </c>
      <c r="B178" s="72">
        <v>8</v>
      </c>
      <c r="C178" s="71">
        <f>A178-B178</f>
        <v>-4</v>
      </c>
      <c r="D178" s="169">
        <f t="shared" si="10"/>
        <v>-0.5</v>
      </c>
      <c r="E178" s="8" t="s">
        <v>15</v>
      </c>
      <c r="F178" s="73">
        <v>62</v>
      </c>
      <c r="G178" s="72">
        <v>77</v>
      </c>
      <c r="H178" s="74">
        <f>F178-G178</f>
        <v>-15</v>
      </c>
      <c r="I178" s="254">
        <f>H178/G178</f>
        <v>-0.19480519480519481</v>
      </c>
      <c r="J178" s="1"/>
    </row>
    <row r="179" spans="1:10" ht="15" thickTop="1">
      <c r="A179" s="117"/>
      <c r="B179" s="176"/>
      <c r="E179" s="189"/>
      <c r="F179" t="s">
        <v>0</v>
      </c>
      <c r="J179" s="1"/>
    </row>
    <row r="180" spans="1:10" ht="12.75">
      <c r="A180" s="1"/>
      <c r="B180" s="1"/>
      <c r="J180" s="1"/>
    </row>
    <row r="181" ht="13.5" thickBot="1">
      <c r="J181" s="1"/>
    </row>
    <row r="182" spans="1:10" ht="25.5" customHeight="1" thickTop="1">
      <c r="A182" s="177" t="s">
        <v>308</v>
      </c>
      <c r="B182" s="117"/>
      <c r="C182" s="117"/>
      <c r="D182" s="117"/>
      <c r="E182" s="175" t="s">
        <v>316</v>
      </c>
      <c r="F182" s="117"/>
      <c r="G182" s="117"/>
      <c r="H182" s="117"/>
      <c r="I182" s="153"/>
      <c r="J182" s="1"/>
    </row>
    <row r="183" spans="1:10" ht="25.5" customHeight="1" thickBot="1">
      <c r="A183" s="237" t="s">
        <v>305</v>
      </c>
      <c r="G183" s="154" t="s">
        <v>0</v>
      </c>
      <c r="H183" s="155" t="s">
        <v>1</v>
      </c>
      <c r="I183" s="156"/>
      <c r="J183" s="1"/>
    </row>
    <row r="184" spans="1:10" ht="25.5" customHeight="1" thickBot="1" thickTop="1">
      <c r="A184" s="157" t="str">
        <f>A3</f>
        <v>     Mes del 1 al 31 de octubre</v>
      </c>
      <c r="B184" s="158"/>
      <c r="C184" s="158"/>
      <c r="D184" s="159"/>
      <c r="E184" s="238" t="s">
        <v>0</v>
      </c>
      <c r="F184" s="160" t="str">
        <f>F3</f>
        <v>Acumulado al 31 de octubre</v>
      </c>
      <c r="G184" s="161"/>
      <c r="H184" s="161"/>
      <c r="I184" s="162"/>
      <c r="J184" s="1"/>
    </row>
    <row r="185" spans="1:10" ht="25.5" customHeight="1" thickBot="1" thickTop="1">
      <c r="A185" s="163" t="s">
        <v>0</v>
      </c>
      <c r="B185" s="128" t="s">
        <v>0</v>
      </c>
      <c r="C185" s="132" t="s">
        <v>2</v>
      </c>
      <c r="D185" s="164"/>
      <c r="E185" s="128" t="s">
        <v>3</v>
      </c>
      <c r="F185" s="129" t="s">
        <v>0</v>
      </c>
      <c r="G185" s="128" t="s">
        <v>0</v>
      </c>
      <c r="H185" s="132" t="s">
        <v>2</v>
      </c>
      <c r="I185" s="133"/>
      <c r="J185" s="1"/>
    </row>
    <row r="186" spans="1:10" ht="25.5" customHeight="1" thickBot="1" thickTop="1">
      <c r="A186" s="165">
        <v>2014</v>
      </c>
      <c r="B186" s="130">
        <v>2013</v>
      </c>
      <c r="C186" s="166" t="s">
        <v>4</v>
      </c>
      <c r="D186" s="150" t="s">
        <v>5</v>
      </c>
      <c r="E186" s="131"/>
      <c r="F186" s="165">
        <v>2014</v>
      </c>
      <c r="G186" s="130">
        <v>2013</v>
      </c>
      <c r="H186" s="134" t="s">
        <v>4</v>
      </c>
      <c r="I186" s="134" t="s">
        <v>5</v>
      </c>
      <c r="J186" s="1"/>
    </row>
    <row r="187" spans="1:10" ht="25.5" customHeight="1" thickBot="1" thickTop="1">
      <c r="A187" s="72">
        <f>A188+A193</f>
        <v>67</v>
      </c>
      <c r="B187" s="72">
        <f>B188+B193</f>
        <v>94</v>
      </c>
      <c r="C187" s="121">
        <f>C188+C193</f>
        <v>-27</v>
      </c>
      <c r="D187" s="167">
        <f>C187/B187*1</f>
        <v>-0.2872340425531915</v>
      </c>
      <c r="E187" s="131" t="s">
        <v>6</v>
      </c>
      <c r="F187" s="72">
        <f>F188+F193</f>
        <v>707</v>
      </c>
      <c r="G187" s="72">
        <f>G188+G193</f>
        <v>915</v>
      </c>
      <c r="H187" s="121">
        <f>H188+H193</f>
        <v>-208</v>
      </c>
      <c r="I187" s="168">
        <f>H187/G187*1</f>
        <v>-0.2273224043715847</v>
      </c>
      <c r="J187" s="1"/>
    </row>
    <row r="188" spans="1:10" ht="25.5" customHeight="1" thickBot="1" thickTop="1">
      <c r="A188" s="72">
        <f>SUM(A189:A192)</f>
        <v>9</v>
      </c>
      <c r="B188" s="72">
        <f>SUM(B189:B192)</f>
        <v>6</v>
      </c>
      <c r="C188" s="126">
        <f>SUM(C189:C192)</f>
        <v>3</v>
      </c>
      <c r="D188" s="169">
        <f>C188/B188*1</f>
        <v>0.5</v>
      </c>
      <c r="E188" s="131" t="s">
        <v>7</v>
      </c>
      <c r="F188" s="72">
        <f>SUM(F189:F192)</f>
        <v>71</v>
      </c>
      <c r="G188" s="72">
        <f>SUM(G189:G192)</f>
        <v>99</v>
      </c>
      <c r="H188" s="125">
        <f>SUM(H189:H192)</f>
        <v>-28</v>
      </c>
      <c r="I188" s="168">
        <f>H188/G188*1</f>
        <v>-0.2828282828282828</v>
      </c>
      <c r="J188" s="1"/>
    </row>
    <row r="189" spans="1:10" ht="25.5" customHeight="1" thickTop="1">
      <c r="A189" s="124">
        <v>1</v>
      </c>
      <c r="B189" s="122">
        <v>0</v>
      </c>
      <c r="C189" s="121">
        <f>A189-B189</f>
        <v>1</v>
      </c>
      <c r="D189" s="253">
        <v>0</v>
      </c>
      <c r="E189" s="136" t="s">
        <v>8</v>
      </c>
      <c r="F189" s="121">
        <v>3</v>
      </c>
      <c r="G189" s="122">
        <v>2</v>
      </c>
      <c r="H189" s="137">
        <f>F189-G189</f>
        <v>1</v>
      </c>
      <c r="I189" s="253">
        <f>H189/G189</f>
        <v>0.5</v>
      </c>
      <c r="J189" s="1"/>
    </row>
    <row r="190" spans="1:10" ht="25.5" customHeight="1">
      <c r="A190" s="124">
        <v>0</v>
      </c>
      <c r="B190" s="122">
        <v>0</v>
      </c>
      <c r="C190" s="121">
        <f>A190-B190</f>
        <v>0</v>
      </c>
      <c r="D190" s="253">
        <v>0</v>
      </c>
      <c r="E190" s="136" t="s">
        <v>9</v>
      </c>
      <c r="F190" s="121">
        <v>0</v>
      </c>
      <c r="G190" s="122">
        <v>0</v>
      </c>
      <c r="H190" s="122">
        <f>F190-G190</f>
        <v>0</v>
      </c>
      <c r="I190" s="253">
        <v>0</v>
      </c>
      <c r="J190" s="1"/>
    </row>
    <row r="191" spans="1:10" ht="25.5" customHeight="1">
      <c r="A191" s="124">
        <v>3</v>
      </c>
      <c r="B191" s="122">
        <v>1</v>
      </c>
      <c r="C191" s="121">
        <f>A191-B191</f>
        <v>2</v>
      </c>
      <c r="D191" s="171">
        <f aca="true" t="shared" si="11" ref="D191:D196">C191/B191*1</f>
        <v>2</v>
      </c>
      <c r="E191" s="136" t="s">
        <v>10</v>
      </c>
      <c r="F191" s="121">
        <v>22</v>
      </c>
      <c r="G191" s="122">
        <v>35</v>
      </c>
      <c r="H191" s="122">
        <f>F191-G191</f>
        <v>-13</v>
      </c>
      <c r="I191" s="253">
        <f>H191/G191</f>
        <v>-0.37142857142857144</v>
      </c>
      <c r="J191" s="1"/>
    </row>
    <row r="192" spans="1:10" ht="25.5" customHeight="1" thickBot="1">
      <c r="A192" s="124">
        <v>5</v>
      </c>
      <c r="B192" s="122">
        <v>5</v>
      </c>
      <c r="C192" s="121">
        <f>A192-B192</f>
        <v>0</v>
      </c>
      <c r="D192" s="169">
        <f t="shared" si="11"/>
        <v>0</v>
      </c>
      <c r="E192" s="136" t="s">
        <v>11</v>
      </c>
      <c r="F192" s="121">
        <v>46</v>
      </c>
      <c r="G192" s="122">
        <v>62</v>
      </c>
      <c r="H192" s="74">
        <f>F192-G192</f>
        <v>-16</v>
      </c>
      <c r="I192" s="254">
        <f>H192/G192</f>
        <v>-0.25806451612903225</v>
      </c>
      <c r="J192" s="1"/>
    </row>
    <row r="193" spans="1:10" ht="25.5" customHeight="1" thickBot="1" thickTop="1">
      <c r="A193" s="125">
        <f>SUM(A194:A196)</f>
        <v>58</v>
      </c>
      <c r="B193" s="125">
        <f>SUM(B194:B196)</f>
        <v>88</v>
      </c>
      <c r="C193" s="126">
        <f>SUM(C194:C197)</f>
        <v>-30</v>
      </c>
      <c r="D193" s="169">
        <f t="shared" si="11"/>
        <v>-0.3409090909090909</v>
      </c>
      <c r="E193" s="145" t="s">
        <v>12</v>
      </c>
      <c r="F193" s="125">
        <f>SUM(F194:F196)</f>
        <v>636</v>
      </c>
      <c r="G193" s="125">
        <f>SUM(G194:G196)</f>
        <v>816</v>
      </c>
      <c r="H193" s="125">
        <f>SUM(H194:H197)</f>
        <v>-180</v>
      </c>
      <c r="I193" s="168">
        <f>H193/G193*1</f>
        <v>-0.22058823529411764</v>
      </c>
      <c r="J193" s="1"/>
    </row>
    <row r="194" spans="1:10" ht="25.5" customHeight="1" thickTop="1">
      <c r="A194" s="124">
        <v>18</v>
      </c>
      <c r="B194" s="122">
        <v>35</v>
      </c>
      <c r="C194" s="121">
        <f>A194-B194</f>
        <v>-17</v>
      </c>
      <c r="D194" s="171">
        <f t="shared" si="11"/>
        <v>-0.4857142857142857</v>
      </c>
      <c r="E194" s="136" t="s">
        <v>13</v>
      </c>
      <c r="F194" s="121">
        <v>218</v>
      </c>
      <c r="G194" s="122">
        <v>324</v>
      </c>
      <c r="H194" s="137">
        <f>F194-G194</f>
        <v>-106</v>
      </c>
      <c r="I194" s="252">
        <f>H194/G194</f>
        <v>-0.3271604938271605</v>
      </c>
      <c r="J194" s="1"/>
    </row>
    <row r="195" spans="1:10" ht="25.5" customHeight="1">
      <c r="A195" s="124">
        <v>40</v>
      </c>
      <c r="B195" s="122">
        <v>52</v>
      </c>
      <c r="C195" s="124">
        <f>A195-B195</f>
        <v>-12</v>
      </c>
      <c r="D195" s="172">
        <f t="shared" si="11"/>
        <v>-0.23076923076923078</v>
      </c>
      <c r="E195" s="136" t="s">
        <v>14</v>
      </c>
      <c r="F195" s="121">
        <v>405</v>
      </c>
      <c r="G195" s="122">
        <v>472</v>
      </c>
      <c r="H195" s="122">
        <f>F195-G195</f>
        <v>-67</v>
      </c>
      <c r="I195" s="253">
        <f>H195/G195</f>
        <v>-0.1419491525423729</v>
      </c>
      <c r="J195" s="1"/>
    </row>
    <row r="196" spans="1:10" ht="25.5" customHeight="1" thickBot="1">
      <c r="A196" s="71">
        <v>0</v>
      </c>
      <c r="B196" s="72">
        <v>1</v>
      </c>
      <c r="C196" s="71">
        <f>A196-B196</f>
        <v>-1</v>
      </c>
      <c r="D196" s="169">
        <f t="shared" si="11"/>
        <v>-1</v>
      </c>
      <c r="E196" s="8" t="s">
        <v>15</v>
      </c>
      <c r="F196" s="73">
        <v>13</v>
      </c>
      <c r="G196" s="72">
        <v>20</v>
      </c>
      <c r="H196" s="74">
        <f>F196-G196</f>
        <v>-7</v>
      </c>
      <c r="I196" s="254">
        <f>H196/G196</f>
        <v>-0.35</v>
      </c>
      <c r="J196" s="1"/>
    </row>
    <row r="197" spans="7:10" ht="24.75" customHeight="1" thickTop="1">
      <c r="G197" s="176"/>
      <c r="J197" s="1"/>
    </row>
    <row r="198" ht="13.5" thickBot="1">
      <c r="J198" s="1"/>
    </row>
    <row r="199" spans="1:10" ht="25.5" customHeight="1" thickTop="1">
      <c r="A199" s="177" t="s">
        <v>308</v>
      </c>
      <c r="B199" s="117"/>
      <c r="C199" s="117"/>
      <c r="D199" s="117"/>
      <c r="E199" s="175" t="s">
        <v>317</v>
      </c>
      <c r="F199" s="117"/>
      <c r="G199" s="117"/>
      <c r="H199" s="117"/>
      <c r="I199" s="153"/>
      <c r="J199" s="1"/>
    </row>
    <row r="200" spans="1:10" ht="25.5" customHeight="1" thickBot="1">
      <c r="A200" s="237" t="s">
        <v>305</v>
      </c>
      <c r="G200" s="154" t="s">
        <v>0</v>
      </c>
      <c r="H200" s="155" t="s">
        <v>1</v>
      </c>
      <c r="I200" s="156"/>
      <c r="J200" s="1"/>
    </row>
    <row r="201" spans="1:10" ht="25.5" customHeight="1" thickBot="1" thickTop="1">
      <c r="A201" s="157" t="str">
        <f>A3</f>
        <v>     Mes del 1 al 31 de octubre</v>
      </c>
      <c r="B201" s="158"/>
      <c r="C201" s="158"/>
      <c r="D201" s="159"/>
      <c r="E201" s="238" t="s">
        <v>0</v>
      </c>
      <c r="F201" s="160" t="str">
        <f>F3</f>
        <v>Acumulado al 31 de octubre</v>
      </c>
      <c r="G201" s="161"/>
      <c r="H201" s="161"/>
      <c r="I201" s="162"/>
      <c r="J201" s="1"/>
    </row>
    <row r="202" spans="1:10" ht="25.5" customHeight="1" thickBot="1" thickTop="1">
      <c r="A202" s="163" t="s">
        <v>0</v>
      </c>
      <c r="B202" s="128" t="s">
        <v>0</v>
      </c>
      <c r="C202" s="132" t="s">
        <v>2</v>
      </c>
      <c r="D202" s="164"/>
      <c r="E202" s="128" t="s">
        <v>3</v>
      </c>
      <c r="F202" s="129" t="s">
        <v>0</v>
      </c>
      <c r="G202" s="128" t="s">
        <v>0</v>
      </c>
      <c r="H202" s="132" t="s">
        <v>2</v>
      </c>
      <c r="I202" s="133"/>
      <c r="J202" s="1"/>
    </row>
    <row r="203" spans="1:10" ht="25.5" customHeight="1" thickBot="1" thickTop="1">
      <c r="A203" s="165">
        <v>2014</v>
      </c>
      <c r="B203" s="130">
        <v>2013</v>
      </c>
      <c r="C203" s="166" t="s">
        <v>4</v>
      </c>
      <c r="D203" s="150" t="s">
        <v>5</v>
      </c>
      <c r="E203" s="131"/>
      <c r="F203" s="165">
        <v>2014</v>
      </c>
      <c r="G203" s="130">
        <v>2013</v>
      </c>
      <c r="H203" s="134" t="s">
        <v>4</v>
      </c>
      <c r="I203" s="134" t="s">
        <v>5</v>
      </c>
      <c r="J203" s="1"/>
    </row>
    <row r="204" spans="1:10" ht="25.5" customHeight="1" thickBot="1" thickTop="1">
      <c r="A204" s="72">
        <f>A205+A210</f>
        <v>140</v>
      </c>
      <c r="B204" s="72">
        <f>B205+B210</f>
        <v>166</v>
      </c>
      <c r="C204" s="121">
        <f>C205+C210</f>
        <v>-26</v>
      </c>
      <c r="D204" s="167">
        <f>C204/B204*1</f>
        <v>-0.1566265060240964</v>
      </c>
      <c r="E204" s="131" t="s">
        <v>6</v>
      </c>
      <c r="F204" s="72">
        <f>F205+F210</f>
        <v>1443</v>
      </c>
      <c r="G204" s="72">
        <f>G205+G210</f>
        <v>1549</v>
      </c>
      <c r="H204" s="121">
        <f>H205+H210</f>
        <v>-106</v>
      </c>
      <c r="I204" s="168">
        <f>H204/G204*1</f>
        <v>-0.0684312459651388</v>
      </c>
      <c r="J204" s="1"/>
    </row>
    <row r="205" spans="1:10" ht="25.5" customHeight="1" thickBot="1" thickTop="1">
      <c r="A205" s="72">
        <f>SUM(A206:A209)</f>
        <v>37</v>
      </c>
      <c r="B205" s="72">
        <f>SUM(B206:B209)</f>
        <v>36</v>
      </c>
      <c r="C205" s="126">
        <f>SUM(C206:C209)</f>
        <v>1</v>
      </c>
      <c r="D205" s="169">
        <f>C205/B205*1</f>
        <v>0.027777777777777776</v>
      </c>
      <c r="E205" s="131" t="s">
        <v>7</v>
      </c>
      <c r="F205" s="72">
        <f>SUM(F206:F209)</f>
        <v>299</v>
      </c>
      <c r="G205" s="72">
        <f>SUM(G206:G209)</f>
        <v>324</v>
      </c>
      <c r="H205" s="125">
        <f>SUM(H206:H209)</f>
        <v>-25</v>
      </c>
      <c r="I205" s="168">
        <f>H205/G205*1</f>
        <v>-0.07716049382716049</v>
      </c>
      <c r="J205" s="1"/>
    </row>
    <row r="206" spans="1:10" ht="25.5" customHeight="1" thickTop="1">
      <c r="A206" s="124">
        <v>7</v>
      </c>
      <c r="B206" s="122">
        <v>7</v>
      </c>
      <c r="C206" s="121">
        <f>A206-B206</f>
        <v>0</v>
      </c>
      <c r="D206" s="171">
        <f>C206/B206*1</f>
        <v>0</v>
      </c>
      <c r="E206" s="136" t="s">
        <v>8</v>
      </c>
      <c r="F206" s="121">
        <v>28</v>
      </c>
      <c r="G206" s="122">
        <v>51</v>
      </c>
      <c r="H206" s="137">
        <f>F206-G206</f>
        <v>-23</v>
      </c>
      <c r="I206" s="252">
        <f>H206/G206</f>
        <v>-0.45098039215686275</v>
      </c>
      <c r="J206" s="1"/>
    </row>
    <row r="207" spans="1:10" ht="25.5" customHeight="1">
      <c r="A207" s="124">
        <v>0</v>
      </c>
      <c r="B207" s="122">
        <v>0</v>
      </c>
      <c r="C207" s="121">
        <f>A207-B207</f>
        <v>0</v>
      </c>
      <c r="D207" s="253">
        <v>0</v>
      </c>
      <c r="E207" s="136" t="s">
        <v>9</v>
      </c>
      <c r="F207" s="121">
        <v>1</v>
      </c>
      <c r="G207" s="122">
        <v>0</v>
      </c>
      <c r="H207" s="122">
        <f>F207-G207</f>
        <v>1</v>
      </c>
      <c r="I207" s="253">
        <v>0</v>
      </c>
      <c r="J207" s="1"/>
    </row>
    <row r="208" spans="1:10" ht="25.5" customHeight="1">
      <c r="A208" s="124">
        <v>16</v>
      </c>
      <c r="B208" s="122">
        <v>10</v>
      </c>
      <c r="C208" s="121">
        <f>A208-B208</f>
        <v>6</v>
      </c>
      <c r="D208" s="171">
        <f aca="true" t="shared" si="12" ref="D208:D213">C208/B208*1</f>
        <v>0.6</v>
      </c>
      <c r="E208" s="136" t="s">
        <v>10</v>
      </c>
      <c r="F208" s="121">
        <v>120</v>
      </c>
      <c r="G208" s="122">
        <v>133</v>
      </c>
      <c r="H208" s="122">
        <f>F208-G208</f>
        <v>-13</v>
      </c>
      <c r="I208" s="253">
        <f>H208/G208</f>
        <v>-0.09774436090225563</v>
      </c>
      <c r="J208" s="1"/>
    </row>
    <row r="209" spans="1:10" ht="25.5" customHeight="1" thickBot="1">
      <c r="A209" s="124">
        <v>14</v>
      </c>
      <c r="B209" s="122">
        <v>19</v>
      </c>
      <c r="C209" s="121">
        <f>A209-B209</f>
        <v>-5</v>
      </c>
      <c r="D209" s="171">
        <f t="shared" si="12"/>
        <v>-0.2631578947368421</v>
      </c>
      <c r="E209" s="136" t="s">
        <v>11</v>
      </c>
      <c r="F209" s="121">
        <v>150</v>
      </c>
      <c r="G209" s="122">
        <v>140</v>
      </c>
      <c r="H209" s="74">
        <f>F209-G209</f>
        <v>10</v>
      </c>
      <c r="I209" s="254">
        <f>H209/G209</f>
        <v>0.07142857142857142</v>
      </c>
      <c r="J209" s="1"/>
    </row>
    <row r="210" spans="1:10" ht="25.5" customHeight="1" thickBot="1" thickTop="1">
      <c r="A210" s="125">
        <f>SUM(A211:A213)</f>
        <v>103</v>
      </c>
      <c r="B210" s="125">
        <f>SUM(B211:B213)</f>
        <v>130</v>
      </c>
      <c r="C210" s="126">
        <f>SUM(C211:C214)</f>
        <v>-27</v>
      </c>
      <c r="D210" s="167">
        <f t="shared" si="12"/>
        <v>-0.2076923076923077</v>
      </c>
      <c r="E210" s="145" t="s">
        <v>12</v>
      </c>
      <c r="F210" s="125">
        <f>SUM(F211:F213)</f>
        <v>1144</v>
      </c>
      <c r="G210" s="125">
        <f>SUM(G211:G213)</f>
        <v>1225</v>
      </c>
      <c r="H210" s="125">
        <f>SUM(H211:H214)</f>
        <v>-81</v>
      </c>
      <c r="I210" s="168">
        <f>H210/G210*1</f>
        <v>-0.06612244897959184</v>
      </c>
      <c r="J210" s="1"/>
    </row>
    <row r="211" spans="1:10" ht="25.5" customHeight="1" thickTop="1">
      <c r="A211" s="124">
        <v>29</v>
      </c>
      <c r="B211" s="122">
        <v>52</v>
      </c>
      <c r="C211" s="121">
        <f>A211-B211</f>
        <v>-23</v>
      </c>
      <c r="D211" s="171">
        <f t="shared" si="12"/>
        <v>-0.4423076923076923</v>
      </c>
      <c r="E211" s="136" t="s">
        <v>13</v>
      </c>
      <c r="F211" s="121">
        <v>401</v>
      </c>
      <c r="G211" s="122">
        <v>479</v>
      </c>
      <c r="H211" s="137">
        <f>F211-G211</f>
        <v>-78</v>
      </c>
      <c r="I211" s="252">
        <f>H211/G211</f>
        <v>-0.162839248434238</v>
      </c>
      <c r="J211" s="1"/>
    </row>
    <row r="212" spans="1:10" ht="25.5" customHeight="1">
      <c r="A212" s="124">
        <v>68</v>
      </c>
      <c r="B212" s="122">
        <v>76</v>
      </c>
      <c r="C212" s="121">
        <f>A212-B212</f>
        <v>-8</v>
      </c>
      <c r="D212" s="171">
        <f t="shared" si="12"/>
        <v>-0.10526315789473684</v>
      </c>
      <c r="E212" s="136" t="s">
        <v>14</v>
      </c>
      <c r="F212" s="121">
        <v>696</v>
      </c>
      <c r="G212" s="122">
        <v>705</v>
      </c>
      <c r="H212" s="122">
        <f>F212-G212</f>
        <v>-9</v>
      </c>
      <c r="I212" s="253">
        <f>H212/G212</f>
        <v>-0.01276595744680851</v>
      </c>
      <c r="J212" s="1"/>
    </row>
    <row r="213" spans="1:10" ht="25.5" customHeight="1" thickBot="1">
      <c r="A213" s="71">
        <v>6</v>
      </c>
      <c r="B213" s="72">
        <v>2</v>
      </c>
      <c r="C213" s="71">
        <f>A213-B213</f>
        <v>4</v>
      </c>
      <c r="D213" s="169">
        <f t="shared" si="12"/>
        <v>2</v>
      </c>
      <c r="E213" s="8" t="s">
        <v>15</v>
      </c>
      <c r="F213" s="73">
        <v>47</v>
      </c>
      <c r="G213" s="72">
        <v>41</v>
      </c>
      <c r="H213" s="74">
        <f>F213-G213</f>
        <v>6</v>
      </c>
      <c r="I213" s="254">
        <f>H213/G213</f>
        <v>0.14634146341463414</v>
      </c>
      <c r="J213" s="1"/>
    </row>
    <row r="214" ht="13.5" thickTop="1">
      <c r="J214" s="1"/>
    </row>
    <row r="215" ht="12.75">
      <c r="J215" s="1"/>
    </row>
    <row r="216" ht="13.5" thickBot="1">
      <c r="J216" s="1"/>
    </row>
    <row r="217" spans="1:10" ht="25.5" customHeight="1" thickTop="1">
      <c r="A217" s="177" t="s">
        <v>308</v>
      </c>
      <c r="B217" s="117"/>
      <c r="C217" s="117"/>
      <c r="D217" s="117"/>
      <c r="E217" s="175" t="s">
        <v>318</v>
      </c>
      <c r="F217" s="117"/>
      <c r="G217" s="117"/>
      <c r="H217" s="117"/>
      <c r="I217" s="153"/>
      <c r="J217" s="1"/>
    </row>
    <row r="218" spans="1:10" ht="25.5" customHeight="1" thickBot="1">
      <c r="A218" s="237" t="s">
        <v>305</v>
      </c>
      <c r="G218" s="154" t="s">
        <v>0</v>
      </c>
      <c r="H218" s="155" t="s">
        <v>1</v>
      </c>
      <c r="I218" s="156"/>
      <c r="J218" s="1"/>
    </row>
    <row r="219" spans="1:10" ht="25.5" customHeight="1" thickBot="1" thickTop="1">
      <c r="A219" s="157" t="str">
        <f>A3</f>
        <v>     Mes del 1 al 31 de octubre</v>
      </c>
      <c r="B219" s="158"/>
      <c r="C219" s="158"/>
      <c r="D219" s="159"/>
      <c r="E219" s="238" t="s">
        <v>0</v>
      </c>
      <c r="F219" s="160" t="str">
        <f>F3</f>
        <v>Acumulado al 31 de octubre</v>
      </c>
      <c r="G219" s="161"/>
      <c r="H219" s="161"/>
      <c r="I219" s="162"/>
      <c r="J219" s="1"/>
    </row>
    <row r="220" spans="1:10" ht="25.5" customHeight="1" thickBot="1" thickTop="1">
      <c r="A220" s="163" t="s">
        <v>0</v>
      </c>
      <c r="B220" s="128" t="s">
        <v>0</v>
      </c>
      <c r="C220" s="132" t="s">
        <v>2</v>
      </c>
      <c r="D220" s="164"/>
      <c r="E220" s="128" t="s">
        <v>3</v>
      </c>
      <c r="F220" s="129" t="s">
        <v>0</v>
      </c>
      <c r="G220" s="128" t="s">
        <v>0</v>
      </c>
      <c r="H220" s="132" t="s">
        <v>2</v>
      </c>
      <c r="I220" s="133"/>
      <c r="J220" s="1"/>
    </row>
    <row r="221" spans="1:10" ht="25.5" customHeight="1" thickBot="1" thickTop="1">
      <c r="A221" s="165">
        <v>2014</v>
      </c>
      <c r="B221" s="130">
        <v>2013</v>
      </c>
      <c r="C221" s="166" t="s">
        <v>4</v>
      </c>
      <c r="D221" s="150" t="s">
        <v>5</v>
      </c>
      <c r="E221" s="131"/>
      <c r="F221" s="165">
        <v>2014</v>
      </c>
      <c r="G221" s="130">
        <v>2013</v>
      </c>
      <c r="H221" s="134" t="s">
        <v>4</v>
      </c>
      <c r="I221" s="134" t="s">
        <v>5</v>
      </c>
      <c r="J221" s="1"/>
    </row>
    <row r="222" spans="1:10" ht="25.5" customHeight="1" thickBot="1" thickTop="1">
      <c r="A222" s="72">
        <f>A223+A228</f>
        <v>109</v>
      </c>
      <c r="B222" s="72">
        <f>B223+B228</f>
        <v>113</v>
      </c>
      <c r="C222" s="73">
        <f>C223+C228</f>
        <v>-8</v>
      </c>
      <c r="D222" s="167">
        <f aca="true" t="shared" si="13" ref="D222:D231">C222/B222*1</f>
        <v>-0.07079646017699115</v>
      </c>
      <c r="E222" s="131" t="s">
        <v>6</v>
      </c>
      <c r="F222" s="72">
        <f>F223+F228</f>
        <v>1261</v>
      </c>
      <c r="G222" s="72">
        <f>G223+G228</f>
        <v>1518</v>
      </c>
      <c r="H222" s="121">
        <f>H223+H228</f>
        <v>-257</v>
      </c>
      <c r="I222" s="168">
        <f>H222/G222*1</f>
        <v>-0.16930171277997366</v>
      </c>
      <c r="J222" s="1"/>
    </row>
    <row r="223" spans="1:10" ht="25.5" customHeight="1" thickBot="1" thickTop="1">
      <c r="A223" s="72">
        <f>SUM(A224:A227)</f>
        <v>14</v>
      </c>
      <c r="B223" s="72">
        <f>SUM(B224:B227)</f>
        <v>16</v>
      </c>
      <c r="C223" s="126">
        <f>SUM(C224:C227)</f>
        <v>-2</v>
      </c>
      <c r="D223" s="169">
        <f t="shared" si="13"/>
        <v>-0.125</v>
      </c>
      <c r="E223" s="131" t="s">
        <v>7</v>
      </c>
      <c r="F223" s="72">
        <f>SUM(F224:F227)</f>
        <v>175</v>
      </c>
      <c r="G223" s="72">
        <f>SUM(G224:G227)</f>
        <v>221</v>
      </c>
      <c r="H223" s="125">
        <f>SUM(H224:H227)</f>
        <v>-46</v>
      </c>
      <c r="I223" s="168">
        <f>H223/G223*1</f>
        <v>-0.2081447963800905</v>
      </c>
      <c r="J223" s="1"/>
    </row>
    <row r="224" spans="1:10" ht="25.5" customHeight="1" thickTop="1">
      <c r="A224" s="124">
        <v>1</v>
      </c>
      <c r="B224" s="122">
        <v>1</v>
      </c>
      <c r="C224" s="121">
        <f>A224-B224</f>
        <v>0</v>
      </c>
      <c r="D224" s="253">
        <f>C224/B224</f>
        <v>0</v>
      </c>
      <c r="E224" s="136" t="s">
        <v>8</v>
      </c>
      <c r="F224" s="121">
        <v>13</v>
      </c>
      <c r="G224" s="122">
        <v>21</v>
      </c>
      <c r="H224" s="137">
        <f>F224-G224</f>
        <v>-8</v>
      </c>
      <c r="I224" s="253">
        <f>H224/G224</f>
        <v>-0.38095238095238093</v>
      </c>
      <c r="J224" s="1"/>
    </row>
    <row r="225" spans="1:10" ht="25.5" customHeight="1">
      <c r="A225" s="124">
        <v>0</v>
      </c>
      <c r="B225" s="122">
        <v>0</v>
      </c>
      <c r="C225" s="121">
        <f>A225-B225</f>
        <v>0</v>
      </c>
      <c r="D225" s="253">
        <v>0</v>
      </c>
      <c r="E225" s="136" t="s">
        <v>9</v>
      </c>
      <c r="F225" s="121">
        <v>0</v>
      </c>
      <c r="G225" s="122">
        <v>0</v>
      </c>
      <c r="H225" s="122">
        <f>F225-G225</f>
        <v>0</v>
      </c>
      <c r="I225" s="253">
        <v>0</v>
      </c>
      <c r="J225" s="1"/>
    </row>
    <row r="226" spans="1:10" ht="25.5" customHeight="1">
      <c r="A226" s="124">
        <v>9</v>
      </c>
      <c r="B226" s="122">
        <v>8</v>
      </c>
      <c r="C226" s="121">
        <f>A226-B226</f>
        <v>1</v>
      </c>
      <c r="D226" s="171">
        <f t="shared" si="13"/>
        <v>0.125</v>
      </c>
      <c r="E226" s="136" t="s">
        <v>10</v>
      </c>
      <c r="F226" s="121">
        <v>79</v>
      </c>
      <c r="G226" s="122">
        <v>94</v>
      </c>
      <c r="H226" s="122">
        <f>F226-G226</f>
        <v>-15</v>
      </c>
      <c r="I226" s="253">
        <f>H226/G226</f>
        <v>-0.1595744680851064</v>
      </c>
      <c r="J226" s="1"/>
    </row>
    <row r="227" spans="1:10" ht="25.5" customHeight="1" thickBot="1">
      <c r="A227" s="124">
        <v>4</v>
      </c>
      <c r="B227" s="122">
        <v>7</v>
      </c>
      <c r="C227" s="72">
        <f>A227-B227</f>
        <v>-3</v>
      </c>
      <c r="D227" s="171">
        <f t="shared" si="13"/>
        <v>-0.42857142857142855</v>
      </c>
      <c r="E227" s="136" t="s">
        <v>11</v>
      </c>
      <c r="F227" s="121">
        <v>83</v>
      </c>
      <c r="G227" s="122">
        <v>106</v>
      </c>
      <c r="H227" s="74">
        <f>F227-G227</f>
        <v>-23</v>
      </c>
      <c r="I227" s="254">
        <f>H227/G227</f>
        <v>-0.2169811320754717</v>
      </c>
      <c r="J227" s="1"/>
    </row>
    <row r="228" spans="1:10" ht="25.5" customHeight="1" thickBot="1" thickTop="1">
      <c r="A228" s="125">
        <f>SUM(A229:A231)</f>
        <v>95</v>
      </c>
      <c r="B228" s="125">
        <f>SUM(B229:B231)</f>
        <v>97</v>
      </c>
      <c r="C228" s="73">
        <f>C229+C234</f>
        <v>-6</v>
      </c>
      <c r="D228" s="167">
        <f t="shared" si="13"/>
        <v>-0.061855670103092786</v>
      </c>
      <c r="E228" s="145" t="s">
        <v>12</v>
      </c>
      <c r="F228" s="125">
        <f>SUM(F229:F231)</f>
        <v>1086</v>
      </c>
      <c r="G228" s="125">
        <f>SUM(G229:G231)</f>
        <v>1297</v>
      </c>
      <c r="H228" s="125">
        <f>SUM(H229:H232)</f>
        <v>-211</v>
      </c>
      <c r="I228" s="168">
        <f>H228/G228*1</f>
        <v>-0.16268311488049345</v>
      </c>
      <c r="J228" s="1"/>
    </row>
    <row r="229" spans="1:10" ht="25.5" customHeight="1" thickTop="1">
      <c r="A229" s="124">
        <v>37</v>
      </c>
      <c r="B229" s="122">
        <v>43</v>
      </c>
      <c r="C229" s="121">
        <f>A229-B229</f>
        <v>-6</v>
      </c>
      <c r="D229" s="171">
        <f t="shared" si="13"/>
        <v>-0.13953488372093023</v>
      </c>
      <c r="E229" s="136" t="s">
        <v>13</v>
      </c>
      <c r="F229" s="121">
        <v>402</v>
      </c>
      <c r="G229" s="122">
        <v>457</v>
      </c>
      <c r="H229" s="137">
        <f>F229-G229</f>
        <v>-55</v>
      </c>
      <c r="I229" s="252">
        <f>H229/G229</f>
        <v>-0.12035010940919037</v>
      </c>
      <c r="J229" s="1"/>
    </row>
    <row r="230" spans="1:10" ht="25.5" customHeight="1">
      <c r="A230" s="124">
        <v>48</v>
      </c>
      <c r="B230" s="122">
        <v>40</v>
      </c>
      <c r="C230" s="124">
        <f>A230-B230</f>
        <v>8</v>
      </c>
      <c r="D230" s="172">
        <f t="shared" si="13"/>
        <v>0.2</v>
      </c>
      <c r="E230" s="136" t="s">
        <v>14</v>
      </c>
      <c r="F230" s="121">
        <v>582</v>
      </c>
      <c r="G230" s="122">
        <v>712</v>
      </c>
      <c r="H230" s="122">
        <f>F230-G230</f>
        <v>-130</v>
      </c>
      <c r="I230" s="253">
        <f>H230/G230</f>
        <v>-0.18258426966292135</v>
      </c>
      <c r="J230" s="1"/>
    </row>
    <row r="231" spans="1:10" ht="25.5" customHeight="1" thickBot="1">
      <c r="A231" s="71">
        <v>10</v>
      </c>
      <c r="B231" s="72">
        <v>14</v>
      </c>
      <c r="C231" s="71">
        <f>A231-B231</f>
        <v>-4</v>
      </c>
      <c r="D231" s="169">
        <f t="shared" si="13"/>
        <v>-0.2857142857142857</v>
      </c>
      <c r="E231" s="8" t="s">
        <v>15</v>
      </c>
      <c r="F231" s="73">
        <v>102</v>
      </c>
      <c r="G231" s="72">
        <v>128</v>
      </c>
      <c r="H231" s="74">
        <f>F231-G231</f>
        <v>-26</v>
      </c>
      <c r="I231" s="254">
        <f>H231/G231</f>
        <v>-0.203125</v>
      </c>
      <c r="J231" s="1"/>
    </row>
    <row r="232" ht="13.5" thickTop="1">
      <c r="J232" s="1"/>
    </row>
    <row r="233" ht="12.75">
      <c r="J233" s="1"/>
    </row>
    <row r="234" ht="14.25" customHeight="1" thickBot="1">
      <c r="J234" s="1"/>
    </row>
    <row r="235" spans="1:10" ht="25.5" customHeight="1" thickTop="1">
      <c r="A235" s="177" t="s">
        <v>308</v>
      </c>
      <c r="B235" s="117"/>
      <c r="C235" s="117"/>
      <c r="D235" s="117"/>
      <c r="E235" s="175" t="s">
        <v>16</v>
      </c>
      <c r="F235" s="117"/>
      <c r="G235" s="117"/>
      <c r="H235" s="117"/>
      <c r="I235" s="153"/>
      <c r="J235" s="1"/>
    </row>
    <row r="236" spans="1:10" ht="25.5" customHeight="1" thickBot="1">
      <c r="A236" s="237" t="s">
        <v>305</v>
      </c>
      <c r="G236" s="154" t="s">
        <v>0</v>
      </c>
      <c r="H236" s="155" t="s">
        <v>1</v>
      </c>
      <c r="I236" s="156"/>
      <c r="J236" s="1"/>
    </row>
    <row r="237" spans="1:10" ht="25.5" customHeight="1" thickBot="1" thickTop="1">
      <c r="A237" s="157" t="str">
        <f>A3</f>
        <v>     Mes del 1 al 31 de octubre</v>
      </c>
      <c r="B237" s="158"/>
      <c r="C237" s="158"/>
      <c r="D237" s="159"/>
      <c r="E237" s="238" t="s">
        <v>0</v>
      </c>
      <c r="F237" s="160" t="str">
        <f>F3</f>
        <v>Acumulado al 31 de octubre</v>
      </c>
      <c r="G237" s="161"/>
      <c r="H237" s="161"/>
      <c r="I237" s="162"/>
      <c r="J237" s="1"/>
    </row>
    <row r="238" spans="1:10" ht="25.5" customHeight="1" thickBot="1" thickTop="1">
      <c r="A238" s="163" t="s">
        <v>0</v>
      </c>
      <c r="B238" s="128" t="s">
        <v>0</v>
      </c>
      <c r="C238" s="132" t="s">
        <v>2</v>
      </c>
      <c r="D238" s="164"/>
      <c r="E238" s="128" t="s">
        <v>3</v>
      </c>
      <c r="F238" s="129" t="s">
        <v>0</v>
      </c>
      <c r="G238" s="128" t="s">
        <v>0</v>
      </c>
      <c r="H238" s="132" t="s">
        <v>2</v>
      </c>
      <c r="I238" s="133"/>
      <c r="J238" s="1"/>
    </row>
    <row r="239" spans="1:10" ht="25.5" customHeight="1" thickBot="1" thickTop="1">
      <c r="A239" s="165">
        <v>2014</v>
      </c>
      <c r="B239" s="130">
        <v>2013</v>
      </c>
      <c r="C239" s="166" t="s">
        <v>4</v>
      </c>
      <c r="D239" s="150" t="s">
        <v>5</v>
      </c>
      <c r="E239" s="131"/>
      <c r="F239" s="165">
        <v>2014</v>
      </c>
      <c r="G239" s="130">
        <v>2013</v>
      </c>
      <c r="H239" s="134" t="s">
        <v>4</v>
      </c>
      <c r="I239" s="134" t="s">
        <v>5</v>
      </c>
      <c r="J239" s="1"/>
    </row>
    <row r="240" spans="1:10" ht="25.5" customHeight="1" thickBot="1" thickTop="1">
      <c r="A240" s="71">
        <f>A241+A246</f>
        <v>4269</v>
      </c>
      <c r="B240" s="72">
        <f>B241+B246</f>
        <v>4709</v>
      </c>
      <c r="C240" s="73">
        <f>C241+C246</f>
        <v>-440</v>
      </c>
      <c r="D240" s="255">
        <f aca="true" t="shared" si="14" ref="D240:D249">C240/B240</f>
        <v>-0.09343809726056487</v>
      </c>
      <c r="E240" s="131" t="s">
        <v>6</v>
      </c>
      <c r="F240" s="73">
        <f>F241+F246</f>
        <v>44514</v>
      </c>
      <c r="G240" s="72">
        <f>G241+G246</f>
        <v>48757</v>
      </c>
      <c r="H240" s="74">
        <f>H241+H246</f>
        <v>-4243</v>
      </c>
      <c r="I240" s="254">
        <f aca="true" t="shared" si="15" ref="I240:I249">H240/G240</f>
        <v>-0.08702340176795127</v>
      </c>
      <c r="J240" s="1"/>
    </row>
    <row r="241" spans="1:10" ht="25.5" customHeight="1" thickBot="1" thickTop="1">
      <c r="A241" s="71">
        <f>SUM(A242:A245)</f>
        <v>614</v>
      </c>
      <c r="B241" s="72">
        <f>SUM(B242:B245)</f>
        <v>716</v>
      </c>
      <c r="C241" s="73">
        <f>SUM(C242:C245)</f>
        <v>-102</v>
      </c>
      <c r="D241" s="255">
        <f t="shared" si="14"/>
        <v>-0.1424581005586592</v>
      </c>
      <c r="E241" s="131" t="s">
        <v>7</v>
      </c>
      <c r="F241" s="73">
        <f>SUM(F242:F245)</f>
        <v>6913</v>
      </c>
      <c r="G241" s="72">
        <f>SUM(G242:G245)</f>
        <v>7819</v>
      </c>
      <c r="H241" s="74">
        <f>SUM(H242:H245)</f>
        <v>-906</v>
      </c>
      <c r="I241" s="254">
        <f t="shared" si="15"/>
        <v>-0.11587159483309886</v>
      </c>
      <c r="J241" s="1"/>
    </row>
    <row r="242" spans="1:10" ht="25.5" customHeight="1" thickTop="1">
      <c r="A242" s="122">
        <f aca="true" t="shared" si="16" ref="A242:B244">SUM(A8+A26+A45+A63+A81+A99+A117+A135+A153+A171+A189+A206+A224)</f>
        <v>50</v>
      </c>
      <c r="B242" s="122">
        <f t="shared" si="16"/>
        <v>88</v>
      </c>
      <c r="C242" s="137">
        <f>A242-B242</f>
        <v>-38</v>
      </c>
      <c r="D242" s="256">
        <f t="shared" si="14"/>
        <v>-0.4318181818181818</v>
      </c>
      <c r="E242" s="136" t="s">
        <v>8</v>
      </c>
      <c r="F242" s="124">
        <f aca="true" t="shared" si="17" ref="F242:G245">SUM(F8+F26+F45+F63+F81+F99+F117+F135+F153+F171+F189+F206+F224)</f>
        <v>555</v>
      </c>
      <c r="G242" s="124">
        <f t="shared" si="17"/>
        <v>756</v>
      </c>
      <c r="H242" s="137">
        <f>F242-G242</f>
        <v>-201</v>
      </c>
      <c r="I242" s="257">
        <f t="shared" si="15"/>
        <v>-0.26587301587301587</v>
      </c>
      <c r="J242" s="1"/>
    </row>
    <row r="243" spans="1:10" ht="25.5" customHeight="1">
      <c r="A243" s="122">
        <f t="shared" si="16"/>
        <v>2</v>
      </c>
      <c r="B243" s="122">
        <f t="shared" si="16"/>
        <v>1</v>
      </c>
      <c r="C243" s="121">
        <f>A243-B243</f>
        <v>1</v>
      </c>
      <c r="D243" s="256">
        <f t="shared" si="14"/>
        <v>1</v>
      </c>
      <c r="E243" s="136" t="s">
        <v>9</v>
      </c>
      <c r="F243" s="122">
        <f t="shared" si="17"/>
        <v>37</v>
      </c>
      <c r="G243" s="122">
        <f t="shared" si="17"/>
        <v>24</v>
      </c>
      <c r="H243" s="123">
        <f>F243-G243</f>
        <v>13</v>
      </c>
      <c r="I243" s="257">
        <f t="shared" si="15"/>
        <v>0.5416666666666666</v>
      </c>
      <c r="J243" s="1"/>
    </row>
    <row r="244" spans="1:10" ht="25.5" customHeight="1">
      <c r="A244" s="122">
        <f t="shared" si="16"/>
        <v>381</v>
      </c>
      <c r="B244" s="122">
        <f t="shared" si="16"/>
        <v>439</v>
      </c>
      <c r="C244" s="121">
        <f>A244-B244</f>
        <v>-58</v>
      </c>
      <c r="D244" s="256">
        <f t="shared" si="14"/>
        <v>-0.13211845102505695</v>
      </c>
      <c r="E244" s="136" t="s">
        <v>10</v>
      </c>
      <c r="F244" s="122">
        <f t="shared" si="17"/>
        <v>4378</v>
      </c>
      <c r="G244" s="122">
        <f t="shared" si="17"/>
        <v>4994</v>
      </c>
      <c r="H244" s="123">
        <f>F244-G244</f>
        <v>-616</v>
      </c>
      <c r="I244" s="257">
        <f t="shared" si="15"/>
        <v>-0.12334801762114538</v>
      </c>
      <c r="J244" s="1"/>
    </row>
    <row r="245" spans="1:10" ht="25.5" customHeight="1" thickBot="1">
      <c r="A245" s="72">
        <f>SUM(A11+A29+A48+A66+A84+A102+A120+A138+A156+A174+A192+A209+A227)</f>
        <v>181</v>
      </c>
      <c r="B245" s="72">
        <f>SUM(B11+B29+B48+B66+B84+B102+B120+B138+B156+B174+B192+B209+B227)</f>
        <v>188</v>
      </c>
      <c r="C245" s="121">
        <f>A245-B245</f>
        <v>-7</v>
      </c>
      <c r="D245" s="256">
        <f t="shared" si="14"/>
        <v>-0.03723404255319149</v>
      </c>
      <c r="E245" s="136" t="s">
        <v>11</v>
      </c>
      <c r="F245" s="72">
        <f t="shared" si="17"/>
        <v>1943</v>
      </c>
      <c r="G245" s="72">
        <f t="shared" si="17"/>
        <v>2045</v>
      </c>
      <c r="H245" s="123">
        <f>F245-G245</f>
        <v>-102</v>
      </c>
      <c r="I245" s="257">
        <f t="shared" si="15"/>
        <v>-0.04987775061124694</v>
      </c>
      <c r="J245" s="1"/>
    </row>
    <row r="246" spans="1:10" ht="25.5" customHeight="1" thickBot="1" thickTop="1">
      <c r="A246" s="174">
        <f>SUM(A247:A249)</f>
        <v>3655</v>
      </c>
      <c r="B246" s="125">
        <f>SUM(B247:B249)</f>
        <v>3993</v>
      </c>
      <c r="C246" s="126">
        <f>SUM(C247:C249)</f>
        <v>-338</v>
      </c>
      <c r="D246" s="258">
        <f t="shared" si="14"/>
        <v>-0.08464813423491109</v>
      </c>
      <c r="E246" s="145" t="s">
        <v>12</v>
      </c>
      <c r="F246" s="126">
        <f>SUM(F247:F249)</f>
        <v>37601</v>
      </c>
      <c r="G246" s="125">
        <f>SUM(G247:G249)</f>
        <v>40938</v>
      </c>
      <c r="H246" s="127">
        <f>SUM(H247:H249)</f>
        <v>-3337</v>
      </c>
      <c r="I246" s="259">
        <f t="shared" si="15"/>
        <v>-0.08151350823196053</v>
      </c>
      <c r="J246" s="1"/>
    </row>
    <row r="247" spans="1:10" ht="25.5" customHeight="1" thickTop="1">
      <c r="A247" s="122">
        <f aca="true" t="shared" si="18" ref="A247:B249">SUM(A13+A31+A50+A68+A86+A104+A122+A140+A158+A176+A194+A211+A229)</f>
        <v>918</v>
      </c>
      <c r="B247" s="122">
        <f t="shared" si="18"/>
        <v>1180</v>
      </c>
      <c r="C247" s="121">
        <f>A247-B247</f>
        <v>-262</v>
      </c>
      <c r="D247" s="256">
        <f t="shared" si="14"/>
        <v>-0.22203389830508474</v>
      </c>
      <c r="E247" s="136" t="s">
        <v>13</v>
      </c>
      <c r="F247" s="122">
        <f aca="true" t="shared" si="19" ref="F247:G249">SUM(F13+F31+F50+F68+F86+F104+F122+F140+F158+F176+F194+F211+F229)</f>
        <v>10036</v>
      </c>
      <c r="G247" s="122">
        <f t="shared" si="19"/>
        <v>11713</v>
      </c>
      <c r="H247" s="123">
        <f>F247-G247</f>
        <v>-1677</v>
      </c>
      <c r="I247" s="257">
        <f t="shared" si="15"/>
        <v>-0.14317425083240842</v>
      </c>
      <c r="J247" s="1"/>
    </row>
    <row r="248" spans="1:10" ht="25.5" customHeight="1">
      <c r="A248" s="122">
        <f t="shared" si="18"/>
        <v>2320</v>
      </c>
      <c r="B248" s="122">
        <f t="shared" si="18"/>
        <v>2402</v>
      </c>
      <c r="C248" s="121">
        <f>A248-B248</f>
        <v>-82</v>
      </c>
      <c r="D248" s="256">
        <f t="shared" si="14"/>
        <v>-0.03413821815154038</v>
      </c>
      <c r="E248" s="136" t="s">
        <v>14</v>
      </c>
      <c r="F248" s="122">
        <f t="shared" si="19"/>
        <v>23799</v>
      </c>
      <c r="G248" s="122">
        <f t="shared" si="19"/>
        <v>24550</v>
      </c>
      <c r="H248" s="123">
        <f>F248-G248</f>
        <v>-751</v>
      </c>
      <c r="I248" s="257">
        <f t="shared" si="15"/>
        <v>-0.030590631364562117</v>
      </c>
      <c r="J248" s="1"/>
    </row>
    <row r="249" spans="1:10" ht="25.5" customHeight="1" thickBot="1">
      <c r="A249" s="72">
        <f t="shared" si="18"/>
        <v>417</v>
      </c>
      <c r="B249" s="72">
        <f t="shared" si="18"/>
        <v>411</v>
      </c>
      <c r="C249" s="73">
        <f>A249-B249</f>
        <v>6</v>
      </c>
      <c r="D249" s="255">
        <f t="shared" si="14"/>
        <v>0.014598540145985401</v>
      </c>
      <c r="E249" s="8" t="s">
        <v>15</v>
      </c>
      <c r="F249" s="72">
        <f t="shared" si="19"/>
        <v>3766</v>
      </c>
      <c r="G249" s="72">
        <f t="shared" si="19"/>
        <v>4675</v>
      </c>
      <c r="H249" s="74">
        <f>F249-G249</f>
        <v>-909</v>
      </c>
      <c r="I249" s="254">
        <f t="shared" si="15"/>
        <v>-0.19443850267379678</v>
      </c>
      <c r="J249" s="1"/>
    </row>
    <row r="250" spans="6:9" ht="13.5" thickTop="1">
      <c r="F250" s="1"/>
      <c r="G250" s="1"/>
      <c r="H250" s="1"/>
      <c r="I250" s="1"/>
    </row>
    <row r="251" spans="6:9" ht="12.75">
      <c r="F251" s="1"/>
      <c r="G251" s="1"/>
      <c r="H251" s="1"/>
      <c r="I251" s="1"/>
    </row>
    <row r="252" spans="6:9" ht="12.75">
      <c r="F252" s="1"/>
      <c r="G252" s="1"/>
      <c r="H252" s="1"/>
      <c r="I252" s="1"/>
    </row>
    <row r="253" spans="6:9" ht="12.75">
      <c r="F253" s="1"/>
      <c r="G253" s="1"/>
      <c r="H253" s="1"/>
      <c r="I253" s="1"/>
    </row>
    <row r="254" spans="6:9" ht="12.75">
      <c r="F254" s="1"/>
      <c r="G254" s="1"/>
      <c r="H254" s="1"/>
      <c r="I254" s="1"/>
    </row>
    <row r="255" spans="6:9" ht="12.75">
      <c r="F255" s="1"/>
      <c r="G255" s="1"/>
      <c r="H255" s="1"/>
      <c r="I255" s="1"/>
    </row>
    <row r="256" spans="6:9" ht="12.75">
      <c r="F256" s="1"/>
      <c r="G256" s="1"/>
      <c r="H256" s="1"/>
      <c r="I256" s="1"/>
    </row>
    <row r="257" spans="6:9" ht="12.75">
      <c r="F257" s="1"/>
      <c r="G257" s="1"/>
      <c r="H257" s="1"/>
      <c r="I257" s="1"/>
    </row>
    <row r="258" spans="6:9" ht="12.75">
      <c r="F258" s="1"/>
      <c r="G258" s="1"/>
      <c r="H258" s="1"/>
      <c r="I258" s="1"/>
    </row>
    <row r="259" spans="6:9" ht="12.75">
      <c r="F259" s="1"/>
      <c r="G259" s="1"/>
      <c r="H259" s="1"/>
      <c r="I259" s="1"/>
    </row>
    <row r="260" spans="6:9" ht="12.75">
      <c r="F260" s="1"/>
      <c r="G260" s="1"/>
      <c r="H260" s="1"/>
      <c r="I260" s="1"/>
    </row>
    <row r="261" spans="6:9" ht="12.75">
      <c r="F261" s="1"/>
      <c r="G261" s="1"/>
      <c r="H261" s="1"/>
      <c r="I261" s="1"/>
    </row>
    <row r="262" spans="6:9" ht="12.75">
      <c r="F262" s="1"/>
      <c r="G262" s="1"/>
      <c r="H262" s="1"/>
      <c r="I262" s="1"/>
    </row>
    <row r="263" spans="6:9" ht="12.75">
      <c r="F263" s="1"/>
      <c r="G263" s="1"/>
      <c r="H263" s="1"/>
      <c r="I263" s="1"/>
    </row>
    <row r="264" spans="6:9" ht="12.75">
      <c r="F264" s="1"/>
      <c r="G264" s="1"/>
      <c r="H264" s="1"/>
      <c r="I264" s="1"/>
    </row>
    <row r="265" spans="6:9" ht="12.75">
      <c r="F265" s="1"/>
      <c r="G265" s="1"/>
      <c r="H265" s="1"/>
      <c r="I265" s="1"/>
    </row>
    <row r="266" spans="6:9" ht="12.75">
      <c r="F266" s="1"/>
      <c r="G266" s="1"/>
      <c r="H266" s="1"/>
      <c r="I266" s="1"/>
    </row>
    <row r="267" spans="6:9" ht="12.75">
      <c r="F267" s="1"/>
      <c r="G267" s="1"/>
      <c r="H267" s="1"/>
      <c r="I267" s="1"/>
    </row>
    <row r="268" spans="6:9" ht="12.75">
      <c r="F268" s="1"/>
      <c r="G268" s="1"/>
      <c r="H268" s="1"/>
      <c r="I268" s="1"/>
    </row>
    <row r="269" spans="6:9" ht="12.75">
      <c r="F269" s="1"/>
      <c r="G269" s="1"/>
      <c r="H269" s="1"/>
      <c r="I269" s="1"/>
    </row>
    <row r="270" spans="6:9" ht="12.75">
      <c r="F270" s="1"/>
      <c r="G270" s="1"/>
      <c r="H270" s="1"/>
      <c r="I270" s="1"/>
    </row>
    <row r="271" spans="6:9" ht="12.75">
      <c r="F271" s="1"/>
      <c r="G271" s="1"/>
      <c r="H271" s="1"/>
      <c r="I271" s="1"/>
    </row>
    <row r="272" spans="6:9" ht="12.75">
      <c r="F272" s="1"/>
      <c r="G272" s="1"/>
      <c r="H272" s="1"/>
      <c r="I272" s="1"/>
    </row>
    <row r="273" spans="6:9" ht="12.75">
      <c r="F273" s="1"/>
      <c r="G273" s="1"/>
      <c r="H273" s="1"/>
      <c r="I273" s="1"/>
    </row>
    <row r="274" spans="6:9" ht="12.75">
      <c r="F274" s="1"/>
      <c r="G274" s="1"/>
      <c r="H274" s="1"/>
      <c r="I274" s="1"/>
    </row>
    <row r="275" spans="6:9" ht="12.75">
      <c r="F275" s="1"/>
      <c r="G275" s="1"/>
      <c r="H275" s="1"/>
      <c r="I275" s="1"/>
    </row>
    <row r="276" spans="6:9" ht="12.75">
      <c r="F276" s="1"/>
      <c r="G276" s="1"/>
      <c r="H276" s="1"/>
      <c r="I276" s="1"/>
    </row>
    <row r="277" spans="6:9" ht="12.75">
      <c r="F277" s="1"/>
      <c r="G277" s="1"/>
      <c r="H277" s="1"/>
      <c r="I277" s="1"/>
    </row>
    <row r="278" spans="6:9" ht="12.75">
      <c r="F278" s="1"/>
      <c r="G278" s="1"/>
      <c r="H278" s="1"/>
      <c r="I278" s="1"/>
    </row>
    <row r="279" spans="6:9" ht="12.75">
      <c r="F279" s="1"/>
      <c r="G279" s="1"/>
      <c r="H279" s="1"/>
      <c r="I279" s="1"/>
    </row>
    <row r="280" spans="6:9" ht="12.75">
      <c r="F280" s="1"/>
      <c r="G280" s="1"/>
      <c r="H280" s="1"/>
      <c r="I280" s="1"/>
    </row>
    <row r="281" spans="6:9" ht="12.75">
      <c r="F281" s="1"/>
      <c r="G281" s="1"/>
      <c r="H281" s="1"/>
      <c r="I281" s="1"/>
    </row>
    <row r="340" spans="1:5" ht="13.5">
      <c r="A340" s="87"/>
      <c r="B340" s="87"/>
      <c r="C340" s="87"/>
      <c r="D340" s="88"/>
      <c r="E340" s="89"/>
    </row>
    <row r="341" ht="12.75">
      <c r="F341" s="2"/>
    </row>
    <row r="342" ht="12.75">
      <c r="F342" s="2"/>
    </row>
    <row r="343" spans="6:9" ht="12.75">
      <c r="F343" s="1"/>
      <c r="G343" s="1"/>
      <c r="H343" s="6"/>
      <c r="I343" s="6"/>
    </row>
    <row r="344" spans="6:9" ht="13.5">
      <c r="F344" s="3"/>
      <c r="G344" s="5"/>
      <c r="H344" s="4"/>
      <c r="I344" s="4"/>
    </row>
    <row r="345" spans="6:9" ht="12.75">
      <c r="F345" s="3"/>
      <c r="G345" s="5"/>
      <c r="H345" s="1"/>
      <c r="I345" s="1"/>
    </row>
    <row r="346" spans="6:9" ht="12.75">
      <c r="F346" s="3"/>
      <c r="G346" s="5"/>
      <c r="H346" s="1"/>
      <c r="I346" s="1"/>
    </row>
    <row r="347" spans="6:9" ht="12.75">
      <c r="F347" s="3"/>
      <c r="G347" s="5"/>
      <c r="H347" s="7"/>
      <c r="I347" s="7"/>
    </row>
    <row r="348" spans="6:9" ht="13.5">
      <c r="F348" s="3"/>
      <c r="G348" s="5"/>
      <c r="H348" s="4"/>
      <c r="I348" s="4"/>
    </row>
    <row r="349" spans="6:9" ht="13.5">
      <c r="F349" s="3"/>
      <c r="G349" s="5"/>
      <c r="H349" s="4"/>
      <c r="I349" s="4"/>
    </row>
    <row r="350" spans="6:9" ht="12.75">
      <c r="F350" s="3"/>
      <c r="G350" s="5"/>
      <c r="H350" s="1"/>
      <c r="I350" s="1"/>
    </row>
    <row r="351" spans="6:9" ht="12.75">
      <c r="F351" s="3"/>
      <c r="G351" s="5"/>
      <c r="H351" s="7"/>
      <c r="I351" s="7"/>
    </row>
    <row r="352" spans="6:9" ht="13.5">
      <c r="F352" s="3"/>
      <c r="G352" s="5"/>
      <c r="H352" s="4"/>
      <c r="I352" s="4"/>
    </row>
    <row r="353" spans="6:9" ht="13.5">
      <c r="F353" s="3"/>
      <c r="G353" s="5"/>
      <c r="H353" s="4"/>
      <c r="I353" s="4"/>
    </row>
    <row r="354" spans="6:9" ht="12.75">
      <c r="F354" s="3"/>
      <c r="G354" s="5"/>
      <c r="H354" s="1"/>
      <c r="I354" s="1"/>
    </row>
    <row r="355" spans="6:9" ht="12.75">
      <c r="F355" s="3"/>
      <c r="G355" s="5"/>
      <c r="H355" s="7"/>
      <c r="I355" s="7"/>
    </row>
    <row r="356" spans="6:9" ht="13.5">
      <c r="F356" s="3"/>
      <c r="G356" s="5"/>
      <c r="H356" s="4"/>
      <c r="I356" s="4"/>
    </row>
    <row r="357" spans="6:9" ht="13.5">
      <c r="F357" s="3"/>
      <c r="G357" s="5"/>
      <c r="H357" s="4"/>
      <c r="I357" s="4"/>
    </row>
    <row r="358" spans="6:9" ht="12.75">
      <c r="F358" s="3"/>
      <c r="G358" s="5"/>
      <c r="H358" s="1"/>
      <c r="I358" s="1"/>
    </row>
    <row r="359" spans="6:9" ht="12.75">
      <c r="F359" s="3"/>
      <c r="G359" s="5"/>
      <c r="H359" s="7"/>
      <c r="I359" s="7"/>
    </row>
    <row r="360" spans="6:9" ht="13.5">
      <c r="F360" s="3"/>
      <c r="G360" s="5"/>
      <c r="H360" s="4"/>
      <c r="I360" s="4"/>
    </row>
    <row r="361" spans="6:9" ht="13.5">
      <c r="F361" s="3"/>
      <c r="G361" s="5"/>
      <c r="H361" s="4"/>
      <c r="I361" s="4"/>
    </row>
    <row r="362" spans="6:9" ht="12.75">
      <c r="F362" s="3"/>
      <c r="G362" s="5"/>
      <c r="H362" s="1"/>
      <c r="I362" s="1"/>
    </row>
    <row r="363" spans="6:9" ht="12.75">
      <c r="F363" s="3"/>
      <c r="G363" s="5"/>
      <c r="H363" s="7"/>
      <c r="I363" s="7"/>
    </row>
    <row r="364" spans="6:9" ht="13.5">
      <c r="F364" s="3"/>
      <c r="G364" s="5"/>
      <c r="H364" s="4"/>
      <c r="I364" s="4"/>
    </row>
    <row r="365" spans="6:9" ht="13.5">
      <c r="F365" s="3"/>
      <c r="G365" s="5"/>
      <c r="H365" s="4"/>
      <c r="I365" s="4"/>
    </row>
    <row r="366" spans="6:9" ht="12.75">
      <c r="F366" s="3"/>
      <c r="G366" s="5"/>
      <c r="H366" s="1"/>
      <c r="I366" s="1"/>
    </row>
    <row r="367" spans="6:9" ht="12.75">
      <c r="F367" s="3"/>
      <c r="G367" s="5"/>
      <c r="H367" s="7"/>
      <c r="I367" s="7"/>
    </row>
    <row r="368" spans="6:9" ht="13.5">
      <c r="F368" s="3"/>
      <c r="G368" s="5"/>
      <c r="H368" s="4"/>
      <c r="I368" s="4"/>
    </row>
    <row r="369" spans="6:9" ht="13.5">
      <c r="F369" s="3"/>
      <c r="G369" s="5"/>
      <c r="H369" s="4"/>
      <c r="I369" s="4"/>
    </row>
    <row r="370" spans="6:9" ht="12.75">
      <c r="F370" s="3"/>
      <c r="G370" s="5"/>
      <c r="H370" s="1"/>
      <c r="I370" s="1"/>
    </row>
    <row r="371" spans="6:9" ht="12.75">
      <c r="F371" s="3"/>
      <c r="G371" s="5"/>
      <c r="H371" s="7"/>
      <c r="I371" s="7"/>
    </row>
    <row r="372" spans="6:9" ht="13.5">
      <c r="F372" s="3"/>
      <c r="G372" s="5"/>
      <c r="H372" s="4"/>
      <c r="I372" s="4"/>
    </row>
    <row r="373" spans="6:9" ht="13.5">
      <c r="F373" s="3"/>
      <c r="G373" s="5"/>
      <c r="H373" s="4"/>
      <c r="I373" s="4"/>
    </row>
    <row r="374" spans="6:9" ht="12.75">
      <c r="F374" s="3"/>
      <c r="G374" s="5"/>
      <c r="H374" s="1"/>
      <c r="I374" s="1"/>
    </row>
    <row r="375" spans="6:9" ht="12.75">
      <c r="F375" s="3"/>
      <c r="G375" s="5"/>
      <c r="H375" s="7"/>
      <c r="I375" s="7"/>
    </row>
    <row r="376" spans="6:9" ht="12.75">
      <c r="F376" s="1"/>
      <c r="G376" s="1"/>
      <c r="H376" s="1"/>
      <c r="I376" s="1"/>
    </row>
  </sheetData>
  <sheetProtection/>
  <printOptions/>
  <pageMargins left="1.27" right="0.33" top="1.61" bottom="0.92" header="7.26" footer="0.33"/>
  <pageSetup horizontalDpi="300" verticalDpi="300" orientation="landscape" scale="84" r:id="rId1"/>
  <rowBreaks count="13" manualBreakCount="13">
    <brk id="18" max="255" man="1"/>
    <brk id="37" max="255" man="1"/>
    <brk id="55" max="255" man="1"/>
    <brk id="73" max="255" man="1"/>
    <brk id="91" max="255" man="1"/>
    <brk id="109" max="255" man="1"/>
    <brk id="127" max="255" man="1"/>
    <brk id="145" max="255" man="1"/>
    <brk id="163" max="255" man="1"/>
    <brk id="181" max="255" man="1"/>
    <brk id="198" max="255" man="1"/>
    <brk id="216" max="255" man="1"/>
    <brk id="234" max="255" man="1"/>
  </rowBreaks>
</worksheet>
</file>

<file path=xl/worksheets/sheet2.xml><?xml version="1.0" encoding="utf-8"?>
<worksheet xmlns="http://schemas.openxmlformats.org/spreadsheetml/2006/main" xmlns:r="http://schemas.openxmlformats.org/officeDocument/2006/relationships">
  <dimension ref="A1:S807"/>
  <sheetViews>
    <sheetView zoomScale="83" zoomScaleNormal="83" zoomScaleSheetLayoutView="87" workbookViewId="0" topLeftCell="A465">
      <selection activeCell="J495" sqref="J495"/>
    </sheetView>
  </sheetViews>
  <sheetFormatPr defaultColWidth="9.140625" defaultRowHeight="12.75"/>
  <cols>
    <col min="1" max="1" width="14.00390625" style="0" customWidth="1"/>
    <col min="9" max="9" width="9.421875" style="0" customWidth="1"/>
    <col min="17" max="17" width="8.57421875" style="0" customWidth="1"/>
    <col min="18" max="18" width="9.8515625" style="0" customWidth="1"/>
  </cols>
  <sheetData>
    <row r="1" spans="1:19" ht="13.5" thickBot="1">
      <c r="A1" s="97"/>
      <c r="B1" s="82"/>
      <c r="C1" s="9" t="s">
        <v>17</v>
      </c>
      <c r="D1" s="10" t="s">
        <v>18</v>
      </c>
      <c r="E1" s="9" t="s">
        <v>19</v>
      </c>
      <c r="F1" s="10" t="s">
        <v>20</v>
      </c>
      <c r="G1" s="9" t="s">
        <v>21</v>
      </c>
      <c r="H1" s="10" t="s">
        <v>22</v>
      </c>
      <c r="I1" s="9" t="s">
        <v>23</v>
      </c>
      <c r="J1" s="10" t="s">
        <v>24</v>
      </c>
      <c r="K1" s="9" t="s">
        <v>25</v>
      </c>
      <c r="L1" s="10" t="s">
        <v>26</v>
      </c>
      <c r="M1" s="9" t="s">
        <v>27</v>
      </c>
      <c r="N1" s="9" t="s">
        <v>28</v>
      </c>
      <c r="O1" s="10" t="s">
        <v>29</v>
      </c>
      <c r="P1" s="11"/>
      <c r="Q1" s="11"/>
      <c r="R1" s="11"/>
      <c r="S1" s="11" t="s">
        <v>30</v>
      </c>
    </row>
    <row r="2" spans="1:19" ht="12.75">
      <c r="A2" s="98"/>
      <c r="B2" s="83">
        <v>2014</v>
      </c>
      <c r="C2" s="12">
        <f aca="true" t="shared" si="0" ref="C2:C33">S37</f>
        <v>8054</v>
      </c>
      <c r="D2" s="12">
        <f aca="true" t="shared" si="1" ref="D2:D33">S72</f>
        <v>4075</v>
      </c>
      <c r="E2" s="12">
        <f aca="true" t="shared" si="2" ref="E2:E33">S107</f>
        <v>3253</v>
      </c>
      <c r="F2" s="12">
        <f aca="true" t="shared" si="3" ref="F2:F33">S142</f>
        <v>1503</v>
      </c>
      <c r="G2" s="12">
        <f aca="true" t="shared" si="4" ref="G2:G33">S177</f>
        <v>2512</v>
      </c>
      <c r="H2" s="12">
        <f aca="true" t="shared" si="5" ref="H2:H33">S212</f>
        <v>3718</v>
      </c>
      <c r="I2" s="12">
        <f aca="true" t="shared" si="6" ref="I2:I33">S247</f>
        <v>10171</v>
      </c>
      <c r="J2" s="12">
        <f aca="true" t="shared" si="7" ref="J2:J33">S282</f>
        <v>3795</v>
      </c>
      <c r="K2" s="12">
        <f aca="true" t="shared" si="8" ref="K2:K33">S317</f>
        <v>2025</v>
      </c>
      <c r="L2" s="12">
        <f aca="true" t="shared" si="9" ref="L2:L32">S352</f>
        <v>1997</v>
      </c>
      <c r="M2" s="12">
        <f aca="true" t="shared" si="10" ref="M2:M33">S387</f>
        <v>707</v>
      </c>
      <c r="N2" s="12">
        <f aca="true" t="shared" si="11" ref="N2:N33">S422</f>
        <v>1443</v>
      </c>
      <c r="O2" s="13">
        <f>O6+O10+O14+O18+O22+O26+O30</f>
        <v>1261</v>
      </c>
      <c r="P2" s="14"/>
      <c r="Q2" s="14"/>
      <c r="R2" s="14"/>
      <c r="S2" s="12">
        <f>C2+D2+E2+F2+G2+H2+I2+J2+K2+L2+M2+N2+O2</f>
        <v>44514</v>
      </c>
    </row>
    <row r="3" spans="1:19" ht="12.75">
      <c r="A3" s="241" t="s">
        <v>40</v>
      </c>
      <c r="B3" s="83">
        <v>2013</v>
      </c>
      <c r="C3" s="12">
        <f t="shared" si="0"/>
        <v>8586</v>
      </c>
      <c r="D3" s="12">
        <f t="shared" si="1"/>
        <v>3699</v>
      </c>
      <c r="E3" s="12">
        <f t="shared" si="2"/>
        <v>3648</v>
      </c>
      <c r="F3" s="12">
        <f t="shared" si="3"/>
        <v>1945</v>
      </c>
      <c r="G3" s="12">
        <f t="shared" si="4"/>
        <v>2974</v>
      </c>
      <c r="H3" s="12">
        <f t="shared" si="5"/>
        <v>4104</v>
      </c>
      <c r="I3" s="12">
        <f t="shared" si="6"/>
        <v>10860</v>
      </c>
      <c r="J3" s="12">
        <f t="shared" si="7"/>
        <v>4255</v>
      </c>
      <c r="K3" s="12">
        <f t="shared" si="8"/>
        <v>2317</v>
      </c>
      <c r="L3" s="12">
        <f t="shared" si="9"/>
        <v>2387</v>
      </c>
      <c r="M3" s="12">
        <f t="shared" si="10"/>
        <v>915</v>
      </c>
      <c r="N3" s="12">
        <f t="shared" si="11"/>
        <v>1549</v>
      </c>
      <c r="O3" s="13">
        <f>O7+O11+O15+O19+O23+O27+O31</f>
        <v>1518</v>
      </c>
      <c r="P3" s="14"/>
      <c r="Q3" s="14"/>
      <c r="R3" s="14"/>
      <c r="S3" s="12">
        <f>C3+D3+E3+F3+G3+H3+I3+J3+K3+L3+M3+N3+O3</f>
        <v>48757</v>
      </c>
    </row>
    <row r="4" spans="1:19" ht="12.75">
      <c r="A4" s="98"/>
      <c r="B4" s="84" t="s">
        <v>212</v>
      </c>
      <c r="C4" s="12">
        <f t="shared" si="0"/>
        <v>-532</v>
      </c>
      <c r="D4" s="12">
        <f t="shared" si="1"/>
        <v>376</v>
      </c>
      <c r="E4" s="12">
        <f t="shared" si="2"/>
        <v>-395</v>
      </c>
      <c r="F4" s="12">
        <f t="shared" si="3"/>
        <v>-442</v>
      </c>
      <c r="G4" s="12">
        <f t="shared" si="4"/>
        <v>-462</v>
      </c>
      <c r="H4" s="12">
        <f t="shared" si="5"/>
        <v>-386</v>
      </c>
      <c r="I4" s="12">
        <f t="shared" si="6"/>
        <v>-689</v>
      </c>
      <c r="J4" s="12">
        <f t="shared" si="7"/>
        <v>-460</v>
      </c>
      <c r="K4" s="12">
        <f t="shared" si="8"/>
        <v>-292</v>
      </c>
      <c r="L4" s="12">
        <f t="shared" si="9"/>
        <v>-390</v>
      </c>
      <c r="M4" s="12">
        <f t="shared" si="10"/>
        <v>-208</v>
      </c>
      <c r="N4" s="12">
        <f t="shared" si="11"/>
        <v>-106</v>
      </c>
      <c r="O4" s="13">
        <f>O2-O3</f>
        <v>-257</v>
      </c>
      <c r="P4" s="14"/>
      <c r="Q4" s="14"/>
      <c r="R4" s="14"/>
      <c r="S4" s="12">
        <f>S2-S3</f>
        <v>-4243</v>
      </c>
    </row>
    <row r="5" spans="1:19" ht="13.5" thickBot="1">
      <c r="A5" s="99"/>
      <c r="B5" s="85" t="s">
        <v>5</v>
      </c>
      <c r="C5" s="15">
        <f t="shared" si="0"/>
        <v>-0.061961332401583975</v>
      </c>
      <c r="D5" s="15">
        <f t="shared" si="1"/>
        <v>0.10164909434982428</v>
      </c>
      <c r="E5" s="15">
        <f t="shared" si="2"/>
        <v>-0.10827850877192982</v>
      </c>
      <c r="F5" s="15">
        <f t="shared" si="3"/>
        <v>-0.22724935732647814</v>
      </c>
      <c r="G5" s="15">
        <f t="shared" si="4"/>
        <v>-0.15534633490248823</v>
      </c>
      <c r="H5" s="15">
        <f t="shared" si="5"/>
        <v>-0.09405458089668615</v>
      </c>
      <c r="I5" s="15">
        <f t="shared" si="6"/>
        <v>-0.06344383057090239</v>
      </c>
      <c r="J5" s="15">
        <f t="shared" si="7"/>
        <v>-0.10810810810810811</v>
      </c>
      <c r="K5" s="15">
        <f t="shared" si="8"/>
        <v>-0.12602503236944324</v>
      </c>
      <c r="L5" s="15">
        <f t="shared" si="9"/>
        <v>-0.16338500209467952</v>
      </c>
      <c r="M5" s="15">
        <f t="shared" si="10"/>
        <v>-0.2273224043715847</v>
      </c>
      <c r="N5" s="15">
        <f t="shared" si="11"/>
        <v>-0.0684312459651388</v>
      </c>
      <c r="O5" s="16">
        <f>O4/O3</f>
        <v>-0.16930171277997366</v>
      </c>
      <c r="P5" s="17"/>
      <c r="Q5" s="17"/>
      <c r="R5" s="17"/>
      <c r="S5" s="15">
        <f>S4/S3</f>
        <v>-0.08702340176795127</v>
      </c>
    </row>
    <row r="6" spans="1:19" ht="12.75">
      <c r="A6" s="98"/>
      <c r="B6" s="83">
        <v>2014</v>
      </c>
      <c r="C6" s="12">
        <f t="shared" si="0"/>
        <v>90</v>
      </c>
      <c r="D6" s="12">
        <f t="shared" si="1"/>
        <v>24</v>
      </c>
      <c r="E6" s="12">
        <f t="shared" si="2"/>
        <v>64</v>
      </c>
      <c r="F6" s="12">
        <f t="shared" si="3"/>
        <v>28</v>
      </c>
      <c r="G6" s="12">
        <f t="shared" si="4"/>
        <v>14</v>
      </c>
      <c r="H6" s="12">
        <f t="shared" si="5"/>
        <v>73</v>
      </c>
      <c r="I6" s="12">
        <f t="shared" si="6"/>
        <v>88</v>
      </c>
      <c r="J6" s="12">
        <f t="shared" si="7"/>
        <v>83</v>
      </c>
      <c r="K6" s="12">
        <f t="shared" si="8"/>
        <v>36</v>
      </c>
      <c r="L6" s="12">
        <f t="shared" si="9"/>
        <v>11</v>
      </c>
      <c r="M6" s="12">
        <f t="shared" si="10"/>
        <v>3</v>
      </c>
      <c r="N6" s="12">
        <f t="shared" si="11"/>
        <v>28</v>
      </c>
      <c r="O6" s="13">
        <f>S461</f>
        <v>13</v>
      </c>
      <c r="P6" s="14"/>
      <c r="Q6" s="14"/>
      <c r="R6" s="14"/>
      <c r="S6" s="12">
        <f>C6+D6+E6+F6+G6+H6+I6+J6+K6+L6+M6+N6+O6</f>
        <v>555</v>
      </c>
    </row>
    <row r="7" spans="1:19" ht="12.75">
      <c r="A7" s="100" t="s">
        <v>250</v>
      </c>
      <c r="B7" s="83">
        <v>2013</v>
      </c>
      <c r="C7" s="12">
        <f t="shared" si="0"/>
        <v>137</v>
      </c>
      <c r="D7" s="12">
        <f t="shared" si="1"/>
        <v>48</v>
      </c>
      <c r="E7" s="12">
        <f t="shared" si="2"/>
        <v>69</v>
      </c>
      <c r="F7" s="12">
        <f t="shared" si="3"/>
        <v>34</v>
      </c>
      <c r="G7" s="12">
        <f t="shared" si="4"/>
        <v>35</v>
      </c>
      <c r="H7" s="12">
        <f t="shared" si="5"/>
        <v>74</v>
      </c>
      <c r="I7" s="12">
        <f t="shared" si="6"/>
        <v>139</v>
      </c>
      <c r="J7" s="12">
        <f t="shared" si="7"/>
        <v>87</v>
      </c>
      <c r="K7" s="12">
        <f t="shared" si="8"/>
        <v>35</v>
      </c>
      <c r="L7" s="12">
        <f t="shared" si="9"/>
        <v>24</v>
      </c>
      <c r="M7" s="12">
        <f t="shared" si="10"/>
        <v>2</v>
      </c>
      <c r="N7" s="12">
        <f t="shared" si="11"/>
        <v>51</v>
      </c>
      <c r="O7" s="13">
        <f>S462</f>
        <v>21</v>
      </c>
      <c r="P7" s="14"/>
      <c r="Q7" s="14"/>
      <c r="R7" s="14"/>
      <c r="S7" s="12">
        <f>C7+D7+E7+F7+G7+H7+I7+J7+K7+L7+M7+N7+O7</f>
        <v>756</v>
      </c>
    </row>
    <row r="8" spans="1:19" ht="12.75">
      <c r="A8" s="101" t="s">
        <v>251</v>
      </c>
      <c r="B8" s="84" t="s">
        <v>212</v>
      </c>
      <c r="C8" s="12">
        <f t="shared" si="0"/>
        <v>-47</v>
      </c>
      <c r="D8" s="12">
        <f t="shared" si="1"/>
        <v>-24</v>
      </c>
      <c r="E8" s="12">
        <f t="shared" si="2"/>
        <v>-5</v>
      </c>
      <c r="F8" s="12">
        <f t="shared" si="3"/>
        <v>-6</v>
      </c>
      <c r="G8" s="12">
        <f t="shared" si="4"/>
        <v>-21</v>
      </c>
      <c r="H8" s="12">
        <f t="shared" si="5"/>
        <v>-1</v>
      </c>
      <c r="I8" s="12">
        <f t="shared" si="6"/>
        <v>-51</v>
      </c>
      <c r="J8" s="12">
        <f t="shared" si="7"/>
        <v>-4</v>
      </c>
      <c r="K8" s="12">
        <f t="shared" si="8"/>
        <v>1</v>
      </c>
      <c r="L8" s="12">
        <f t="shared" si="9"/>
        <v>-13</v>
      </c>
      <c r="M8" s="12">
        <f t="shared" si="10"/>
        <v>1</v>
      </c>
      <c r="N8" s="12">
        <f t="shared" si="11"/>
        <v>-23</v>
      </c>
      <c r="O8" s="13">
        <f>O6-O7</f>
        <v>-8</v>
      </c>
      <c r="P8" s="14"/>
      <c r="Q8" s="14"/>
      <c r="R8" s="14"/>
      <c r="S8" s="12">
        <f>S6-S7</f>
        <v>-201</v>
      </c>
    </row>
    <row r="9" spans="1:19" ht="13.5" thickBot="1">
      <c r="A9" s="102"/>
      <c r="B9" s="85" t="s">
        <v>5</v>
      </c>
      <c r="C9" s="15">
        <f t="shared" si="0"/>
        <v>-0.34306569343065696</v>
      </c>
      <c r="D9" s="15">
        <f t="shared" si="1"/>
        <v>-0.5</v>
      </c>
      <c r="E9" s="15">
        <f t="shared" si="2"/>
        <v>-0.07246376811594203</v>
      </c>
      <c r="F9" s="15">
        <f t="shared" si="3"/>
        <v>-0.17647058823529413</v>
      </c>
      <c r="G9" s="15">
        <f t="shared" si="4"/>
        <v>-0.6</v>
      </c>
      <c r="H9" s="15">
        <f t="shared" si="5"/>
        <v>-0.013513513513513514</v>
      </c>
      <c r="I9" s="15">
        <f t="shared" si="6"/>
        <v>-0.3669064748201439</v>
      </c>
      <c r="J9" s="15">
        <f t="shared" si="7"/>
        <v>-0.04597701149425287</v>
      </c>
      <c r="K9" s="15">
        <f t="shared" si="8"/>
        <v>0.02857142857142857</v>
      </c>
      <c r="L9" s="15">
        <f t="shared" si="9"/>
        <v>-0.5416666666666666</v>
      </c>
      <c r="M9" s="15">
        <f t="shared" si="10"/>
        <v>0.5</v>
      </c>
      <c r="N9" s="15">
        <f t="shared" si="11"/>
        <v>-0.45098039215686275</v>
      </c>
      <c r="O9" s="15">
        <f>S464</f>
        <v>-0.38095238095238093</v>
      </c>
      <c r="P9" s="17"/>
      <c r="Q9" s="17"/>
      <c r="R9" s="17"/>
      <c r="S9" s="15">
        <f>S8/S7</f>
        <v>-0.26587301587301587</v>
      </c>
    </row>
    <row r="10" spans="1:19" ht="12.75">
      <c r="A10" s="103"/>
      <c r="B10" s="83">
        <v>2014</v>
      </c>
      <c r="C10" s="12">
        <f t="shared" si="0"/>
        <v>1</v>
      </c>
      <c r="D10" s="12">
        <f t="shared" si="1"/>
        <v>5</v>
      </c>
      <c r="E10" s="12">
        <f t="shared" si="2"/>
        <v>14</v>
      </c>
      <c r="F10" s="12">
        <f t="shared" si="3"/>
        <v>0</v>
      </c>
      <c r="G10" s="12">
        <f t="shared" si="4"/>
        <v>2</v>
      </c>
      <c r="H10" s="12">
        <f t="shared" si="5"/>
        <v>1</v>
      </c>
      <c r="I10" s="12">
        <f t="shared" si="6"/>
        <v>3</v>
      </c>
      <c r="J10" s="12">
        <f t="shared" si="7"/>
        <v>1</v>
      </c>
      <c r="K10" s="12">
        <f t="shared" si="8"/>
        <v>2</v>
      </c>
      <c r="L10" s="12">
        <f t="shared" si="9"/>
        <v>7</v>
      </c>
      <c r="M10" s="12">
        <f t="shared" si="10"/>
        <v>0</v>
      </c>
      <c r="N10" s="12">
        <f t="shared" si="11"/>
        <v>1</v>
      </c>
      <c r="O10" s="13">
        <f>S465</f>
        <v>0</v>
      </c>
      <c r="P10" s="14"/>
      <c r="Q10" s="14"/>
      <c r="R10" s="14"/>
      <c r="S10" s="12">
        <f>C10+D10+E10+F10+G10+H10+I10+J10+K10+L10+M10+N10+O10</f>
        <v>37</v>
      </c>
    </row>
    <row r="11" spans="1:19" ht="12.75">
      <c r="A11" s="101" t="s">
        <v>252</v>
      </c>
      <c r="B11" s="83">
        <v>2013</v>
      </c>
      <c r="C11" s="12">
        <f t="shared" si="0"/>
        <v>2</v>
      </c>
      <c r="D11" s="12">
        <f t="shared" si="1"/>
        <v>0</v>
      </c>
      <c r="E11" s="12">
        <f t="shared" si="2"/>
        <v>3</v>
      </c>
      <c r="F11" s="12">
        <f t="shared" si="3"/>
        <v>2</v>
      </c>
      <c r="G11" s="12">
        <f t="shared" si="4"/>
        <v>1</v>
      </c>
      <c r="H11" s="12">
        <f t="shared" si="5"/>
        <v>2</v>
      </c>
      <c r="I11" s="12">
        <f t="shared" si="6"/>
        <v>5</v>
      </c>
      <c r="J11" s="12">
        <f t="shared" si="7"/>
        <v>1</v>
      </c>
      <c r="K11" s="12">
        <f t="shared" si="8"/>
        <v>3</v>
      </c>
      <c r="L11" s="12">
        <f t="shared" si="9"/>
        <v>5</v>
      </c>
      <c r="M11" s="12">
        <f t="shared" si="10"/>
        <v>0</v>
      </c>
      <c r="N11" s="12">
        <f t="shared" si="11"/>
        <v>0</v>
      </c>
      <c r="O11" s="13">
        <f>S466</f>
        <v>0</v>
      </c>
      <c r="P11" s="14"/>
      <c r="Q11" s="14"/>
      <c r="R11" s="14"/>
      <c r="S11" s="12">
        <f>C11+D11+E11+F11+G11+H11+I11+J11+K11+L11+M11+N11+O11</f>
        <v>24</v>
      </c>
    </row>
    <row r="12" spans="1:19" ht="12.75">
      <c r="A12" s="101" t="s">
        <v>253</v>
      </c>
      <c r="B12" s="84" t="s">
        <v>212</v>
      </c>
      <c r="C12" s="12">
        <f t="shared" si="0"/>
        <v>-1</v>
      </c>
      <c r="D12" s="12">
        <f t="shared" si="1"/>
        <v>5</v>
      </c>
      <c r="E12" s="12">
        <f t="shared" si="2"/>
        <v>11</v>
      </c>
      <c r="F12" s="12">
        <f t="shared" si="3"/>
        <v>-2</v>
      </c>
      <c r="G12" s="12">
        <f t="shared" si="4"/>
        <v>1</v>
      </c>
      <c r="H12" s="12">
        <f t="shared" si="5"/>
        <v>-1</v>
      </c>
      <c r="I12" s="12">
        <f t="shared" si="6"/>
        <v>-2</v>
      </c>
      <c r="J12" s="12">
        <f t="shared" si="7"/>
        <v>0</v>
      </c>
      <c r="K12" s="12">
        <f t="shared" si="8"/>
        <v>-1</v>
      </c>
      <c r="L12" s="12">
        <f t="shared" si="9"/>
        <v>2</v>
      </c>
      <c r="M12" s="12">
        <f t="shared" si="10"/>
        <v>0</v>
      </c>
      <c r="N12" s="12">
        <f t="shared" si="11"/>
        <v>1</v>
      </c>
      <c r="O12" s="13">
        <f>O10-O11</f>
        <v>0</v>
      </c>
      <c r="P12" s="14"/>
      <c r="Q12" s="14"/>
      <c r="R12" s="14"/>
      <c r="S12" s="12">
        <f>S10-S11</f>
        <v>13</v>
      </c>
    </row>
    <row r="13" spans="1:19" ht="13.5" thickBot="1">
      <c r="A13" s="102"/>
      <c r="B13" s="85" t="s">
        <v>5</v>
      </c>
      <c r="C13" s="15">
        <f t="shared" si="0"/>
        <v>-0.5</v>
      </c>
      <c r="D13" s="15">
        <f t="shared" si="1"/>
        <v>0</v>
      </c>
      <c r="E13" s="15">
        <f t="shared" si="2"/>
        <v>3.6666666666666665</v>
      </c>
      <c r="F13" s="15">
        <f t="shared" si="3"/>
        <v>-1</v>
      </c>
      <c r="G13" s="15">
        <f t="shared" si="4"/>
        <v>1</v>
      </c>
      <c r="H13" s="15">
        <f t="shared" si="5"/>
        <v>-0.5</v>
      </c>
      <c r="I13" s="15">
        <f t="shared" si="6"/>
        <v>-0.4</v>
      </c>
      <c r="J13" s="15">
        <f t="shared" si="7"/>
        <v>0</v>
      </c>
      <c r="K13" s="15">
        <f t="shared" si="8"/>
        <v>-0.3333333333333333</v>
      </c>
      <c r="L13" s="15">
        <f>S363</f>
        <v>0.4</v>
      </c>
      <c r="M13" s="15">
        <f t="shared" si="10"/>
        <v>0</v>
      </c>
      <c r="N13" s="15">
        <f t="shared" si="11"/>
        <v>0</v>
      </c>
      <c r="O13" s="15">
        <f>S468</f>
        <v>0</v>
      </c>
      <c r="P13" s="17"/>
      <c r="Q13" s="17"/>
      <c r="R13" s="17"/>
      <c r="S13" s="15">
        <f>S12/S11</f>
        <v>0.5416666666666666</v>
      </c>
    </row>
    <row r="14" spans="1:19" ht="12.75">
      <c r="A14" s="103"/>
      <c r="B14" s="83">
        <v>2014</v>
      </c>
      <c r="C14" s="12">
        <f t="shared" si="0"/>
        <v>1272</v>
      </c>
      <c r="D14" s="12">
        <f t="shared" si="1"/>
        <v>211</v>
      </c>
      <c r="E14" s="12">
        <f t="shared" si="2"/>
        <v>319</v>
      </c>
      <c r="F14" s="12">
        <f t="shared" si="3"/>
        <v>132</v>
      </c>
      <c r="G14" s="12">
        <f t="shared" si="4"/>
        <v>116</v>
      </c>
      <c r="H14" s="12">
        <f t="shared" si="5"/>
        <v>412</v>
      </c>
      <c r="I14" s="12">
        <f t="shared" si="6"/>
        <v>1016</v>
      </c>
      <c r="J14" s="12">
        <f t="shared" si="7"/>
        <v>470</v>
      </c>
      <c r="K14" s="12">
        <f t="shared" si="8"/>
        <v>143</v>
      </c>
      <c r="L14" s="12">
        <f t="shared" si="9"/>
        <v>66</v>
      </c>
      <c r="M14" s="12">
        <f t="shared" si="10"/>
        <v>22</v>
      </c>
      <c r="N14" s="12">
        <f t="shared" si="11"/>
        <v>120</v>
      </c>
      <c r="O14" s="13">
        <f>S469</f>
        <v>79</v>
      </c>
      <c r="P14" s="14"/>
      <c r="Q14" s="14"/>
      <c r="R14" s="14"/>
      <c r="S14" s="12">
        <f>C14+D14+E14+F14+G14+H14+I14+J14+K14+L14+M14+N14+O14</f>
        <v>4378</v>
      </c>
    </row>
    <row r="15" spans="1:19" ht="12.75">
      <c r="A15" s="101" t="s">
        <v>144</v>
      </c>
      <c r="B15" s="83">
        <v>2013</v>
      </c>
      <c r="C15" s="12">
        <f t="shared" si="0"/>
        <v>1330</v>
      </c>
      <c r="D15" s="12">
        <f t="shared" si="1"/>
        <v>240</v>
      </c>
      <c r="E15" s="12">
        <f t="shared" si="2"/>
        <v>332</v>
      </c>
      <c r="F15" s="12">
        <f t="shared" si="3"/>
        <v>221</v>
      </c>
      <c r="G15" s="12">
        <f t="shared" si="4"/>
        <v>161</v>
      </c>
      <c r="H15" s="12">
        <f t="shared" si="5"/>
        <v>449</v>
      </c>
      <c r="I15" s="12">
        <f t="shared" si="6"/>
        <v>1254</v>
      </c>
      <c r="J15" s="12">
        <f t="shared" si="7"/>
        <v>477</v>
      </c>
      <c r="K15" s="12">
        <f t="shared" si="8"/>
        <v>136</v>
      </c>
      <c r="L15" s="12">
        <f t="shared" si="9"/>
        <v>132</v>
      </c>
      <c r="M15" s="12">
        <f t="shared" si="10"/>
        <v>35</v>
      </c>
      <c r="N15" s="12">
        <f t="shared" si="11"/>
        <v>133</v>
      </c>
      <c r="O15" s="13">
        <f>S470</f>
        <v>94</v>
      </c>
      <c r="P15" s="14"/>
      <c r="Q15" s="14"/>
      <c r="R15" s="14"/>
      <c r="S15" s="12">
        <f>C15+D15+E15+F15+G15+H15+I15+J15+K15+L15+M15+N15+O15</f>
        <v>4994</v>
      </c>
    </row>
    <row r="16" spans="1:19" ht="12.75">
      <c r="A16" s="103"/>
      <c r="B16" s="84" t="s">
        <v>212</v>
      </c>
      <c r="C16" s="12">
        <f t="shared" si="0"/>
        <v>-58</v>
      </c>
      <c r="D16" s="12">
        <f t="shared" si="1"/>
        <v>-29</v>
      </c>
      <c r="E16" s="12">
        <f t="shared" si="2"/>
        <v>-13</v>
      </c>
      <c r="F16" s="12">
        <f t="shared" si="3"/>
        <v>-89</v>
      </c>
      <c r="G16" s="12">
        <f t="shared" si="4"/>
        <v>-45</v>
      </c>
      <c r="H16" s="12">
        <f t="shared" si="5"/>
        <v>-37</v>
      </c>
      <c r="I16" s="18">
        <f t="shared" si="6"/>
        <v>-238</v>
      </c>
      <c r="J16" s="12">
        <f t="shared" si="7"/>
        <v>-7</v>
      </c>
      <c r="K16" s="12">
        <f t="shared" si="8"/>
        <v>7</v>
      </c>
      <c r="L16" s="12">
        <f t="shared" si="9"/>
        <v>-66</v>
      </c>
      <c r="M16" s="12">
        <f t="shared" si="10"/>
        <v>-13</v>
      </c>
      <c r="N16" s="12">
        <f t="shared" si="11"/>
        <v>-13</v>
      </c>
      <c r="O16" s="13">
        <f>O14-O15</f>
        <v>-15</v>
      </c>
      <c r="P16" s="14"/>
      <c r="Q16" s="14"/>
      <c r="R16" s="14"/>
      <c r="S16" s="12">
        <f>S14-S15</f>
        <v>-616</v>
      </c>
    </row>
    <row r="17" spans="1:19" ht="13.5" thickBot="1">
      <c r="A17" s="102"/>
      <c r="B17" s="85" t="s">
        <v>5</v>
      </c>
      <c r="C17" s="15">
        <f t="shared" si="0"/>
        <v>-0.04360902255639098</v>
      </c>
      <c r="D17" s="15">
        <f t="shared" si="1"/>
        <v>-0.12083333333333333</v>
      </c>
      <c r="E17" s="15">
        <f t="shared" si="2"/>
        <v>-0.0391566265060241</v>
      </c>
      <c r="F17" s="15">
        <f t="shared" si="3"/>
        <v>-0.40271493212669685</v>
      </c>
      <c r="G17" s="15">
        <f t="shared" si="4"/>
        <v>-0.2795031055900621</v>
      </c>
      <c r="H17" s="15">
        <f t="shared" si="5"/>
        <v>-0.08240534521158129</v>
      </c>
      <c r="I17" s="15">
        <f t="shared" si="6"/>
        <v>-0.189792663476874</v>
      </c>
      <c r="J17" s="15">
        <f t="shared" si="7"/>
        <v>-0.014675052410901468</v>
      </c>
      <c r="K17" s="15">
        <f t="shared" si="8"/>
        <v>0.051470588235294115</v>
      </c>
      <c r="L17" s="15">
        <f t="shared" si="9"/>
        <v>-0.5</v>
      </c>
      <c r="M17" s="15">
        <f t="shared" si="10"/>
        <v>-0.37142857142857144</v>
      </c>
      <c r="N17" s="15">
        <f t="shared" si="11"/>
        <v>-0.09774436090225563</v>
      </c>
      <c r="O17" s="15">
        <f>S472</f>
        <v>-0.1595744680851064</v>
      </c>
      <c r="P17" s="17"/>
      <c r="Q17" s="17"/>
      <c r="R17" s="17"/>
      <c r="S17" s="15">
        <f>S16/S15</f>
        <v>-0.12334801762114538</v>
      </c>
    </row>
    <row r="18" spans="1:19" ht="12.75">
      <c r="A18" s="103"/>
      <c r="B18" s="83">
        <v>2014</v>
      </c>
      <c r="C18" s="12">
        <f t="shared" si="0"/>
        <v>318</v>
      </c>
      <c r="D18" s="12">
        <f t="shared" si="1"/>
        <v>177</v>
      </c>
      <c r="E18" s="12">
        <f t="shared" si="2"/>
        <v>236</v>
      </c>
      <c r="F18" s="12">
        <f t="shared" si="3"/>
        <v>102</v>
      </c>
      <c r="G18" s="12">
        <f t="shared" si="4"/>
        <v>98</v>
      </c>
      <c r="H18" s="12">
        <f t="shared" si="5"/>
        <v>141</v>
      </c>
      <c r="I18" s="12">
        <f t="shared" si="6"/>
        <v>219</v>
      </c>
      <c r="J18" s="12">
        <f t="shared" si="7"/>
        <v>134</v>
      </c>
      <c r="K18" s="12">
        <f t="shared" si="8"/>
        <v>175</v>
      </c>
      <c r="L18" s="12">
        <f t="shared" si="9"/>
        <v>64</v>
      </c>
      <c r="M18" s="12">
        <f t="shared" si="10"/>
        <v>46</v>
      </c>
      <c r="N18" s="12">
        <f t="shared" si="11"/>
        <v>150</v>
      </c>
      <c r="O18" s="13">
        <f>S473</f>
        <v>83</v>
      </c>
      <c r="P18" s="14"/>
      <c r="Q18" s="14"/>
      <c r="R18" s="14"/>
      <c r="S18" s="12">
        <f>C18+D18+E18+F18+G18+H18+I18+J18+K18+L18+M18+N18+O18</f>
        <v>1943</v>
      </c>
    </row>
    <row r="19" spans="1:19" ht="12.75">
      <c r="A19" s="101" t="s">
        <v>254</v>
      </c>
      <c r="B19" s="83">
        <v>2013</v>
      </c>
      <c r="C19" s="12">
        <f t="shared" si="0"/>
        <v>294</v>
      </c>
      <c r="D19" s="12">
        <f t="shared" si="1"/>
        <v>110</v>
      </c>
      <c r="E19" s="12">
        <f t="shared" si="2"/>
        <v>206</v>
      </c>
      <c r="F19" s="12">
        <f t="shared" si="3"/>
        <v>89</v>
      </c>
      <c r="G19" s="12">
        <f t="shared" si="4"/>
        <v>153</v>
      </c>
      <c r="H19" s="12">
        <f t="shared" si="5"/>
        <v>190</v>
      </c>
      <c r="I19" s="12">
        <f t="shared" si="6"/>
        <v>252</v>
      </c>
      <c r="J19" s="12">
        <f t="shared" si="7"/>
        <v>204</v>
      </c>
      <c r="K19" s="12">
        <f t="shared" si="8"/>
        <v>174</v>
      </c>
      <c r="L19" s="12">
        <f t="shared" si="9"/>
        <v>65</v>
      </c>
      <c r="M19" s="12">
        <f t="shared" si="10"/>
        <v>62</v>
      </c>
      <c r="N19" s="12">
        <f t="shared" si="11"/>
        <v>140</v>
      </c>
      <c r="O19" s="13">
        <f>S474</f>
        <v>106</v>
      </c>
      <c r="P19" s="14"/>
      <c r="Q19" s="14"/>
      <c r="R19" s="14"/>
      <c r="S19" s="12">
        <f>C19+D19+E19+F19+G19+H19+I19+J19+K19+L19+M19+N19+O19</f>
        <v>2045</v>
      </c>
    </row>
    <row r="20" spans="1:19" ht="12.75">
      <c r="A20" s="101" t="s">
        <v>255</v>
      </c>
      <c r="B20" s="84" t="s">
        <v>212</v>
      </c>
      <c r="C20" s="12">
        <f t="shared" si="0"/>
        <v>24</v>
      </c>
      <c r="D20" s="12">
        <f t="shared" si="1"/>
        <v>67</v>
      </c>
      <c r="E20" s="12">
        <f t="shared" si="2"/>
        <v>30</v>
      </c>
      <c r="F20" s="12">
        <f t="shared" si="3"/>
        <v>13</v>
      </c>
      <c r="G20" s="12">
        <f t="shared" si="4"/>
        <v>-55</v>
      </c>
      <c r="H20" s="12">
        <f t="shared" si="5"/>
        <v>-49</v>
      </c>
      <c r="I20" s="18">
        <f t="shared" si="6"/>
        <v>-33</v>
      </c>
      <c r="J20" s="12">
        <f t="shared" si="7"/>
        <v>-70</v>
      </c>
      <c r="K20" s="12">
        <f t="shared" si="8"/>
        <v>1</v>
      </c>
      <c r="L20" s="12">
        <f t="shared" si="9"/>
        <v>-1</v>
      </c>
      <c r="M20" s="12">
        <f t="shared" si="10"/>
        <v>-16</v>
      </c>
      <c r="N20" s="12">
        <f t="shared" si="11"/>
        <v>10</v>
      </c>
      <c r="O20" s="13">
        <f>O18-O19</f>
        <v>-23</v>
      </c>
      <c r="P20" s="14"/>
      <c r="Q20" s="14"/>
      <c r="R20" s="14"/>
      <c r="S20" s="12">
        <f>S18-S19</f>
        <v>-102</v>
      </c>
    </row>
    <row r="21" spans="1:19" ht="13.5" thickBot="1">
      <c r="A21" s="102"/>
      <c r="B21" s="85" t="s">
        <v>5</v>
      </c>
      <c r="C21" s="15">
        <f t="shared" si="0"/>
        <v>0.08163265306122448</v>
      </c>
      <c r="D21" s="15">
        <f t="shared" si="1"/>
        <v>0.6090909090909091</v>
      </c>
      <c r="E21" s="15">
        <f t="shared" si="2"/>
        <v>0.14563106796116504</v>
      </c>
      <c r="F21" s="15">
        <f t="shared" si="3"/>
        <v>0.14606741573033707</v>
      </c>
      <c r="G21" s="15">
        <f t="shared" si="4"/>
        <v>-0.35947712418300654</v>
      </c>
      <c r="H21" s="15">
        <f t="shared" si="5"/>
        <v>-0.2578947368421053</v>
      </c>
      <c r="I21" s="15">
        <f t="shared" si="6"/>
        <v>-0.13095238095238096</v>
      </c>
      <c r="J21" s="15">
        <f t="shared" si="7"/>
        <v>-0.3431372549019608</v>
      </c>
      <c r="K21" s="15">
        <f t="shared" si="8"/>
        <v>0.005747126436781609</v>
      </c>
      <c r="L21" s="15">
        <f t="shared" si="9"/>
        <v>-0.015384615384615385</v>
      </c>
      <c r="M21" s="15">
        <f t="shared" si="10"/>
        <v>-0.25806451612903225</v>
      </c>
      <c r="N21" s="15">
        <f t="shared" si="11"/>
        <v>0.07142857142857142</v>
      </c>
      <c r="O21" s="15">
        <f>S476</f>
        <v>-0.2169811320754717</v>
      </c>
      <c r="P21" s="17"/>
      <c r="Q21" s="17"/>
      <c r="R21" s="17"/>
      <c r="S21" s="15">
        <f>S20/S19</f>
        <v>-0.04987775061124694</v>
      </c>
    </row>
    <row r="22" spans="1:19" ht="12.75">
      <c r="A22" s="103"/>
      <c r="B22" s="83">
        <v>2014</v>
      </c>
      <c r="C22" s="12">
        <f t="shared" si="0"/>
        <v>1060</v>
      </c>
      <c r="D22" s="12">
        <f t="shared" si="1"/>
        <v>1153</v>
      </c>
      <c r="E22" s="12">
        <f t="shared" si="2"/>
        <v>682</v>
      </c>
      <c r="F22" s="12">
        <f t="shared" si="3"/>
        <v>517</v>
      </c>
      <c r="G22" s="12">
        <f t="shared" si="4"/>
        <v>820</v>
      </c>
      <c r="H22" s="12">
        <f t="shared" si="5"/>
        <v>885</v>
      </c>
      <c r="I22" s="12">
        <f t="shared" si="6"/>
        <v>2057</v>
      </c>
      <c r="J22" s="12">
        <f t="shared" si="7"/>
        <v>578</v>
      </c>
      <c r="K22" s="12">
        <f t="shared" si="8"/>
        <v>547</v>
      </c>
      <c r="L22" s="12">
        <f t="shared" si="9"/>
        <v>716</v>
      </c>
      <c r="M22" s="12">
        <f t="shared" si="10"/>
        <v>218</v>
      </c>
      <c r="N22" s="12">
        <f t="shared" si="11"/>
        <v>401</v>
      </c>
      <c r="O22" s="13">
        <f>S477</f>
        <v>402</v>
      </c>
      <c r="P22" s="14"/>
      <c r="Q22" s="14"/>
      <c r="R22" s="14"/>
      <c r="S22" s="12">
        <f>C22+D22+E22+F22+G22+H22+I22+J22+K22+L22+M22+N22+O22</f>
        <v>10036</v>
      </c>
    </row>
    <row r="23" spans="1:19" ht="12.75">
      <c r="A23" s="100" t="s">
        <v>256</v>
      </c>
      <c r="B23" s="83">
        <v>2013</v>
      </c>
      <c r="C23" s="12">
        <f t="shared" si="0"/>
        <v>1167</v>
      </c>
      <c r="D23" s="12">
        <f t="shared" si="1"/>
        <v>1137</v>
      </c>
      <c r="E23" s="12">
        <f t="shared" si="2"/>
        <v>842</v>
      </c>
      <c r="F23" s="12">
        <f t="shared" si="3"/>
        <v>684</v>
      </c>
      <c r="G23" s="12">
        <f t="shared" si="4"/>
        <v>1050</v>
      </c>
      <c r="H23" s="12">
        <f t="shared" si="5"/>
        <v>995</v>
      </c>
      <c r="I23" s="12">
        <f t="shared" si="6"/>
        <v>2024</v>
      </c>
      <c r="J23" s="12">
        <f t="shared" si="7"/>
        <v>904</v>
      </c>
      <c r="K23" s="12">
        <f t="shared" si="8"/>
        <v>609</v>
      </c>
      <c r="L23" s="12">
        <f t="shared" si="9"/>
        <v>1041</v>
      </c>
      <c r="M23" s="12">
        <f t="shared" si="10"/>
        <v>324</v>
      </c>
      <c r="N23" s="12">
        <f t="shared" si="11"/>
        <v>479</v>
      </c>
      <c r="O23" s="13">
        <f>S478</f>
        <v>457</v>
      </c>
      <c r="P23" s="14"/>
      <c r="Q23" s="14"/>
      <c r="R23" s="14"/>
      <c r="S23" s="12">
        <f>C23+D23+E23+F23+G23+H23+I23+J23+K23+L23+M23+N23+O23</f>
        <v>11713</v>
      </c>
    </row>
    <row r="24" spans="1:19" ht="12.75">
      <c r="A24" s="103"/>
      <c r="B24" s="84" t="s">
        <v>212</v>
      </c>
      <c r="C24" s="12">
        <f t="shared" si="0"/>
        <v>-107</v>
      </c>
      <c r="D24" s="12">
        <f t="shared" si="1"/>
        <v>16</v>
      </c>
      <c r="E24" s="12">
        <f t="shared" si="2"/>
        <v>-160</v>
      </c>
      <c r="F24" s="12">
        <f t="shared" si="3"/>
        <v>-167</v>
      </c>
      <c r="G24" s="12">
        <f t="shared" si="4"/>
        <v>-230</v>
      </c>
      <c r="H24" s="12">
        <f t="shared" si="5"/>
        <v>-110</v>
      </c>
      <c r="I24" s="18">
        <f t="shared" si="6"/>
        <v>33</v>
      </c>
      <c r="J24" s="12">
        <f t="shared" si="7"/>
        <v>-326</v>
      </c>
      <c r="K24" s="12">
        <f t="shared" si="8"/>
        <v>-62</v>
      </c>
      <c r="L24" s="12">
        <f t="shared" si="9"/>
        <v>-325</v>
      </c>
      <c r="M24" s="12">
        <f t="shared" si="10"/>
        <v>-106</v>
      </c>
      <c r="N24" s="12">
        <f t="shared" si="11"/>
        <v>-78</v>
      </c>
      <c r="O24" s="13">
        <f>O22-O23</f>
        <v>-55</v>
      </c>
      <c r="P24" s="14"/>
      <c r="Q24" s="14"/>
      <c r="R24" s="14"/>
      <c r="S24" s="12">
        <f>S22-S23</f>
        <v>-1677</v>
      </c>
    </row>
    <row r="25" spans="1:19" ht="13.5" thickBot="1">
      <c r="A25" s="102"/>
      <c r="B25" s="85" t="s">
        <v>5</v>
      </c>
      <c r="C25" s="15">
        <f t="shared" si="0"/>
        <v>-0.09168808911739502</v>
      </c>
      <c r="D25" s="15">
        <f t="shared" si="1"/>
        <v>0.014072119613016711</v>
      </c>
      <c r="E25" s="15">
        <f t="shared" si="2"/>
        <v>-0.19002375296912113</v>
      </c>
      <c r="F25" s="15">
        <f t="shared" si="3"/>
        <v>-0.24415204678362573</v>
      </c>
      <c r="G25" s="15">
        <f t="shared" si="4"/>
        <v>-0.21904761904761905</v>
      </c>
      <c r="H25" s="15">
        <f t="shared" si="5"/>
        <v>-0.11055276381909548</v>
      </c>
      <c r="I25" s="15">
        <f t="shared" si="6"/>
        <v>0.016304347826086956</v>
      </c>
      <c r="J25" s="15">
        <f t="shared" si="7"/>
        <v>-0.3606194690265487</v>
      </c>
      <c r="K25" s="15">
        <f t="shared" si="8"/>
        <v>-0.10180623973727422</v>
      </c>
      <c r="L25" s="15">
        <f t="shared" si="9"/>
        <v>-0.3121998078770413</v>
      </c>
      <c r="M25" s="15">
        <f t="shared" si="10"/>
        <v>-0.3271604938271605</v>
      </c>
      <c r="N25" s="15">
        <f t="shared" si="11"/>
        <v>-0.162839248434238</v>
      </c>
      <c r="O25" s="15">
        <f>S480</f>
        <v>-0.12035010940919037</v>
      </c>
      <c r="P25" s="17"/>
      <c r="Q25" s="17"/>
      <c r="R25" s="17"/>
      <c r="S25" s="15">
        <f>S24/S23</f>
        <v>-0.14317425083240842</v>
      </c>
    </row>
    <row r="26" spans="1:19" ht="12.75">
      <c r="A26" s="103"/>
      <c r="B26" s="83">
        <v>2014</v>
      </c>
      <c r="C26" s="12">
        <f t="shared" si="0"/>
        <v>4379</v>
      </c>
      <c r="D26" s="12">
        <f t="shared" si="1"/>
        <v>2230</v>
      </c>
      <c r="E26" s="12">
        <f t="shared" si="2"/>
        <v>1834</v>
      </c>
      <c r="F26" s="12">
        <f t="shared" si="3"/>
        <v>656</v>
      </c>
      <c r="G26" s="12">
        <f t="shared" si="4"/>
        <v>1373</v>
      </c>
      <c r="H26" s="12">
        <f t="shared" si="5"/>
        <v>1841</v>
      </c>
      <c r="I26" s="12">
        <f t="shared" si="6"/>
        <v>5407</v>
      </c>
      <c r="J26" s="12">
        <f t="shared" si="7"/>
        <v>2290</v>
      </c>
      <c r="K26" s="12">
        <f t="shared" si="8"/>
        <v>1035</v>
      </c>
      <c r="L26" s="12">
        <f t="shared" si="9"/>
        <v>1071</v>
      </c>
      <c r="M26" s="12">
        <f t="shared" si="10"/>
        <v>405</v>
      </c>
      <c r="N26" s="12">
        <f t="shared" si="11"/>
        <v>696</v>
      </c>
      <c r="O26" s="13">
        <f>S481</f>
        <v>582</v>
      </c>
      <c r="P26" s="14"/>
      <c r="Q26" s="14"/>
      <c r="R26" s="14"/>
      <c r="S26" s="12">
        <f>C26+D26+E26+F26+G26+H26+I26+J26+K26+L26+M26+N26+O26</f>
        <v>23799</v>
      </c>
    </row>
    <row r="27" spans="1:19" ht="12.75">
      <c r="A27" s="101" t="s">
        <v>257</v>
      </c>
      <c r="B27" s="83">
        <v>2013</v>
      </c>
      <c r="C27" s="12">
        <f t="shared" si="0"/>
        <v>4581</v>
      </c>
      <c r="D27" s="12">
        <f t="shared" si="1"/>
        <v>1766</v>
      </c>
      <c r="E27" s="12">
        <f t="shared" si="2"/>
        <v>2029</v>
      </c>
      <c r="F27" s="12">
        <f t="shared" si="3"/>
        <v>846</v>
      </c>
      <c r="G27" s="12">
        <f t="shared" si="4"/>
        <v>1454</v>
      </c>
      <c r="H27" s="12">
        <f t="shared" si="5"/>
        <v>1980</v>
      </c>
      <c r="I27" s="12">
        <f t="shared" si="6"/>
        <v>5459</v>
      </c>
      <c r="J27" s="12">
        <f t="shared" si="7"/>
        <v>2245</v>
      </c>
      <c r="K27" s="12">
        <f t="shared" si="8"/>
        <v>1258</v>
      </c>
      <c r="L27" s="12">
        <f t="shared" si="9"/>
        <v>1043</v>
      </c>
      <c r="M27" s="12">
        <f t="shared" si="10"/>
        <v>472</v>
      </c>
      <c r="N27" s="12">
        <f t="shared" si="11"/>
        <v>705</v>
      </c>
      <c r="O27" s="13">
        <f>S482</f>
        <v>712</v>
      </c>
      <c r="P27" s="14"/>
      <c r="Q27" s="14"/>
      <c r="R27" s="14"/>
      <c r="S27" s="12">
        <f>C27+D27+E27+F27+G27+H27+I27+J27+K27+L27+M27+N27+O27</f>
        <v>24550</v>
      </c>
    </row>
    <row r="28" spans="1:19" ht="12.75">
      <c r="A28" s="101" t="s">
        <v>258</v>
      </c>
      <c r="B28" s="84" t="s">
        <v>212</v>
      </c>
      <c r="C28" s="12">
        <f t="shared" si="0"/>
        <v>-202</v>
      </c>
      <c r="D28" s="12">
        <f t="shared" si="1"/>
        <v>464</v>
      </c>
      <c r="E28" s="12">
        <f t="shared" si="2"/>
        <v>-195</v>
      </c>
      <c r="F28" s="12">
        <f t="shared" si="3"/>
        <v>-190</v>
      </c>
      <c r="G28" s="12">
        <f t="shared" si="4"/>
        <v>-81</v>
      </c>
      <c r="H28" s="12">
        <f t="shared" si="5"/>
        <v>-139</v>
      </c>
      <c r="I28" s="18">
        <f t="shared" si="6"/>
        <v>-52</v>
      </c>
      <c r="J28" s="12">
        <f t="shared" si="7"/>
        <v>45</v>
      </c>
      <c r="K28" s="12">
        <f t="shared" si="8"/>
        <v>-223</v>
      </c>
      <c r="L28" s="12">
        <f t="shared" si="9"/>
        <v>28</v>
      </c>
      <c r="M28" s="12">
        <f t="shared" si="10"/>
        <v>-67</v>
      </c>
      <c r="N28" s="12">
        <f t="shared" si="11"/>
        <v>-9</v>
      </c>
      <c r="O28" s="13">
        <f>O26-O27</f>
        <v>-130</v>
      </c>
      <c r="P28" s="14"/>
      <c r="Q28" s="14"/>
      <c r="R28" s="14"/>
      <c r="S28" s="12">
        <f>S26-S27</f>
        <v>-751</v>
      </c>
    </row>
    <row r="29" spans="1:19" ht="13.5" thickBot="1">
      <c r="A29" s="102"/>
      <c r="B29" s="85" t="s">
        <v>5</v>
      </c>
      <c r="C29" s="15">
        <f t="shared" si="0"/>
        <v>-0.044095175725824054</v>
      </c>
      <c r="D29" s="15">
        <f t="shared" si="1"/>
        <v>0.2627406568516421</v>
      </c>
      <c r="E29" s="15">
        <f t="shared" si="2"/>
        <v>-0.09610645638245441</v>
      </c>
      <c r="F29" s="15">
        <f t="shared" si="3"/>
        <v>-0.22458628841607564</v>
      </c>
      <c r="G29" s="15">
        <f t="shared" si="4"/>
        <v>-0.05570839064649243</v>
      </c>
      <c r="H29" s="15">
        <f t="shared" si="5"/>
        <v>-0.0702020202020202</v>
      </c>
      <c r="I29" s="15">
        <f t="shared" si="6"/>
        <v>-0.009525554130793186</v>
      </c>
      <c r="J29" s="15">
        <f t="shared" si="7"/>
        <v>0.0200445434298441</v>
      </c>
      <c r="K29" s="15">
        <f t="shared" si="8"/>
        <v>-0.17726550079491257</v>
      </c>
      <c r="L29" s="15">
        <f t="shared" si="9"/>
        <v>0.026845637583892617</v>
      </c>
      <c r="M29" s="15">
        <f t="shared" si="10"/>
        <v>-0.1419491525423729</v>
      </c>
      <c r="N29" s="15">
        <f t="shared" si="11"/>
        <v>-0.01276595744680851</v>
      </c>
      <c r="O29" s="15">
        <f>S484</f>
        <v>-0.18258426966292135</v>
      </c>
      <c r="P29" s="17"/>
      <c r="Q29" s="17"/>
      <c r="R29" s="17"/>
      <c r="S29" s="15">
        <f>S28/S27</f>
        <v>-0.030590631364562117</v>
      </c>
    </row>
    <row r="30" spans="1:19" ht="12.75">
      <c r="A30" s="103"/>
      <c r="B30" s="83">
        <v>2014</v>
      </c>
      <c r="C30" s="12">
        <f t="shared" si="0"/>
        <v>934</v>
      </c>
      <c r="D30" s="12">
        <f t="shared" si="1"/>
        <v>275</v>
      </c>
      <c r="E30" s="12">
        <f t="shared" si="2"/>
        <v>104</v>
      </c>
      <c r="F30" s="12">
        <f t="shared" si="3"/>
        <v>68</v>
      </c>
      <c r="G30" s="12">
        <f t="shared" si="4"/>
        <v>89</v>
      </c>
      <c r="H30" s="12">
        <f t="shared" si="5"/>
        <v>365</v>
      </c>
      <c r="I30" s="12">
        <f t="shared" si="6"/>
        <v>1381</v>
      </c>
      <c r="J30" s="12">
        <f t="shared" si="7"/>
        <v>239</v>
      </c>
      <c r="K30" s="12">
        <f t="shared" si="8"/>
        <v>87</v>
      </c>
      <c r="L30" s="12">
        <f t="shared" si="9"/>
        <v>62</v>
      </c>
      <c r="M30" s="12">
        <f t="shared" si="10"/>
        <v>13</v>
      </c>
      <c r="N30" s="12">
        <f t="shared" si="11"/>
        <v>47</v>
      </c>
      <c r="O30" s="13">
        <f>S485</f>
        <v>102</v>
      </c>
      <c r="P30" s="14"/>
      <c r="Q30" s="14"/>
      <c r="R30" s="14"/>
      <c r="S30" s="12">
        <f>C30+D30+E30+F30+G30+H30+I30+J30+K30+L30+M30+N30+O30</f>
        <v>3766</v>
      </c>
    </row>
    <row r="31" spans="1:19" ht="12.75">
      <c r="A31" s="100" t="s">
        <v>259</v>
      </c>
      <c r="B31" s="83">
        <v>2013</v>
      </c>
      <c r="C31" s="12">
        <f t="shared" si="0"/>
        <v>1075</v>
      </c>
      <c r="D31" s="12">
        <f t="shared" si="1"/>
        <v>398</v>
      </c>
      <c r="E31" s="12">
        <f t="shared" si="2"/>
        <v>167</v>
      </c>
      <c r="F31" s="12">
        <f t="shared" si="3"/>
        <v>69</v>
      </c>
      <c r="G31" s="12">
        <f t="shared" si="4"/>
        <v>120</v>
      </c>
      <c r="H31" s="12">
        <f t="shared" si="5"/>
        <v>414</v>
      </c>
      <c r="I31" s="12">
        <f t="shared" si="6"/>
        <v>1727</v>
      </c>
      <c r="J31" s="12">
        <f t="shared" si="7"/>
        <v>337</v>
      </c>
      <c r="K31" s="12">
        <f t="shared" si="8"/>
        <v>102</v>
      </c>
      <c r="L31" s="12">
        <f t="shared" si="9"/>
        <v>77</v>
      </c>
      <c r="M31" s="12">
        <f t="shared" si="10"/>
        <v>20</v>
      </c>
      <c r="N31" s="12">
        <f t="shared" si="11"/>
        <v>41</v>
      </c>
      <c r="O31" s="13">
        <f>S486</f>
        <v>128</v>
      </c>
      <c r="P31" s="14"/>
      <c r="Q31" s="14"/>
      <c r="R31" s="14"/>
      <c r="S31" s="12">
        <f>C31+D31+E31+F31+G31+H31+I31+J31+K31+L31+M31+N31+O31</f>
        <v>4675</v>
      </c>
    </row>
    <row r="32" spans="1:19" ht="12.75">
      <c r="A32" s="101" t="s">
        <v>260</v>
      </c>
      <c r="B32" s="84" t="s">
        <v>212</v>
      </c>
      <c r="C32" s="12">
        <f t="shared" si="0"/>
        <v>-141</v>
      </c>
      <c r="D32" s="12">
        <f t="shared" si="1"/>
        <v>-123</v>
      </c>
      <c r="E32" s="12">
        <f t="shared" si="2"/>
        <v>-63</v>
      </c>
      <c r="F32" s="12">
        <f t="shared" si="3"/>
        <v>-1</v>
      </c>
      <c r="G32" s="12">
        <f t="shared" si="4"/>
        <v>-31</v>
      </c>
      <c r="H32" s="12">
        <f t="shared" si="5"/>
        <v>-49</v>
      </c>
      <c r="I32" s="12">
        <f t="shared" si="6"/>
        <v>-346</v>
      </c>
      <c r="J32" s="12">
        <f t="shared" si="7"/>
        <v>-98</v>
      </c>
      <c r="K32" s="12">
        <f t="shared" si="8"/>
        <v>-15</v>
      </c>
      <c r="L32" s="12">
        <f t="shared" si="9"/>
        <v>-15</v>
      </c>
      <c r="M32" s="12">
        <f t="shared" si="10"/>
        <v>-7</v>
      </c>
      <c r="N32" s="12">
        <f t="shared" si="11"/>
        <v>6</v>
      </c>
      <c r="O32" s="13">
        <f>O30-O31</f>
        <v>-26</v>
      </c>
      <c r="P32" s="14"/>
      <c r="Q32" s="14"/>
      <c r="R32" s="14"/>
      <c r="S32" s="12">
        <f>S30-S31</f>
        <v>-909</v>
      </c>
    </row>
    <row r="33" spans="1:19" ht="13.5" thickBot="1">
      <c r="A33" s="102"/>
      <c r="B33" s="85" t="s">
        <v>5</v>
      </c>
      <c r="C33" s="15">
        <f t="shared" si="0"/>
        <v>-0.13116279069767442</v>
      </c>
      <c r="D33" s="15">
        <f t="shared" si="1"/>
        <v>-0.30904522613065327</v>
      </c>
      <c r="E33" s="15">
        <f t="shared" si="2"/>
        <v>-0.3772455089820359</v>
      </c>
      <c r="F33" s="15">
        <f t="shared" si="3"/>
        <v>-0.014492753623188406</v>
      </c>
      <c r="G33" s="15">
        <f t="shared" si="4"/>
        <v>-0.25833333333333336</v>
      </c>
      <c r="H33" s="15">
        <f t="shared" si="5"/>
        <v>-0.11835748792270531</v>
      </c>
      <c r="I33" s="15">
        <f t="shared" si="6"/>
        <v>-0.20034742327735958</v>
      </c>
      <c r="J33" s="15">
        <f t="shared" si="7"/>
        <v>-0.29080118694362017</v>
      </c>
      <c r="K33" s="15">
        <f t="shared" si="8"/>
        <v>-0.14705882352941177</v>
      </c>
      <c r="L33" s="15">
        <f>S383</f>
        <v>-0.19480519480519481</v>
      </c>
      <c r="M33" s="15">
        <f t="shared" si="10"/>
        <v>-0.35</v>
      </c>
      <c r="N33" s="15">
        <f t="shared" si="11"/>
        <v>0.14634146341463414</v>
      </c>
      <c r="O33" s="15">
        <f>S488</f>
        <v>-0.203125</v>
      </c>
      <c r="P33" s="17"/>
      <c r="Q33" s="17"/>
      <c r="R33" s="17"/>
      <c r="S33" s="15">
        <f>S32/S31</f>
        <v>-0.19443850267379678</v>
      </c>
    </row>
    <row r="34" spans="1:19" ht="12.75">
      <c r="A34" s="244"/>
      <c r="B34" s="245"/>
      <c r="C34" s="246"/>
      <c r="D34" s="246"/>
      <c r="E34" s="246"/>
      <c r="F34" s="246"/>
      <c r="G34" s="246"/>
      <c r="H34" s="246"/>
      <c r="I34" s="246"/>
      <c r="J34" s="246"/>
      <c r="K34" s="246"/>
      <c r="L34" s="246"/>
      <c r="M34" s="246"/>
      <c r="N34" s="246"/>
      <c r="O34" s="246"/>
      <c r="P34" s="42"/>
      <c r="Q34" s="42"/>
      <c r="R34" s="42"/>
      <c r="S34" s="246"/>
    </row>
    <row r="35" spans="1:19" ht="13.5" thickBot="1">
      <c r="A35" s="104" t="s">
        <v>261</v>
      </c>
      <c r="B35" s="19"/>
      <c r="C35" s="19"/>
      <c r="D35" s="19"/>
      <c r="E35" s="19"/>
      <c r="F35" s="19"/>
      <c r="G35" s="19"/>
      <c r="H35" s="19"/>
      <c r="I35" s="19"/>
      <c r="J35" s="19"/>
      <c r="K35" s="19"/>
      <c r="L35" s="19"/>
      <c r="M35" s="19"/>
      <c r="N35" s="19"/>
      <c r="O35" s="19"/>
      <c r="P35" s="19"/>
      <c r="Q35" s="19"/>
      <c r="R35" s="19"/>
      <c r="S35" s="20" t="s">
        <v>0</v>
      </c>
    </row>
    <row r="36" spans="1:19" ht="21" thickBot="1">
      <c r="A36" s="105"/>
      <c r="B36" s="82"/>
      <c r="C36" s="21" t="s">
        <v>31</v>
      </c>
      <c r="D36" s="22" t="s">
        <v>32</v>
      </c>
      <c r="E36" s="24" t="s">
        <v>33</v>
      </c>
      <c r="F36" s="23" t="s">
        <v>34</v>
      </c>
      <c r="G36" s="21" t="s">
        <v>35</v>
      </c>
      <c r="H36" s="22" t="s">
        <v>36</v>
      </c>
      <c r="I36" s="24" t="s">
        <v>37</v>
      </c>
      <c r="J36" s="22" t="s">
        <v>38</v>
      </c>
      <c r="K36" s="24" t="s">
        <v>323</v>
      </c>
      <c r="L36" s="23" t="s">
        <v>39</v>
      </c>
      <c r="M36" s="24" t="s">
        <v>322</v>
      </c>
      <c r="N36" s="25"/>
      <c r="O36" s="26"/>
      <c r="P36" s="26"/>
      <c r="Q36" s="26"/>
      <c r="R36" s="27"/>
      <c r="S36" s="26" t="s">
        <v>40</v>
      </c>
    </row>
    <row r="37" spans="1:19" ht="12.75">
      <c r="A37" s="106"/>
      <c r="B37" s="83">
        <v>2014</v>
      </c>
      <c r="C37" s="14">
        <f aca="true" t="shared" si="12" ref="C37:M38">C41+C45+C49+C53+C57+C61+C65</f>
        <v>400</v>
      </c>
      <c r="D37" s="14">
        <f t="shared" si="12"/>
        <v>1019</v>
      </c>
      <c r="E37" s="14">
        <f t="shared" si="12"/>
        <v>843</v>
      </c>
      <c r="F37" s="14">
        <f t="shared" si="12"/>
        <v>520</v>
      </c>
      <c r="G37" s="14">
        <f t="shared" si="12"/>
        <v>1131</v>
      </c>
      <c r="H37" s="14">
        <f t="shared" si="12"/>
        <v>525</v>
      </c>
      <c r="I37" s="14">
        <f t="shared" si="12"/>
        <v>492</v>
      </c>
      <c r="J37" s="14">
        <f t="shared" si="12"/>
        <v>381</v>
      </c>
      <c r="K37" s="14">
        <f t="shared" si="12"/>
        <v>604</v>
      </c>
      <c r="L37" s="14">
        <f t="shared" si="12"/>
        <v>1209</v>
      </c>
      <c r="M37" s="14">
        <f t="shared" si="12"/>
        <v>930</v>
      </c>
      <c r="N37" s="14"/>
      <c r="O37" s="14"/>
      <c r="P37" s="14"/>
      <c r="Q37" s="14"/>
      <c r="R37" s="28"/>
      <c r="S37" s="14">
        <f>C37+D37+E37+F37+G37+H37+I37+J37+K37+L37+M37+N37</f>
        <v>8054</v>
      </c>
    </row>
    <row r="38" spans="1:19" ht="12.75">
      <c r="A38" s="242" t="s">
        <v>40</v>
      </c>
      <c r="B38" s="83">
        <v>2013</v>
      </c>
      <c r="C38" s="14">
        <f>C42+C46+C50+C54+C58+C62+C66</f>
        <v>572</v>
      </c>
      <c r="D38" s="14">
        <f t="shared" si="12"/>
        <v>1142</v>
      </c>
      <c r="E38" s="14">
        <f t="shared" si="12"/>
        <v>830</v>
      </c>
      <c r="F38" s="14">
        <f>F42+F46+F50+F54+F58+F62+F66</f>
        <v>581</v>
      </c>
      <c r="G38" s="14">
        <f t="shared" si="12"/>
        <v>1104</v>
      </c>
      <c r="H38" s="14">
        <f t="shared" si="12"/>
        <v>549</v>
      </c>
      <c r="I38" s="14">
        <f>I42+I46+I50+I54+I58+I62+I66</f>
        <v>520</v>
      </c>
      <c r="J38" s="14">
        <f t="shared" si="12"/>
        <v>518</v>
      </c>
      <c r="K38" s="14">
        <f t="shared" si="12"/>
        <v>668</v>
      </c>
      <c r="L38" s="14">
        <f t="shared" si="12"/>
        <v>1131</v>
      </c>
      <c r="M38" s="14">
        <f t="shared" si="12"/>
        <v>971</v>
      </c>
      <c r="N38" s="14"/>
      <c r="O38" s="14"/>
      <c r="P38" s="14"/>
      <c r="Q38" s="14"/>
      <c r="R38" s="28"/>
      <c r="S38" s="14">
        <f>C38+D38+E38+F38+G38+H38+I38+J38+K38+L38+M38+N38</f>
        <v>8586</v>
      </c>
    </row>
    <row r="39" spans="1:19" ht="12.75">
      <c r="A39" s="106"/>
      <c r="B39" s="84" t="s">
        <v>212</v>
      </c>
      <c r="C39" s="14">
        <f>C37-C38</f>
        <v>-172</v>
      </c>
      <c r="D39" s="20">
        <f>D37-D38</f>
        <v>-123</v>
      </c>
      <c r="E39" s="14">
        <f aca="true" t="shared" si="13" ref="E39:M39">E37-E38</f>
        <v>13</v>
      </c>
      <c r="F39" s="20">
        <f t="shared" si="13"/>
        <v>-61</v>
      </c>
      <c r="G39" s="14">
        <f t="shared" si="13"/>
        <v>27</v>
      </c>
      <c r="H39" s="20">
        <f t="shared" si="13"/>
        <v>-24</v>
      </c>
      <c r="I39" s="14">
        <f t="shared" si="13"/>
        <v>-28</v>
      </c>
      <c r="J39" s="20">
        <f t="shared" si="13"/>
        <v>-137</v>
      </c>
      <c r="K39" s="14">
        <f t="shared" si="13"/>
        <v>-64</v>
      </c>
      <c r="L39" s="20">
        <f t="shared" si="13"/>
        <v>78</v>
      </c>
      <c r="M39" s="14">
        <f t="shared" si="13"/>
        <v>-41</v>
      </c>
      <c r="N39" s="28"/>
      <c r="O39" s="14"/>
      <c r="P39" s="14"/>
      <c r="Q39" s="14"/>
      <c r="R39" s="20"/>
      <c r="S39" s="14">
        <f>S37-S38</f>
        <v>-532</v>
      </c>
    </row>
    <row r="40" spans="1:19" ht="13.5" thickBot="1">
      <c r="A40" s="107"/>
      <c r="B40" s="85" t="s">
        <v>5</v>
      </c>
      <c r="C40" s="17">
        <f>C39/C38</f>
        <v>-0.3006993006993007</v>
      </c>
      <c r="D40" s="29">
        <f aca="true" t="shared" si="14" ref="D40:M40">D39/D38</f>
        <v>-0.10770577933450087</v>
      </c>
      <c r="E40" s="17">
        <f t="shared" si="14"/>
        <v>0.01566265060240964</v>
      </c>
      <c r="F40" s="29">
        <f t="shared" si="14"/>
        <v>-0.10499139414802065</v>
      </c>
      <c r="G40" s="17">
        <f t="shared" si="14"/>
        <v>0.024456521739130436</v>
      </c>
      <c r="H40" s="29">
        <f t="shared" si="14"/>
        <v>-0.04371584699453552</v>
      </c>
      <c r="I40" s="17">
        <f t="shared" si="14"/>
        <v>-0.05384615384615385</v>
      </c>
      <c r="J40" s="29">
        <f t="shared" si="14"/>
        <v>-0.2644787644787645</v>
      </c>
      <c r="K40" s="17">
        <f t="shared" si="14"/>
        <v>-0.09580838323353294</v>
      </c>
      <c r="L40" s="29">
        <f t="shared" si="14"/>
        <v>0.06896551724137931</v>
      </c>
      <c r="M40" s="17">
        <f t="shared" si="14"/>
        <v>-0.042224510813594233</v>
      </c>
      <c r="N40" s="30"/>
      <c r="O40" s="17"/>
      <c r="P40" s="17"/>
      <c r="Q40" s="17"/>
      <c r="R40" s="29"/>
      <c r="S40" s="17">
        <f>S39/S38</f>
        <v>-0.061961332401583975</v>
      </c>
    </row>
    <row r="41" spans="1:19" ht="12.75">
      <c r="A41" s="106"/>
      <c r="B41" s="83">
        <v>2014</v>
      </c>
      <c r="C41" s="14">
        <v>0</v>
      </c>
      <c r="D41" s="20">
        <v>7</v>
      </c>
      <c r="E41" s="14">
        <v>5</v>
      </c>
      <c r="F41" s="20">
        <v>9</v>
      </c>
      <c r="G41" s="14">
        <v>10</v>
      </c>
      <c r="H41" s="20">
        <v>5</v>
      </c>
      <c r="I41" s="14">
        <v>9</v>
      </c>
      <c r="J41" s="20">
        <v>7</v>
      </c>
      <c r="K41" s="14">
        <v>8</v>
      </c>
      <c r="L41" s="20">
        <v>26</v>
      </c>
      <c r="M41" s="14">
        <v>4</v>
      </c>
      <c r="N41" s="28"/>
      <c r="O41" s="14"/>
      <c r="P41" s="14"/>
      <c r="Q41" s="14"/>
      <c r="R41" s="20"/>
      <c r="S41" s="14">
        <f>C41+D41+E41+F41+G41+H41+I41+J41+K41+L41+M41+N41</f>
        <v>90</v>
      </c>
    </row>
    <row r="42" spans="1:19" ht="12.75">
      <c r="A42" s="108" t="s">
        <v>250</v>
      </c>
      <c r="B42" s="83">
        <v>2013</v>
      </c>
      <c r="C42" s="14">
        <v>1</v>
      </c>
      <c r="D42" s="20">
        <v>14</v>
      </c>
      <c r="E42" s="14">
        <v>5</v>
      </c>
      <c r="F42" s="20">
        <v>24</v>
      </c>
      <c r="G42" s="14">
        <v>22</v>
      </c>
      <c r="H42" s="20">
        <v>5</v>
      </c>
      <c r="I42" s="14">
        <v>11</v>
      </c>
      <c r="J42" s="20">
        <v>11</v>
      </c>
      <c r="K42" s="14">
        <v>20</v>
      </c>
      <c r="L42" s="20">
        <v>24</v>
      </c>
      <c r="M42" s="14">
        <v>0</v>
      </c>
      <c r="N42" s="28"/>
      <c r="O42" s="14"/>
      <c r="P42" s="14"/>
      <c r="Q42" s="14"/>
      <c r="R42" s="20"/>
      <c r="S42" s="14">
        <f>C42+D42+E42+F42+G42+H42+I42+J42+K42+L42+M42+N42</f>
        <v>137</v>
      </c>
    </row>
    <row r="43" spans="1:19" ht="12.75">
      <c r="A43" s="108" t="s">
        <v>251</v>
      </c>
      <c r="B43" s="84" t="s">
        <v>212</v>
      </c>
      <c r="C43" s="14">
        <f aca="true" t="shared" si="15" ref="C43:M43">C41-C42</f>
        <v>-1</v>
      </c>
      <c r="D43" s="20">
        <f t="shared" si="15"/>
        <v>-7</v>
      </c>
      <c r="E43" s="14">
        <f t="shared" si="15"/>
        <v>0</v>
      </c>
      <c r="F43" s="20">
        <f t="shared" si="15"/>
        <v>-15</v>
      </c>
      <c r="G43" s="14">
        <f t="shared" si="15"/>
        <v>-12</v>
      </c>
      <c r="H43" s="20">
        <f t="shared" si="15"/>
        <v>0</v>
      </c>
      <c r="I43" s="14">
        <f t="shared" si="15"/>
        <v>-2</v>
      </c>
      <c r="J43" s="20">
        <f t="shared" si="15"/>
        <v>-4</v>
      </c>
      <c r="K43" s="14">
        <f t="shared" si="15"/>
        <v>-12</v>
      </c>
      <c r="L43" s="20">
        <f t="shared" si="15"/>
        <v>2</v>
      </c>
      <c r="M43" s="14">
        <f t="shared" si="15"/>
        <v>4</v>
      </c>
      <c r="N43" s="28"/>
      <c r="O43" s="14"/>
      <c r="P43" s="14"/>
      <c r="Q43" s="14"/>
      <c r="R43" s="20"/>
      <c r="S43" s="14">
        <f>S41-S42</f>
        <v>-47</v>
      </c>
    </row>
    <row r="44" spans="1:19" ht="13.5" thickBot="1">
      <c r="A44" s="109"/>
      <c r="B44" s="85" t="s">
        <v>5</v>
      </c>
      <c r="C44" s="17">
        <f>C43/C42</f>
        <v>-1</v>
      </c>
      <c r="D44" s="17">
        <f>D43/D42</f>
        <v>-0.5</v>
      </c>
      <c r="E44" s="31">
        <f>E43/E42</f>
        <v>0</v>
      </c>
      <c r="F44" s="31">
        <f aca="true" t="shared" si="16" ref="F44:L44">F43/F42</f>
        <v>-0.625</v>
      </c>
      <c r="G44" s="31">
        <f t="shared" si="16"/>
        <v>-0.5454545454545454</v>
      </c>
      <c r="H44" s="31">
        <f t="shared" si="16"/>
        <v>0</v>
      </c>
      <c r="I44" s="17">
        <f t="shared" si="16"/>
        <v>-0.18181818181818182</v>
      </c>
      <c r="J44" s="31">
        <f t="shared" si="16"/>
        <v>-0.36363636363636365</v>
      </c>
      <c r="K44" s="17">
        <f>K43/K42</f>
        <v>-0.6</v>
      </c>
      <c r="L44" s="17">
        <f t="shared" si="16"/>
        <v>0.08333333333333333</v>
      </c>
      <c r="M44" s="17">
        <v>0</v>
      </c>
      <c r="N44" s="30"/>
      <c r="O44" s="17"/>
      <c r="P44" s="17"/>
      <c r="Q44" s="17"/>
      <c r="R44" s="29"/>
      <c r="S44" s="17">
        <f>S43/S42</f>
        <v>-0.34306569343065696</v>
      </c>
    </row>
    <row r="45" spans="1:19" ht="12.75">
      <c r="A45" s="110"/>
      <c r="B45" s="83">
        <v>2014</v>
      </c>
      <c r="C45" s="14">
        <v>0</v>
      </c>
      <c r="D45" s="20">
        <v>0</v>
      </c>
      <c r="E45" s="14">
        <v>0</v>
      </c>
      <c r="F45" s="20">
        <v>0</v>
      </c>
      <c r="G45" s="14">
        <v>0</v>
      </c>
      <c r="H45" s="20">
        <v>0</v>
      </c>
      <c r="I45" s="14">
        <v>0</v>
      </c>
      <c r="J45" s="20">
        <v>0</v>
      </c>
      <c r="K45" s="14">
        <v>0</v>
      </c>
      <c r="L45" s="20">
        <v>1</v>
      </c>
      <c r="M45" s="14">
        <v>0</v>
      </c>
      <c r="N45" s="28"/>
      <c r="O45" s="14"/>
      <c r="P45" s="14"/>
      <c r="Q45" s="14"/>
      <c r="R45" s="20"/>
      <c r="S45" s="14">
        <f>C45+D45+E45+F45+G45+H45+I45+J45+K45+L45+M45+N45</f>
        <v>1</v>
      </c>
    </row>
    <row r="46" spans="1:19" ht="12.75">
      <c r="A46" s="108" t="s">
        <v>252</v>
      </c>
      <c r="B46" s="83">
        <v>2013</v>
      </c>
      <c r="C46" s="14">
        <v>0</v>
      </c>
      <c r="D46" s="20">
        <v>0</v>
      </c>
      <c r="E46" s="14">
        <v>0</v>
      </c>
      <c r="F46" s="20">
        <v>1</v>
      </c>
      <c r="G46" s="14">
        <v>0</v>
      </c>
      <c r="H46" s="20">
        <v>1</v>
      </c>
      <c r="I46" s="14">
        <v>0</v>
      </c>
      <c r="J46" s="20">
        <v>0</v>
      </c>
      <c r="K46" s="14">
        <v>0</v>
      </c>
      <c r="L46" s="20">
        <v>0</v>
      </c>
      <c r="M46" s="14">
        <v>0</v>
      </c>
      <c r="N46" s="28" t="s">
        <v>0</v>
      </c>
      <c r="O46" s="14"/>
      <c r="P46" s="14"/>
      <c r="Q46" s="14"/>
      <c r="R46" s="20"/>
      <c r="S46" s="14">
        <f>C46+D46+E46+F46+G46+H46+I46+J46+K46+L46+M46</f>
        <v>2</v>
      </c>
    </row>
    <row r="47" spans="1:19" ht="12.75">
      <c r="A47" s="108" t="s">
        <v>253</v>
      </c>
      <c r="B47" s="84" t="s">
        <v>212</v>
      </c>
      <c r="C47" s="14">
        <f aca="true" t="shared" si="17" ref="C47:M47">C45-C46</f>
        <v>0</v>
      </c>
      <c r="D47" s="247">
        <f>D45-D46</f>
        <v>0</v>
      </c>
      <c r="E47" s="14">
        <f t="shared" si="17"/>
        <v>0</v>
      </c>
      <c r="F47" s="20">
        <f t="shared" si="17"/>
        <v>-1</v>
      </c>
      <c r="G47" s="14">
        <f t="shared" si="17"/>
        <v>0</v>
      </c>
      <c r="H47" s="20">
        <f t="shared" si="17"/>
        <v>-1</v>
      </c>
      <c r="I47" s="14">
        <f t="shared" si="17"/>
        <v>0</v>
      </c>
      <c r="J47" s="20">
        <f t="shared" si="17"/>
        <v>0</v>
      </c>
      <c r="K47" s="14">
        <f t="shared" si="17"/>
        <v>0</v>
      </c>
      <c r="L47" s="20">
        <f t="shared" si="17"/>
        <v>1</v>
      </c>
      <c r="M47" s="14">
        <f t="shared" si="17"/>
        <v>0</v>
      </c>
      <c r="N47" s="28"/>
      <c r="O47" s="14"/>
      <c r="P47" s="14"/>
      <c r="Q47" s="14"/>
      <c r="R47" s="20"/>
      <c r="S47" s="248">
        <f>S45-S46</f>
        <v>-1</v>
      </c>
    </row>
    <row r="48" spans="1:19" ht="13.5" thickBot="1">
      <c r="A48" s="109"/>
      <c r="B48" s="85" t="s">
        <v>5</v>
      </c>
      <c r="C48" s="17">
        <v>0</v>
      </c>
      <c r="D48" s="17">
        <v>0</v>
      </c>
      <c r="E48" s="17">
        <v>0</v>
      </c>
      <c r="F48" s="17">
        <f>F47/F46</f>
        <v>-1</v>
      </c>
      <c r="G48" s="17">
        <v>0</v>
      </c>
      <c r="H48" s="17">
        <f>H47/H46</f>
        <v>-1</v>
      </c>
      <c r="I48" s="17">
        <v>0</v>
      </c>
      <c r="J48" s="17">
        <v>0</v>
      </c>
      <c r="K48" s="17">
        <v>0</v>
      </c>
      <c r="L48" s="17">
        <v>0</v>
      </c>
      <c r="M48" s="17">
        <v>0</v>
      </c>
      <c r="N48" s="30"/>
      <c r="O48" s="17"/>
      <c r="P48" s="17"/>
      <c r="Q48" s="17"/>
      <c r="R48" s="29"/>
      <c r="S48" s="17">
        <f>S47/S46</f>
        <v>-0.5</v>
      </c>
    </row>
    <row r="49" spans="1:19" ht="12.75">
      <c r="A49" s="110"/>
      <c r="B49" s="83">
        <v>2014</v>
      </c>
      <c r="C49" s="14">
        <v>43</v>
      </c>
      <c r="D49" s="20">
        <v>146</v>
      </c>
      <c r="E49" s="14">
        <v>169</v>
      </c>
      <c r="F49" s="20">
        <v>73</v>
      </c>
      <c r="G49" s="14">
        <v>240</v>
      </c>
      <c r="H49" s="20">
        <v>63</v>
      </c>
      <c r="I49" s="14">
        <v>75</v>
      </c>
      <c r="J49" s="20">
        <v>47</v>
      </c>
      <c r="K49" s="14">
        <v>90</v>
      </c>
      <c r="L49" s="20">
        <v>235</v>
      </c>
      <c r="M49" s="14">
        <v>91</v>
      </c>
      <c r="N49" s="28"/>
      <c r="O49" s="14"/>
      <c r="P49" s="14"/>
      <c r="Q49" s="14"/>
      <c r="R49" s="20"/>
      <c r="S49" s="14">
        <f>C49+D49+E49+F49+G49+H49+I49+J49+K49+L49+M49+N49</f>
        <v>1272</v>
      </c>
    </row>
    <row r="50" spans="1:19" ht="12.75">
      <c r="A50" s="108" t="s">
        <v>144</v>
      </c>
      <c r="B50" s="83">
        <v>2013</v>
      </c>
      <c r="C50" s="14">
        <v>56</v>
      </c>
      <c r="D50" s="20">
        <v>178</v>
      </c>
      <c r="E50" s="14">
        <v>176</v>
      </c>
      <c r="F50" s="20">
        <v>97</v>
      </c>
      <c r="G50" s="14">
        <v>248</v>
      </c>
      <c r="H50" s="20">
        <v>72</v>
      </c>
      <c r="I50" s="14">
        <v>61</v>
      </c>
      <c r="J50" s="20">
        <v>46</v>
      </c>
      <c r="K50" s="14">
        <v>135</v>
      </c>
      <c r="L50" s="20">
        <v>197</v>
      </c>
      <c r="M50" s="14">
        <v>64</v>
      </c>
      <c r="N50" s="28"/>
      <c r="O50" s="14"/>
      <c r="P50" s="14"/>
      <c r="Q50" s="14"/>
      <c r="R50" s="20"/>
      <c r="S50" s="14">
        <f>C50+D50+E50+F50+G50+H50+I50+J50+K50+L50+M50+N50</f>
        <v>1330</v>
      </c>
    </row>
    <row r="51" spans="1:19" ht="12.75">
      <c r="A51" s="110"/>
      <c r="B51" s="84" t="s">
        <v>212</v>
      </c>
      <c r="C51" s="14">
        <f aca="true" t="shared" si="18" ref="C51:M51">C49-C50</f>
        <v>-13</v>
      </c>
      <c r="D51" s="20">
        <f t="shared" si="18"/>
        <v>-32</v>
      </c>
      <c r="E51" s="14">
        <f t="shared" si="18"/>
        <v>-7</v>
      </c>
      <c r="F51" s="20">
        <f>F49-F50</f>
        <v>-24</v>
      </c>
      <c r="G51" s="14">
        <f t="shared" si="18"/>
        <v>-8</v>
      </c>
      <c r="H51" s="20">
        <f t="shared" si="18"/>
        <v>-9</v>
      </c>
      <c r="I51" s="32">
        <f t="shared" si="18"/>
        <v>14</v>
      </c>
      <c r="J51" s="32">
        <f t="shared" si="18"/>
        <v>1</v>
      </c>
      <c r="K51" s="32">
        <f t="shared" si="18"/>
        <v>-45</v>
      </c>
      <c r="L51" s="32">
        <f t="shared" si="18"/>
        <v>38</v>
      </c>
      <c r="M51" s="14">
        <f t="shared" si="18"/>
        <v>27</v>
      </c>
      <c r="N51" s="28"/>
      <c r="O51" s="14"/>
      <c r="P51" s="14"/>
      <c r="Q51" s="14"/>
      <c r="R51" s="20"/>
      <c r="S51" s="14">
        <f>S49-S50</f>
        <v>-58</v>
      </c>
    </row>
    <row r="52" spans="1:19" ht="13.5" thickBot="1">
      <c r="A52" s="109"/>
      <c r="B52" s="85" t="s">
        <v>5</v>
      </c>
      <c r="C52" s="17">
        <f aca="true" t="shared" si="19" ref="C52:M52">C51/C50</f>
        <v>-0.23214285714285715</v>
      </c>
      <c r="D52" s="29">
        <f t="shared" si="19"/>
        <v>-0.1797752808988764</v>
      </c>
      <c r="E52" s="17">
        <f>E51/E50</f>
        <v>-0.03977272727272727</v>
      </c>
      <c r="F52" s="29">
        <f t="shared" si="19"/>
        <v>-0.24742268041237114</v>
      </c>
      <c r="G52" s="17">
        <f t="shared" si="19"/>
        <v>-0.03225806451612903</v>
      </c>
      <c r="H52" s="29">
        <f t="shared" si="19"/>
        <v>-0.125</v>
      </c>
      <c r="I52" s="17">
        <f t="shared" si="19"/>
        <v>0.22950819672131148</v>
      </c>
      <c r="J52" s="29">
        <f t="shared" si="19"/>
        <v>0.021739130434782608</v>
      </c>
      <c r="K52" s="17">
        <f t="shared" si="19"/>
        <v>-0.3333333333333333</v>
      </c>
      <c r="L52" s="29">
        <f t="shared" si="19"/>
        <v>0.19289340101522842</v>
      </c>
      <c r="M52" s="17">
        <f t="shared" si="19"/>
        <v>0.421875</v>
      </c>
      <c r="N52" s="30"/>
      <c r="O52" s="17"/>
      <c r="P52" s="17"/>
      <c r="Q52" s="17"/>
      <c r="R52" s="29"/>
      <c r="S52" s="17">
        <f>S51/S50</f>
        <v>-0.04360902255639098</v>
      </c>
    </row>
    <row r="53" spans="1:19" ht="12.75">
      <c r="A53" s="110"/>
      <c r="B53" s="83">
        <v>2014</v>
      </c>
      <c r="C53" s="14">
        <v>16</v>
      </c>
      <c r="D53" s="20">
        <v>34</v>
      </c>
      <c r="E53" s="14">
        <v>30</v>
      </c>
      <c r="F53" s="20">
        <v>62</v>
      </c>
      <c r="G53" s="14">
        <v>40</v>
      </c>
      <c r="H53" s="20">
        <v>19</v>
      </c>
      <c r="I53" s="14">
        <v>20</v>
      </c>
      <c r="J53" s="20">
        <v>15</v>
      </c>
      <c r="K53" s="14">
        <v>38</v>
      </c>
      <c r="L53" s="20">
        <v>36</v>
      </c>
      <c r="M53" s="14">
        <v>8</v>
      </c>
      <c r="N53" s="28"/>
      <c r="O53" s="14"/>
      <c r="P53" s="14"/>
      <c r="Q53" s="14"/>
      <c r="R53" s="20"/>
      <c r="S53" s="14">
        <f>C53+D53+E53+F53+G53+H53+I53+J53+K53+L53+M53+N53</f>
        <v>318</v>
      </c>
    </row>
    <row r="54" spans="1:19" ht="12.75">
      <c r="A54" s="108" t="s">
        <v>254</v>
      </c>
      <c r="B54" s="83">
        <v>2013</v>
      </c>
      <c r="C54" s="14">
        <v>9</v>
      </c>
      <c r="D54" s="20">
        <v>35</v>
      </c>
      <c r="E54" s="14">
        <v>24</v>
      </c>
      <c r="F54" s="20">
        <v>40</v>
      </c>
      <c r="G54" s="14">
        <v>50</v>
      </c>
      <c r="H54" s="20">
        <v>18</v>
      </c>
      <c r="I54" s="14">
        <v>30</v>
      </c>
      <c r="J54" s="20">
        <v>7</v>
      </c>
      <c r="K54" s="14">
        <v>29</v>
      </c>
      <c r="L54" s="20">
        <v>46</v>
      </c>
      <c r="M54" s="14">
        <v>6</v>
      </c>
      <c r="N54" s="28"/>
      <c r="O54" s="14"/>
      <c r="P54" s="14"/>
      <c r="Q54" s="14"/>
      <c r="R54" s="20"/>
      <c r="S54" s="14">
        <f>C54+D54+E54+F54+G54+H54+I54+J54+K54+L54+M54+N54</f>
        <v>294</v>
      </c>
    </row>
    <row r="55" spans="1:19" ht="12.75">
      <c r="A55" s="108" t="s">
        <v>255</v>
      </c>
      <c r="B55" s="84" t="s">
        <v>212</v>
      </c>
      <c r="C55" s="14">
        <f>C53-C54</f>
        <v>7</v>
      </c>
      <c r="D55" s="20">
        <f aca="true" t="shared" si="20" ref="D55:K55">D53-D54</f>
        <v>-1</v>
      </c>
      <c r="E55" s="14">
        <f t="shared" si="20"/>
        <v>6</v>
      </c>
      <c r="F55" s="20">
        <f t="shared" si="20"/>
        <v>22</v>
      </c>
      <c r="G55" s="14">
        <f t="shared" si="20"/>
        <v>-10</v>
      </c>
      <c r="H55" s="20">
        <f t="shared" si="20"/>
        <v>1</v>
      </c>
      <c r="I55" s="14">
        <f t="shared" si="20"/>
        <v>-10</v>
      </c>
      <c r="J55" s="20">
        <f t="shared" si="20"/>
        <v>8</v>
      </c>
      <c r="K55" s="14">
        <f t="shared" si="20"/>
        <v>9</v>
      </c>
      <c r="L55" s="14">
        <f>L53-L54</f>
        <v>-10</v>
      </c>
      <c r="M55" s="14">
        <f>M53-M54</f>
        <v>2</v>
      </c>
      <c r="N55" s="28"/>
      <c r="O55" s="14"/>
      <c r="P55" s="14"/>
      <c r="Q55" s="14"/>
      <c r="R55" s="20"/>
      <c r="S55" s="14">
        <f>S53-S54</f>
        <v>24</v>
      </c>
    </row>
    <row r="56" spans="1:19" ht="13.5" thickBot="1">
      <c r="A56" s="109"/>
      <c r="B56" s="85" t="s">
        <v>5</v>
      </c>
      <c r="C56" s="17">
        <f aca="true" t="shared" si="21" ref="C56:M56">C55/C54</f>
        <v>0.7777777777777778</v>
      </c>
      <c r="D56" s="29">
        <f t="shared" si="21"/>
        <v>-0.02857142857142857</v>
      </c>
      <c r="E56" s="17">
        <f t="shared" si="21"/>
        <v>0.25</v>
      </c>
      <c r="F56" s="29">
        <f t="shared" si="21"/>
        <v>0.55</v>
      </c>
      <c r="G56" s="17">
        <f t="shared" si="21"/>
        <v>-0.2</v>
      </c>
      <c r="H56" s="17">
        <f t="shared" si="21"/>
        <v>0.05555555555555555</v>
      </c>
      <c r="I56" s="17">
        <f t="shared" si="21"/>
        <v>-0.3333333333333333</v>
      </c>
      <c r="J56" s="29">
        <f t="shared" si="21"/>
        <v>1.1428571428571428</v>
      </c>
      <c r="K56" s="17">
        <f t="shared" si="21"/>
        <v>0.3103448275862069</v>
      </c>
      <c r="L56" s="17">
        <f>L55/L54</f>
        <v>-0.21739130434782608</v>
      </c>
      <c r="M56" s="17">
        <f t="shared" si="21"/>
        <v>0.3333333333333333</v>
      </c>
      <c r="N56" s="30"/>
      <c r="O56" s="17"/>
      <c r="P56" s="17"/>
      <c r="Q56" s="17"/>
      <c r="R56" s="29"/>
      <c r="S56" s="17">
        <f>S55/S54</f>
        <v>0.08163265306122448</v>
      </c>
    </row>
    <row r="57" spans="1:19" ht="12.75">
      <c r="A57" s="110"/>
      <c r="B57" s="83">
        <v>2014</v>
      </c>
      <c r="C57" s="14">
        <v>30</v>
      </c>
      <c r="D57" s="20">
        <v>91</v>
      </c>
      <c r="E57" s="14">
        <v>74</v>
      </c>
      <c r="F57" s="20">
        <v>68</v>
      </c>
      <c r="G57" s="14">
        <v>153</v>
      </c>
      <c r="H57" s="20">
        <v>144</v>
      </c>
      <c r="I57" s="14">
        <v>108</v>
      </c>
      <c r="J57" s="20">
        <v>75</v>
      </c>
      <c r="K57" s="14">
        <v>78</v>
      </c>
      <c r="L57" s="20">
        <v>197</v>
      </c>
      <c r="M57" s="14">
        <v>42</v>
      </c>
      <c r="N57" s="28"/>
      <c r="O57" s="14"/>
      <c r="P57" s="14"/>
      <c r="Q57" s="14"/>
      <c r="R57" s="20"/>
      <c r="S57" s="14">
        <f>C57+D57+E57+F57+G57+H57+I57+J57+K57+L57+M57+N57</f>
        <v>1060</v>
      </c>
    </row>
    <row r="58" spans="1:19" ht="12.75">
      <c r="A58" s="111" t="s">
        <v>256</v>
      </c>
      <c r="B58" s="83">
        <v>2013</v>
      </c>
      <c r="C58" s="14">
        <v>40</v>
      </c>
      <c r="D58" s="20">
        <v>91</v>
      </c>
      <c r="E58" s="14">
        <v>87</v>
      </c>
      <c r="F58" s="20">
        <v>104</v>
      </c>
      <c r="G58" s="14">
        <v>193</v>
      </c>
      <c r="H58" s="20">
        <v>108</v>
      </c>
      <c r="I58" s="14">
        <v>131</v>
      </c>
      <c r="J58" s="20">
        <v>102</v>
      </c>
      <c r="K58" s="14">
        <v>86</v>
      </c>
      <c r="L58" s="20">
        <v>159</v>
      </c>
      <c r="M58" s="14">
        <v>66</v>
      </c>
      <c r="N58" s="28"/>
      <c r="O58" s="14"/>
      <c r="P58" s="14"/>
      <c r="Q58" s="14"/>
      <c r="R58" s="20"/>
      <c r="S58" s="14">
        <f>C58+D58+E58+F58+G58+H58+I58+J58+K58+L58+M58+N58</f>
        <v>1167</v>
      </c>
    </row>
    <row r="59" spans="1:19" ht="12.75">
      <c r="A59" s="110"/>
      <c r="B59" s="84" t="s">
        <v>212</v>
      </c>
      <c r="C59" s="14">
        <f aca="true" t="shared" si="22" ref="C59:M59">C57-C58</f>
        <v>-10</v>
      </c>
      <c r="D59" s="20">
        <f t="shared" si="22"/>
        <v>0</v>
      </c>
      <c r="E59" s="14">
        <f t="shared" si="22"/>
        <v>-13</v>
      </c>
      <c r="F59" s="20">
        <f t="shared" si="22"/>
        <v>-36</v>
      </c>
      <c r="G59" s="14">
        <f t="shared" si="22"/>
        <v>-40</v>
      </c>
      <c r="H59" s="20">
        <f t="shared" si="22"/>
        <v>36</v>
      </c>
      <c r="I59" s="14">
        <f t="shared" si="22"/>
        <v>-23</v>
      </c>
      <c r="J59" s="20">
        <f t="shared" si="22"/>
        <v>-27</v>
      </c>
      <c r="K59" s="14">
        <f t="shared" si="22"/>
        <v>-8</v>
      </c>
      <c r="L59" s="20">
        <f>L57-L58</f>
        <v>38</v>
      </c>
      <c r="M59" s="14">
        <f t="shared" si="22"/>
        <v>-24</v>
      </c>
      <c r="N59" s="28"/>
      <c r="O59" s="14"/>
      <c r="P59" s="14"/>
      <c r="Q59" s="14"/>
      <c r="R59" s="20"/>
      <c r="S59" s="14">
        <f>S57-S58</f>
        <v>-107</v>
      </c>
    </row>
    <row r="60" spans="1:19" ht="13.5" thickBot="1">
      <c r="A60" s="109"/>
      <c r="B60" s="85" t="s">
        <v>5</v>
      </c>
      <c r="C60" s="17">
        <f aca="true" t="shared" si="23" ref="C60:K60">C59/C58</f>
        <v>-0.25</v>
      </c>
      <c r="D60" s="29">
        <f t="shared" si="23"/>
        <v>0</v>
      </c>
      <c r="E60" s="17">
        <f t="shared" si="23"/>
        <v>-0.14942528735632185</v>
      </c>
      <c r="F60" s="29">
        <f t="shared" si="23"/>
        <v>-0.34615384615384615</v>
      </c>
      <c r="G60" s="17">
        <f t="shared" si="23"/>
        <v>-0.20725388601036268</v>
      </c>
      <c r="H60" s="29">
        <f t="shared" si="23"/>
        <v>0.3333333333333333</v>
      </c>
      <c r="I60" s="17">
        <f t="shared" si="23"/>
        <v>-0.17557251908396945</v>
      </c>
      <c r="J60" s="29">
        <f t="shared" si="23"/>
        <v>-0.2647058823529412</v>
      </c>
      <c r="K60" s="17">
        <f t="shared" si="23"/>
        <v>-0.09302325581395349</v>
      </c>
      <c r="L60" s="29">
        <f>L59/L58</f>
        <v>0.2389937106918239</v>
      </c>
      <c r="M60" s="17">
        <f>M59/M58</f>
        <v>-0.36363636363636365</v>
      </c>
      <c r="N60" s="30"/>
      <c r="O60" s="17"/>
      <c r="P60" s="17"/>
      <c r="Q60" s="17"/>
      <c r="R60" s="29"/>
      <c r="S60" s="17">
        <f>S59/S58</f>
        <v>-0.09168808911739502</v>
      </c>
    </row>
    <row r="61" spans="1:19" ht="12.75">
      <c r="A61" s="110"/>
      <c r="B61" s="83">
        <v>2014</v>
      </c>
      <c r="C61" s="14">
        <v>279</v>
      </c>
      <c r="D61" s="33">
        <v>587</v>
      </c>
      <c r="E61" s="14">
        <v>488</v>
      </c>
      <c r="F61" s="20">
        <v>268</v>
      </c>
      <c r="G61" s="14">
        <v>570</v>
      </c>
      <c r="H61" s="20">
        <v>244</v>
      </c>
      <c r="I61" s="14">
        <v>247</v>
      </c>
      <c r="J61" s="20">
        <v>197</v>
      </c>
      <c r="K61" s="14">
        <v>321</v>
      </c>
      <c r="L61" s="20">
        <v>507</v>
      </c>
      <c r="M61" s="14">
        <v>671</v>
      </c>
      <c r="N61" s="28"/>
      <c r="O61" s="14"/>
      <c r="P61" s="14"/>
      <c r="Q61" s="14"/>
      <c r="R61" s="20"/>
      <c r="S61" s="14">
        <f>C61+D61+E61+F61+G61+H61+I61+J61+K61+L61+M61+N61</f>
        <v>4379</v>
      </c>
    </row>
    <row r="62" spans="1:19" ht="12.75">
      <c r="A62" s="108" t="s">
        <v>257</v>
      </c>
      <c r="B62" s="83">
        <v>2013</v>
      </c>
      <c r="C62" s="14">
        <v>393</v>
      </c>
      <c r="D62" s="20">
        <v>658</v>
      </c>
      <c r="E62" s="14">
        <v>452</v>
      </c>
      <c r="F62" s="20">
        <v>268</v>
      </c>
      <c r="G62" s="14">
        <v>442</v>
      </c>
      <c r="H62" s="20">
        <v>296</v>
      </c>
      <c r="I62" s="14">
        <v>236</v>
      </c>
      <c r="J62" s="20">
        <v>301</v>
      </c>
      <c r="K62" s="14">
        <v>343</v>
      </c>
      <c r="L62" s="20">
        <v>478</v>
      </c>
      <c r="M62" s="14">
        <v>714</v>
      </c>
      <c r="N62" s="28"/>
      <c r="O62" s="14"/>
      <c r="P62" s="14"/>
      <c r="Q62" s="14"/>
      <c r="R62" s="20"/>
      <c r="S62" s="14">
        <f>C62+D62+E62+F62+G62+H62+I62+J62+K62+L62+M62+N62</f>
        <v>4581</v>
      </c>
    </row>
    <row r="63" spans="1:19" ht="12.75">
      <c r="A63" s="108" t="s">
        <v>258</v>
      </c>
      <c r="B63" s="84" t="s">
        <v>212</v>
      </c>
      <c r="C63" s="14">
        <f aca="true" t="shared" si="24" ref="C63:L63">C61-C62</f>
        <v>-114</v>
      </c>
      <c r="D63" s="20">
        <f t="shared" si="24"/>
        <v>-71</v>
      </c>
      <c r="E63" s="14">
        <f t="shared" si="24"/>
        <v>36</v>
      </c>
      <c r="F63" s="20">
        <f t="shared" si="24"/>
        <v>0</v>
      </c>
      <c r="G63" s="14">
        <f t="shared" si="24"/>
        <v>128</v>
      </c>
      <c r="H63" s="20">
        <f t="shared" si="24"/>
        <v>-52</v>
      </c>
      <c r="I63" s="14">
        <f t="shared" si="24"/>
        <v>11</v>
      </c>
      <c r="J63" s="20">
        <f t="shared" si="24"/>
        <v>-104</v>
      </c>
      <c r="K63" s="14">
        <f t="shared" si="24"/>
        <v>-22</v>
      </c>
      <c r="L63" s="20">
        <f t="shared" si="24"/>
        <v>29</v>
      </c>
      <c r="M63" s="32">
        <f>M61-M62</f>
        <v>-43</v>
      </c>
      <c r="N63" s="28"/>
      <c r="O63" s="14"/>
      <c r="P63" s="14"/>
      <c r="Q63" s="14"/>
      <c r="R63" s="20"/>
      <c r="S63" s="14">
        <f>S61-S62</f>
        <v>-202</v>
      </c>
    </row>
    <row r="64" spans="1:19" ht="13.5" thickBot="1">
      <c r="A64" s="109"/>
      <c r="B64" s="85" t="s">
        <v>5</v>
      </c>
      <c r="C64" s="17">
        <f aca="true" t="shared" si="25" ref="C64:M64">C63/C62</f>
        <v>-0.2900763358778626</v>
      </c>
      <c r="D64" s="29">
        <f t="shared" si="25"/>
        <v>-0.10790273556231003</v>
      </c>
      <c r="E64" s="17">
        <f t="shared" si="25"/>
        <v>0.07964601769911504</v>
      </c>
      <c r="F64" s="29">
        <f t="shared" si="25"/>
        <v>0</v>
      </c>
      <c r="G64" s="17">
        <f t="shared" si="25"/>
        <v>0.2895927601809955</v>
      </c>
      <c r="H64" s="29">
        <f t="shared" si="25"/>
        <v>-0.17567567567567569</v>
      </c>
      <c r="I64" s="17">
        <f t="shared" si="25"/>
        <v>0.046610169491525424</v>
      </c>
      <c r="J64" s="29">
        <f t="shared" si="25"/>
        <v>-0.34551495016611294</v>
      </c>
      <c r="K64" s="17">
        <f t="shared" si="25"/>
        <v>-0.0641399416909621</v>
      </c>
      <c r="L64" s="29">
        <f t="shared" si="25"/>
        <v>0.060669456066945605</v>
      </c>
      <c r="M64" s="31">
        <f t="shared" si="25"/>
        <v>-0.06022408963585434</v>
      </c>
      <c r="N64" s="30"/>
      <c r="O64" s="17"/>
      <c r="P64" s="17"/>
      <c r="Q64" s="17"/>
      <c r="R64" s="29"/>
      <c r="S64" s="17">
        <f>S63/S62</f>
        <v>-0.044095175725824054</v>
      </c>
    </row>
    <row r="65" spans="1:19" ht="12.75">
      <c r="A65" s="110"/>
      <c r="B65" s="83">
        <v>2014</v>
      </c>
      <c r="C65" s="14">
        <v>32</v>
      </c>
      <c r="D65" s="20">
        <v>154</v>
      </c>
      <c r="E65" s="14">
        <v>77</v>
      </c>
      <c r="F65" s="33">
        <v>40</v>
      </c>
      <c r="G65" s="14">
        <v>118</v>
      </c>
      <c r="H65" s="20">
        <v>50</v>
      </c>
      <c r="I65" s="14">
        <v>33</v>
      </c>
      <c r="J65" s="20">
        <v>40</v>
      </c>
      <c r="K65" s="14">
        <v>69</v>
      </c>
      <c r="L65" s="20">
        <v>207</v>
      </c>
      <c r="M65" s="14">
        <v>114</v>
      </c>
      <c r="N65" s="28"/>
      <c r="O65" s="14"/>
      <c r="P65" s="14"/>
      <c r="Q65" s="14"/>
      <c r="R65" s="20"/>
      <c r="S65" s="14">
        <f>C65+D65+E65+F65+G65+H65+I65+J65+K65+L65+M65+N65</f>
        <v>934</v>
      </c>
    </row>
    <row r="66" spans="1:19" ht="12.75">
      <c r="A66" s="108" t="s">
        <v>259</v>
      </c>
      <c r="B66" s="83">
        <v>2013</v>
      </c>
      <c r="C66" s="14">
        <v>73</v>
      </c>
      <c r="D66" s="20">
        <v>166</v>
      </c>
      <c r="E66" s="14">
        <v>86</v>
      </c>
      <c r="F66" s="20">
        <v>47</v>
      </c>
      <c r="G66" s="14">
        <v>149</v>
      </c>
      <c r="H66" s="20">
        <v>49</v>
      </c>
      <c r="I66" s="14">
        <v>51</v>
      </c>
      <c r="J66" s="20">
        <v>51</v>
      </c>
      <c r="K66" s="14">
        <v>55</v>
      </c>
      <c r="L66" s="20">
        <v>227</v>
      </c>
      <c r="M66" s="14">
        <v>121</v>
      </c>
      <c r="N66" s="28"/>
      <c r="O66" s="14"/>
      <c r="P66" s="14"/>
      <c r="Q66" s="14"/>
      <c r="R66" s="20"/>
      <c r="S66" s="14">
        <f>C66+D66+E66+F66+G66+H66+I66+J66+K66+L66+M66+N66</f>
        <v>1075</v>
      </c>
    </row>
    <row r="67" spans="1:19" ht="12.75">
      <c r="A67" s="108" t="s">
        <v>260</v>
      </c>
      <c r="B67" s="84" t="s">
        <v>212</v>
      </c>
      <c r="C67" s="14">
        <f aca="true" t="shared" si="26" ref="C67:M67">C65-C66</f>
        <v>-41</v>
      </c>
      <c r="D67" s="20">
        <f t="shared" si="26"/>
        <v>-12</v>
      </c>
      <c r="E67" s="14">
        <f t="shared" si="26"/>
        <v>-9</v>
      </c>
      <c r="F67" s="20">
        <f t="shared" si="26"/>
        <v>-7</v>
      </c>
      <c r="G67" s="14">
        <f t="shared" si="26"/>
        <v>-31</v>
      </c>
      <c r="H67" s="20">
        <f t="shared" si="26"/>
        <v>1</v>
      </c>
      <c r="I67" s="14">
        <f t="shared" si="26"/>
        <v>-18</v>
      </c>
      <c r="J67" s="20">
        <f t="shared" si="26"/>
        <v>-11</v>
      </c>
      <c r="K67" s="14">
        <f t="shared" si="26"/>
        <v>14</v>
      </c>
      <c r="L67" s="20">
        <f t="shared" si="26"/>
        <v>-20</v>
      </c>
      <c r="M67" s="14">
        <f t="shared" si="26"/>
        <v>-7</v>
      </c>
      <c r="N67" s="28"/>
      <c r="O67" s="14"/>
      <c r="P67" s="14"/>
      <c r="Q67" s="14"/>
      <c r="R67" s="20"/>
      <c r="S67" s="14">
        <f>S65-S66</f>
        <v>-141</v>
      </c>
    </row>
    <row r="68" spans="1:19" ht="13.5" thickBot="1">
      <c r="A68" s="109"/>
      <c r="B68" s="85" t="s">
        <v>5</v>
      </c>
      <c r="C68" s="17">
        <f aca="true" t="shared" si="27" ref="C68:M68">C67/C66</f>
        <v>-0.5616438356164384</v>
      </c>
      <c r="D68" s="29">
        <f t="shared" si="27"/>
        <v>-0.07228915662650602</v>
      </c>
      <c r="E68" s="17">
        <f t="shared" si="27"/>
        <v>-0.10465116279069768</v>
      </c>
      <c r="F68" s="29">
        <f t="shared" si="27"/>
        <v>-0.14893617021276595</v>
      </c>
      <c r="G68" s="17">
        <f t="shared" si="27"/>
        <v>-0.2080536912751678</v>
      </c>
      <c r="H68" s="17">
        <f t="shared" si="27"/>
        <v>0.02040816326530612</v>
      </c>
      <c r="I68" s="17">
        <f t="shared" si="27"/>
        <v>-0.35294117647058826</v>
      </c>
      <c r="J68" s="29">
        <f t="shared" si="27"/>
        <v>-0.21568627450980393</v>
      </c>
      <c r="K68" s="17">
        <f t="shared" si="27"/>
        <v>0.2545454545454545</v>
      </c>
      <c r="L68" s="29">
        <f t="shared" si="27"/>
        <v>-0.0881057268722467</v>
      </c>
      <c r="M68" s="17">
        <f t="shared" si="27"/>
        <v>-0.05785123966942149</v>
      </c>
      <c r="N68" s="30"/>
      <c r="O68" s="17"/>
      <c r="P68" s="17"/>
      <c r="Q68" s="17"/>
      <c r="R68" s="29"/>
      <c r="S68" s="17">
        <f>S67/S66</f>
        <v>-0.13116279069767442</v>
      </c>
    </row>
    <row r="69" spans="1:19" ht="13.5" thickBot="1">
      <c r="A69" s="113"/>
      <c r="B69" s="245"/>
      <c r="C69" s="42"/>
      <c r="D69" s="42"/>
      <c r="E69" s="42"/>
      <c r="F69" s="42"/>
      <c r="G69" s="42"/>
      <c r="H69" s="42"/>
      <c r="I69" s="42"/>
      <c r="J69" s="42"/>
      <c r="K69" s="42"/>
      <c r="L69" s="42"/>
      <c r="M69" s="42"/>
      <c r="N69" s="29"/>
      <c r="O69" s="42"/>
      <c r="P69" s="42"/>
      <c r="Q69" s="42"/>
      <c r="R69" s="42"/>
      <c r="S69" s="42"/>
    </row>
    <row r="70" spans="1:19" ht="13.5" thickBot="1">
      <c r="A70" s="112" t="s">
        <v>262</v>
      </c>
      <c r="B70" s="19"/>
      <c r="C70" s="19"/>
      <c r="D70" s="19"/>
      <c r="E70" s="19"/>
      <c r="F70" s="19"/>
      <c r="G70" s="19"/>
      <c r="H70" s="19"/>
      <c r="I70" s="19"/>
      <c r="J70" s="19"/>
      <c r="K70" s="19"/>
      <c r="L70" s="19"/>
      <c r="M70" s="19"/>
      <c r="N70" s="34"/>
      <c r="O70" s="19"/>
      <c r="P70" s="19"/>
      <c r="Q70" s="19"/>
      <c r="R70" s="19"/>
      <c r="S70" s="19"/>
    </row>
    <row r="71" spans="1:19" ht="21" thickBot="1">
      <c r="A71" s="105"/>
      <c r="B71" s="82"/>
      <c r="C71" s="21" t="s">
        <v>41</v>
      </c>
      <c r="D71" s="23" t="s">
        <v>42</v>
      </c>
      <c r="E71" s="21" t="s">
        <v>43</v>
      </c>
      <c r="F71" s="21" t="s">
        <v>44</v>
      </c>
      <c r="G71" s="22" t="s">
        <v>45</v>
      </c>
      <c r="H71" s="21" t="s">
        <v>46</v>
      </c>
      <c r="I71" s="22" t="s">
        <v>47</v>
      </c>
      <c r="J71" s="21" t="s">
        <v>48</v>
      </c>
      <c r="K71" s="21" t="s">
        <v>49</v>
      </c>
      <c r="L71" s="35" t="s">
        <v>50</v>
      </c>
      <c r="M71" s="21"/>
      <c r="N71" s="36"/>
      <c r="O71" s="26"/>
      <c r="P71" s="26"/>
      <c r="Q71" s="26"/>
      <c r="R71" s="27"/>
      <c r="S71" s="26" t="s">
        <v>30</v>
      </c>
    </row>
    <row r="72" spans="1:19" ht="12.75">
      <c r="A72" s="106"/>
      <c r="B72" s="83">
        <v>2014</v>
      </c>
      <c r="C72" s="14">
        <f aca="true" t="shared" si="28" ref="C72:L73">C76+C80+C84+C88+C92+C96+C100</f>
        <v>910</v>
      </c>
      <c r="D72" s="14">
        <f t="shared" si="28"/>
        <v>271</v>
      </c>
      <c r="E72" s="14">
        <f t="shared" si="28"/>
        <v>446</v>
      </c>
      <c r="F72" s="14">
        <f t="shared" si="28"/>
        <v>385</v>
      </c>
      <c r="G72" s="28">
        <f t="shared" si="28"/>
        <v>189</v>
      </c>
      <c r="H72" s="14">
        <f t="shared" si="28"/>
        <v>83</v>
      </c>
      <c r="I72" s="14">
        <f t="shared" si="28"/>
        <v>712</v>
      </c>
      <c r="J72" s="14">
        <f t="shared" si="28"/>
        <v>560</v>
      </c>
      <c r="K72" s="14">
        <f t="shared" si="28"/>
        <v>274</v>
      </c>
      <c r="L72" s="28">
        <f t="shared" si="28"/>
        <v>245</v>
      </c>
      <c r="M72" s="14"/>
      <c r="N72" s="14"/>
      <c r="O72" s="14"/>
      <c r="P72" s="14"/>
      <c r="Q72" s="14"/>
      <c r="R72" s="28"/>
      <c r="S72" s="14">
        <f>S76+S80+S84+S88+S92+S96+S100</f>
        <v>4075</v>
      </c>
    </row>
    <row r="73" spans="1:19" ht="12.75">
      <c r="A73" s="243" t="s">
        <v>40</v>
      </c>
      <c r="B73" s="83">
        <v>2013</v>
      </c>
      <c r="C73" s="14">
        <f t="shared" si="28"/>
        <v>552</v>
      </c>
      <c r="D73" s="14">
        <f t="shared" si="28"/>
        <v>223</v>
      </c>
      <c r="E73" s="14">
        <f t="shared" si="28"/>
        <v>454</v>
      </c>
      <c r="F73" s="14">
        <f t="shared" si="28"/>
        <v>419</v>
      </c>
      <c r="G73" s="28">
        <f t="shared" si="28"/>
        <v>190</v>
      </c>
      <c r="H73" s="14">
        <f t="shared" si="28"/>
        <v>133</v>
      </c>
      <c r="I73" s="14">
        <f t="shared" si="28"/>
        <v>601</v>
      </c>
      <c r="J73" s="14">
        <f t="shared" si="28"/>
        <v>610</v>
      </c>
      <c r="K73" s="14">
        <f t="shared" si="28"/>
        <v>319</v>
      </c>
      <c r="L73" s="28">
        <f t="shared" si="28"/>
        <v>198</v>
      </c>
      <c r="M73" s="14"/>
      <c r="N73" s="14"/>
      <c r="O73" s="14"/>
      <c r="P73" s="14"/>
      <c r="Q73" s="14"/>
      <c r="R73" s="28"/>
      <c r="S73" s="14">
        <f>S77+S81+S85+S89+S93+S97+S101</f>
        <v>3699</v>
      </c>
    </row>
    <row r="74" spans="1:19" ht="12.75">
      <c r="A74" s="106"/>
      <c r="B74" s="84" t="s">
        <v>212</v>
      </c>
      <c r="C74" s="14">
        <f aca="true" t="shared" si="29" ref="C74:L74">C72-C73</f>
        <v>358</v>
      </c>
      <c r="D74" s="20">
        <f t="shared" si="29"/>
        <v>48</v>
      </c>
      <c r="E74" s="14">
        <f t="shared" si="29"/>
        <v>-8</v>
      </c>
      <c r="F74" s="14">
        <f t="shared" si="29"/>
        <v>-34</v>
      </c>
      <c r="G74" s="20">
        <f t="shared" si="29"/>
        <v>-1</v>
      </c>
      <c r="H74" s="14">
        <f t="shared" si="29"/>
        <v>-50</v>
      </c>
      <c r="I74" s="20">
        <f t="shared" si="29"/>
        <v>111</v>
      </c>
      <c r="J74" s="14">
        <f t="shared" si="29"/>
        <v>-50</v>
      </c>
      <c r="K74" s="14">
        <f t="shared" si="29"/>
        <v>-45</v>
      </c>
      <c r="L74" s="20">
        <f t="shared" si="29"/>
        <v>47</v>
      </c>
      <c r="M74" s="14"/>
      <c r="N74" s="28"/>
      <c r="O74" s="14"/>
      <c r="P74" s="14"/>
      <c r="Q74" s="14"/>
      <c r="R74" s="20"/>
      <c r="S74" s="14">
        <f>S72-S73</f>
        <v>376</v>
      </c>
    </row>
    <row r="75" spans="1:19" ht="13.5" thickBot="1">
      <c r="A75" s="107"/>
      <c r="B75" s="85" t="s">
        <v>5</v>
      </c>
      <c r="C75" s="17">
        <f aca="true" t="shared" si="30" ref="C75:L75">C74/C73</f>
        <v>0.6485507246376812</v>
      </c>
      <c r="D75" s="29">
        <f t="shared" si="30"/>
        <v>0.21524663677130046</v>
      </c>
      <c r="E75" s="17">
        <f t="shared" si="30"/>
        <v>-0.01762114537444934</v>
      </c>
      <c r="F75" s="17">
        <f t="shared" si="30"/>
        <v>-0.081145584725537</v>
      </c>
      <c r="G75" s="29">
        <f t="shared" si="30"/>
        <v>-0.005263157894736842</v>
      </c>
      <c r="H75" s="17">
        <f t="shared" si="30"/>
        <v>-0.37593984962406013</v>
      </c>
      <c r="I75" s="29">
        <f t="shared" si="30"/>
        <v>0.18469217970049917</v>
      </c>
      <c r="J75" s="17">
        <f t="shared" si="30"/>
        <v>-0.08196721311475409</v>
      </c>
      <c r="K75" s="17">
        <f t="shared" si="30"/>
        <v>-0.14106583072100312</v>
      </c>
      <c r="L75" s="29">
        <f t="shared" si="30"/>
        <v>0.23737373737373738</v>
      </c>
      <c r="M75" s="17"/>
      <c r="N75" s="30"/>
      <c r="O75" s="17"/>
      <c r="P75" s="17"/>
      <c r="Q75" s="17"/>
      <c r="R75" s="29"/>
      <c r="S75" s="17">
        <f>S74/S73</f>
        <v>0.10164909434982428</v>
      </c>
    </row>
    <row r="76" spans="1:19" ht="12.75">
      <c r="A76" s="106"/>
      <c r="B76" s="83">
        <v>2014</v>
      </c>
      <c r="C76" s="14">
        <v>2</v>
      </c>
      <c r="D76" s="20">
        <v>5</v>
      </c>
      <c r="E76" s="14">
        <v>3</v>
      </c>
      <c r="F76" s="14">
        <v>0</v>
      </c>
      <c r="G76" s="33">
        <v>2</v>
      </c>
      <c r="H76" s="14">
        <v>1</v>
      </c>
      <c r="I76" s="20">
        <v>2</v>
      </c>
      <c r="J76" s="14">
        <v>7</v>
      </c>
      <c r="K76" s="14">
        <v>0</v>
      </c>
      <c r="L76" s="20">
        <v>2</v>
      </c>
      <c r="M76" s="14"/>
      <c r="N76" s="28"/>
      <c r="O76" s="14"/>
      <c r="P76" s="14"/>
      <c r="Q76" s="14"/>
      <c r="R76" s="20"/>
      <c r="S76" s="14">
        <f>C76+D76+E76+F76+G76+H76+I76+J76+K76+L76</f>
        <v>24</v>
      </c>
    </row>
    <row r="77" spans="1:19" ht="12.75">
      <c r="A77" s="108" t="s">
        <v>250</v>
      </c>
      <c r="B77" s="83">
        <v>2013</v>
      </c>
      <c r="C77" s="14">
        <v>10</v>
      </c>
      <c r="D77" s="20">
        <v>2</v>
      </c>
      <c r="E77" s="14">
        <v>6</v>
      </c>
      <c r="F77" s="14">
        <v>3</v>
      </c>
      <c r="G77" s="20">
        <v>2</v>
      </c>
      <c r="H77" s="14">
        <v>2</v>
      </c>
      <c r="I77" s="20">
        <v>6</v>
      </c>
      <c r="J77" s="14">
        <v>11</v>
      </c>
      <c r="K77" s="14">
        <v>2</v>
      </c>
      <c r="L77" s="20">
        <v>4</v>
      </c>
      <c r="M77" s="14"/>
      <c r="N77" s="28"/>
      <c r="O77" s="14"/>
      <c r="P77" s="14"/>
      <c r="Q77" s="14"/>
      <c r="R77" s="20"/>
      <c r="S77" s="14">
        <f>C77+D77+E77+F77+G77+H77+I77+J77+K77+L77</f>
        <v>48</v>
      </c>
    </row>
    <row r="78" spans="1:19" ht="12.75">
      <c r="A78" s="108" t="s">
        <v>251</v>
      </c>
      <c r="B78" s="84" t="s">
        <v>212</v>
      </c>
      <c r="C78" s="14">
        <f aca="true" t="shared" si="31" ref="C78:L78">C76-C77</f>
        <v>-8</v>
      </c>
      <c r="D78" s="32">
        <f t="shared" si="31"/>
        <v>3</v>
      </c>
      <c r="E78" s="20">
        <f t="shared" si="31"/>
        <v>-3</v>
      </c>
      <c r="F78" s="14">
        <f t="shared" si="31"/>
        <v>-3</v>
      </c>
      <c r="G78" s="20">
        <f t="shared" si="31"/>
        <v>0</v>
      </c>
      <c r="H78" s="14">
        <f t="shared" si="31"/>
        <v>-1</v>
      </c>
      <c r="I78" s="20">
        <f t="shared" si="31"/>
        <v>-4</v>
      </c>
      <c r="J78" s="14">
        <f t="shared" si="31"/>
        <v>-4</v>
      </c>
      <c r="K78" s="14">
        <f t="shared" si="31"/>
        <v>-2</v>
      </c>
      <c r="L78" s="20">
        <f t="shared" si="31"/>
        <v>-2</v>
      </c>
      <c r="M78" s="14"/>
      <c r="N78" s="28"/>
      <c r="O78" s="14"/>
      <c r="P78" s="14"/>
      <c r="Q78" s="14"/>
      <c r="R78" s="20"/>
      <c r="S78" s="14">
        <f>S76-S77</f>
        <v>-24</v>
      </c>
    </row>
    <row r="79" spans="1:19" ht="13.5" thickBot="1">
      <c r="A79" s="109"/>
      <c r="B79" s="85" t="s">
        <v>5</v>
      </c>
      <c r="C79" s="17">
        <f aca="true" t="shared" si="32" ref="C79:L79">C78/C77</f>
        <v>-0.8</v>
      </c>
      <c r="D79" s="17">
        <f t="shared" si="32"/>
        <v>1.5</v>
      </c>
      <c r="E79" s="17">
        <f t="shared" si="32"/>
        <v>-0.5</v>
      </c>
      <c r="F79" s="17">
        <f t="shared" si="32"/>
        <v>-1</v>
      </c>
      <c r="G79" s="17">
        <f t="shared" si="32"/>
        <v>0</v>
      </c>
      <c r="H79" s="17">
        <f t="shared" si="32"/>
        <v>-0.5</v>
      </c>
      <c r="I79" s="17">
        <f t="shared" si="32"/>
        <v>-0.6666666666666666</v>
      </c>
      <c r="J79" s="17">
        <f t="shared" si="32"/>
        <v>-0.36363636363636365</v>
      </c>
      <c r="K79" s="17">
        <f t="shared" si="32"/>
        <v>-1</v>
      </c>
      <c r="L79" s="17">
        <f t="shared" si="32"/>
        <v>-0.5</v>
      </c>
      <c r="M79" s="17"/>
      <c r="N79" s="30"/>
      <c r="O79" s="17"/>
      <c r="P79" s="17"/>
      <c r="Q79" s="17"/>
      <c r="R79" s="29"/>
      <c r="S79" s="17">
        <f>S78/S77</f>
        <v>-0.5</v>
      </c>
    </row>
    <row r="80" spans="1:19" ht="12.75">
      <c r="A80" s="110"/>
      <c r="B80" s="83">
        <v>2014</v>
      </c>
      <c r="C80" s="14">
        <v>2</v>
      </c>
      <c r="D80" s="20">
        <v>1</v>
      </c>
      <c r="E80" s="14">
        <v>0</v>
      </c>
      <c r="F80" s="14">
        <v>0</v>
      </c>
      <c r="G80" s="20">
        <v>1</v>
      </c>
      <c r="H80" s="14">
        <v>0</v>
      </c>
      <c r="I80" s="20">
        <v>0</v>
      </c>
      <c r="J80" s="14">
        <v>0</v>
      </c>
      <c r="K80" s="14">
        <v>0</v>
      </c>
      <c r="L80" s="20">
        <v>1</v>
      </c>
      <c r="M80" s="14"/>
      <c r="N80" s="28"/>
      <c r="O80" s="14"/>
      <c r="P80" s="14"/>
      <c r="Q80" s="14"/>
      <c r="R80" s="20"/>
      <c r="S80" s="14">
        <f>C80+D80+E80+F80+G80+H80+I80+J80+K80+L80</f>
        <v>5</v>
      </c>
    </row>
    <row r="81" spans="1:19" ht="12.75">
      <c r="A81" s="108" t="s">
        <v>252</v>
      </c>
      <c r="B81" s="83">
        <v>2013</v>
      </c>
      <c r="C81" s="14">
        <v>0</v>
      </c>
      <c r="D81" s="20">
        <v>0</v>
      </c>
      <c r="E81" s="14">
        <v>0</v>
      </c>
      <c r="F81" s="14">
        <v>0</v>
      </c>
      <c r="G81" s="20">
        <v>0</v>
      </c>
      <c r="H81" s="14">
        <v>0</v>
      </c>
      <c r="I81" s="20">
        <v>0</v>
      </c>
      <c r="J81" s="14">
        <v>0</v>
      </c>
      <c r="K81" s="14">
        <v>0</v>
      </c>
      <c r="L81" s="20">
        <v>0</v>
      </c>
      <c r="M81" s="14"/>
      <c r="N81" s="28"/>
      <c r="O81" s="14"/>
      <c r="P81" s="14"/>
      <c r="Q81" s="14"/>
      <c r="R81" s="20"/>
      <c r="S81" s="14">
        <f>C81+D81+E81+F81+G81+H81+I81+J81+K81+L81</f>
        <v>0</v>
      </c>
    </row>
    <row r="82" spans="1:19" ht="12.75">
      <c r="A82" s="108" t="s">
        <v>253</v>
      </c>
      <c r="B82" s="84" t="s">
        <v>212</v>
      </c>
      <c r="C82" s="14">
        <f aca="true" t="shared" si="33" ref="C82:L82">C80-C81</f>
        <v>2</v>
      </c>
      <c r="D82" s="20">
        <f t="shared" si="33"/>
        <v>1</v>
      </c>
      <c r="E82" s="14">
        <f t="shared" si="33"/>
        <v>0</v>
      </c>
      <c r="F82" s="14">
        <f t="shared" si="33"/>
        <v>0</v>
      </c>
      <c r="G82" s="20">
        <f t="shared" si="33"/>
        <v>1</v>
      </c>
      <c r="H82" s="14">
        <f t="shared" si="33"/>
        <v>0</v>
      </c>
      <c r="I82" s="20">
        <f t="shared" si="33"/>
        <v>0</v>
      </c>
      <c r="J82" s="14">
        <f t="shared" si="33"/>
        <v>0</v>
      </c>
      <c r="K82" s="106">
        <f t="shared" si="33"/>
        <v>0</v>
      </c>
      <c r="L82" s="20">
        <f t="shared" si="33"/>
        <v>1</v>
      </c>
      <c r="M82" s="14"/>
      <c r="N82" s="28"/>
      <c r="O82" s="14"/>
      <c r="P82" s="14"/>
      <c r="Q82" s="14"/>
      <c r="R82" s="20"/>
      <c r="S82" s="106">
        <f>S80-S81</f>
        <v>5</v>
      </c>
    </row>
    <row r="83" spans="1:19" ht="13.5" thickBot="1">
      <c r="A83" s="109"/>
      <c r="B83" s="85" t="s">
        <v>5</v>
      </c>
      <c r="C83" s="17">
        <v>0</v>
      </c>
      <c r="D83" s="17">
        <v>0</v>
      </c>
      <c r="E83" s="17">
        <v>0</v>
      </c>
      <c r="F83" s="17">
        <v>0</v>
      </c>
      <c r="G83" s="17">
        <v>0</v>
      </c>
      <c r="H83" s="17">
        <v>0</v>
      </c>
      <c r="I83" s="17">
        <v>0</v>
      </c>
      <c r="J83" s="17">
        <v>0</v>
      </c>
      <c r="K83" s="17">
        <v>0</v>
      </c>
      <c r="L83" s="17">
        <v>0</v>
      </c>
      <c r="M83" s="17"/>
      <c r="N83" s="30"/>
      <c r="O83" s="17"/>
      <c r="P83" s="17"/>
      <c r="Q83" s="17"/>
      <c r="R83" s="29"/>
      <c r="S83" s="17">
        <v>0</v>
      </c>
    </row>
    <row r="84" spans="1:19" ht="12.75">
      <c r="A84" s="110"/>
      <c r="B84" s="83">
        <v>2014</v>
      </c>
      <c r="C84" s="14">
        <v>54</v>
      </c>
      <c r="D84" s="20">
        <v>20</v>
      </c>
      <c r="E84" s="14">
        <v>19</v>
      </c>
      <c r="F84" s="14">
        <v>10</v>
      </c>
      <c r="G84" s="20">
        <v>11</v>
      </c>
      <c r="H84" s="14">
        <v>2</v>
      </c>
      <c r="I84" s="20">
        <v>36</v>
      </c>
      <c r="J84" s="14">
        <v>41</v>
      </c>
      <c r="K84" s="14">
        <v>11</v>
      </c>
      <c r="L84" s="20">
        <v>7</v>
      </c>
      <c r="M84" s="14"/>
      <c r="N84" s="28"/>
      <c r="O84" s="14"/>
      <c r="P84" s="14"/>
      <c r="Q84" s="14"/>
      <c r="R84" s="20"/>
      <c r="S84" s="14">
        <f>C84+D84+E84+F84+G84+H84+I84+J84+K84+L84</f>
        <v>211</v>
      </c>
    </row>
    <row r="85" spans="1:19" ht="12.75">
      <c r="A85" s="108" t="s">
        <v>144</v>
      </c>
      <c r="B85" s="83">
        <v>2013</v>
      </c>
      <c r="C85" s="14">
        <v>64</v>
      </c>
      <c r="D85" s="20">
        <v>15</v>
      </c>
      <c r="E85" s="14">
        <v>23</v>
      </c>
      <c r="F85" s="14">
        <v>18</v>
      </c>
      <c r="G85" s="20">
        <v>8</v>
      </c>
      <c r="H85" s="14">
        <v>6</v>
      </c>
      <c r="I85" s="20">
        <v>34</v>
      </c>
      <c r="J85" s="14">
        <v>47</v>
      </c>
      <c r="K85" s="14">
        <v>18</v>
      </c>
      <c r="L85" s="28">
        <v>7</v>
      </c>
      <c r="M85" s="14"/>
      <c r="N85" s="28"/>
      <c r="O85" s="14"/>
      <c r="P85" s="14"/>
      <c r="Q85" s="14"/>
      <c r="R85" s="20"/>
      <c r="S85" s="14">
        <f>C85+D85+E85+F85+G85+H85+I85+J85+K85+L85</f>
        <v>240</v>
      </c>
    </row>
    <row r="86" spans="1:19" ht="12.75">
      <c r="A86" s="110"/>
      <c r="B86" s="84" t="s">
        <v>212</v>
      </c>
      <c r="C86" s="14">
        <f aca="true" t="shared" si="34" ref="C86:L86">C84-C85</f>
        <v>-10</v>
      </c>
      <c r="D86" s="20">
        <f t="shared" si="34"/>
        <v>5</v>
      </c>
      <c r="E86" s="14">
        <f t="shared" si="34"/>
        <v>-4</v>
      </c>
      <c r="F86" s="14">
        <f t="shared" si="34"/>
        <v>-8</v>
      </c>
      <c r="G86" s="20">
        <f t="shared" si="34"/>
        <v>3</v>
      </c>
      <c r="H86" s="14">
        <f t="shared" si="34"/>
        <v>-4</v>
      </c>
      <c r="I86" s="20">
        <f t="shared" si="34"/>
        <v>2</v>
      </c>
      <c r="J86" s="14">
        <f t="shared" si="34"/>
        <v>-6</v>
      </c>
      <c r="K86" s="14">
        <f t="shared" si="34"/>
        <v>-7</v>
      </c>
      <c r="L86" s="28">
        <f t="shared" si="34"/>
        <v>0</v>
      </c>
      <c r="M86" s="14"/>
      <c r="N86" s="28" t="s">
        <v>0</v>
      </c>
      <c r="O86" s="14"/>
      <c r="P86" s="14"/>
      <c r="Q86" s="14"/>
      <c r="R86" s="20"/>
      <c r="S86" s="14">
        <f>S84-S85</f>
        <v>-29</v>
      </c>
    </row>
    <row r="87" spans="1:19" ht="13.5" thickBot="1">
      <c r="A87" s="109"/>
      <c r="B87" s="85" t="s">
        <v>5</v>
      </c>
      <c r="C87" s="17">
        <f aca="true" t="shared" si="35" ref="C87:L87">C86/C85</f>
        <v>-0.15625</v>
      </c>
      <c r="D87" s="31">
        <f t="shared" si="35"/>
        <v>0.3333333333333333</v>
      </c>
      <c r="E87" s="31">
        <f t="shared" si="35"/>
        <v>-0.17391304347826086</v>
      </c>
      <c r="F87" s="31">
        <f t="shared" si="35"/>
        <v>-0.4444444444444444</v>
      </c>
      <c r="G87" s="31">
        <f t="shared" si="35"/>
        <v>0.375</v>
      </c>
      <c r="H87" s="31">
        <f t="shared" si="35"/>
        <v>-0.6666666666666666</v>
      </c>
      <c r="I87" s="29">
        <f t="shared" si="35"/>
        <v>0.058823529411764705</v>
      </c>
      <c r="J87" s="17">
        <f t="shared" si="35"/>
        <v>-0.1276595744680851</v>
      </c>
      <c r="K87" s="17">
        <f>K86/K85</f>
        <v>-0.3888888888888889</v>
      </c>
      <c r="L87" s="17">
        <f t="shared" si="35"/>
        <v>0</v>
      </c>
      <c r="M87" s="17"/>
      <c r="N87" s="30"/>
      <c r="O87" s="17"/>
      <c r="P87" s="17"/>
      <c r="Q87" s="17"/>
      <c r="R87" s="29"/>
      <c r="S87" s="17">
        <f>S86/S85</f>
        <v>-0.12083333333333333</v>
      </c>
    </row>
    <row r="88" spans="1:19" ht="12.75">
      <c r="A88" s="110"/>
      <c r="B88" s="83">
        <v>2014</v>
      </c>
      <c r="C88" s="14">
        <v>43</v>
      </c>
      <c r="D88" s="20">
        <v>22</v>
      </c>
      <c r="E88" s="14">
        <v>10</v>
      </c>
      <c r="F88" s="14">
        <v>16</v>
      </c>
      <c r="G88" s="20">
        <v>11</v>
      </c>
      <c r="H88" s="14">
        <v>5</v>
      </c>
      <c r="I88" s="20">
        <v>16</v>
      </c>
      <c r="J88" s="14">
        <v>25</v>
      </c>
      <c r="K88" s="14">
        <v>22</v>
      </c>
      <c r="L88" s="20">
        <v>7</v>
      </c>
      <c r="M88" s="14"/>
      <c r="N88" s="28"/>
      <c r="O88" s="14"/>
      <c r="P88" s="14"/>
      <c r="Q88" s="14"/>
      <c r="R88" s="20"/>
      <c r="S88" s="14">
        <f>C88+D88+E88+F88+G88+H88+I88+J88+K88+L88</f>
        <v>177</v>
      </c>
    </row>
    <row r="89" spans="1:19" ht="12.75">
      <c r="A89" s="108" t="s">
        <v>254</v>
      </c>
      <c r="B89" s="83">
        <v>2013</v>
      </c>
      <c r="C89" s="14">
        <v>23</v>
      </c>
      <c r="D89" s="20">
        <v>13</v>
      </c>
      <c r="E89" s="14">
        <v>6</v>
      </c>
      <c r="F89" s="14">
        <v>3</v>
      </c>
      <c r="G89" s="20">
        <v>10</v>
      </c>
      <c r="H89" s="14">
        <v>4</v>
      </c>
      <c r="I89" s="20">
        <v>11</v>
      </c>
      <c r="J89" s="14">
        <v>21</v>
      </c>
      <c r="K89" s="14">
        <v>11</v>
      </c>
      <c r="L89" s="20">
        <v>8</v>
      </c>
      <c r="M89" s="14"/>
      <c r="N89" s="28"/>
      <c r="O89" s="14"/>
      <c r="P89" s="14"/>
      <c r="Q89" s="14"/>
      <c r="R89" s="20"/>
      <c r="S89" s="14">
        <f>C89+D89+E89+F89+G89+H89+I89+J89+K89+L89</f>
        <v>110</v>
      </c>
    </row>
    <row r="90" spans="1:19" ht="12.75">
      <c r="A90" s="108" t="s">
        <v>255</v>
      </c>
      <c r="B90" s="84" t="s">
        <v>212</v>
      </c>
      <c r="C90" s="14">
        <f aca="true" t="shared" si="36" ref="C90:L90">C88-C89</f>
        <v>20</v>
      </c>
      <c r="D90" s="20">
        <f t="shared" si="36"/>
        <v>9</v>
      </c>
      <c r="E90" s="14">
        <f t="shared" si="36"/>
        <v>4</v>
      </c>
      <c r="F90" s="14">
        <f t="shared" si="36"/>
        <v>13</v>
      </c>
      <c r="G90" s="20">
        <f t="shared" si="36"/>
        <v>1</v>
      </c>
      <c r="H90" s="14">
        <f t="shared" si="36"/>
        <v>1</v>
      </c>
      <c r="I90" s="20">
        <f t="shared" si="36"/>
        <v>5</v>
      </c>
      <c r="J90" s="14">
        <f t="shared" si="36"/>
        <v>4</v>
      </c>
      <c r="K90" s="14">
        <f t="shared" si="36"/>
        <v>11</v>
      </c>
      <c r="L90" s="20">
        <f t="shared" si="36"/>
        <v>-1</v>
      </c>
      <c r="M90" s="14"/>
      <c r="N90" s="28"/>
      <c r="O90" s="14"/>
      <c r="P90" s="14"/>
      <c r="Q90" s="14"/>
      <c r="R90" s="20"/>
      <c r="S90" s="14">
        <f>S88-S89</f>
        <v>67</v>
      </c>
    </row>
    <row r="91" spans="1:19" ht="13.5" thickBot="1">
      <c r="A91" s="109"/>
      <c r="B91" s="85" t="s">
        <v>5</v>
      </c>
      <c r="C91" s="17">
        <f aca="true" t="shared" si="37" ref="C91:L91">C90/C89</f>
        <v>0.8695652173913043</v>
      </c>
      <c r="D91" s="17">
        <f t="shared" si="37"/>
        <v>0.6923076923076923</v>
      </c>
      <c r="E91" s="17">
        <f t="shared" si="37"/>
        <v>0.6666666666666666</v>
      </c>
      <c r="F91" s="17">
        <f t="shared" si="37"/>
        <v>4.333333333333333</v>
      </c>
      <c r="G91" s="17">
        <f t="shared" si="37"/>
        <v>0.1</v>
      </c>
      <c r="H91" s="17">
        <f t="shared" si="37"/>
        <v>0.25</v>
      </c>
      <c r="I91" s="17">
        <f t="shared" si="37"/>
        <v>0.45454545454545453</v>
      </c>
      <c r="J91" s="31">
        <f t="shared" si="37"/>
        <v>0.19047619047619047</v>
      </c>
      <c r="K91" s="17">
        <f t="shared" si="37"/>
        <v>1</v>
      </c>
      <c r="L91" s="17">
        <f t="shared" si="37"/>
        <v>-0.125</v>
      </c>
      <c r="M91" s="17"/>
      <c r="N91" s="30"/>
      <c r="O91" s="17"/>
      <c r="P91" s="17"/>
      <c r="Q91" s="17"/>
      <c r="R91" s="29"/>
      <c r="S91" s="17">
        <f>S90/S89</f>
        <v>0.6090909090909091</v>
      </c>
    </row>
    <row r="92" spans="1:19" ht="12.75">
      <c r="A92" s="110"/>
      <c r="B92" s="83">
        <v>2014</v>
      </c>
      <c r="C92" s="14">
        <v>225</v>
      </c>
      <c r="D92" s="20">
        <v>115</v>
      </c>
      <c r="E92" s="14">
        <v>71</v>
      </c>
      <c r="F92" s="14">
        <v>133</v>
      </c>
      <c r="G92" s="20">
        <v>62</v>
      </c>
      <c r="H92" s="14">
        <v>30</v>
      </c>
      <c r="I92" s="20">
        <v>177</v>
      </c>
      <c r="J92" s="14">
        <v>136</v>
      </c>
      <c r="K92" s="14">
        <v>129</v>
      </c>
      <c r="L92" s="20">
        <v>75</v>
      </c>
      <c r="M92" s="14" t="s">
        <v>0</v>
      </c>
      <c r="N92" s="28"/>
      <c r="O92" s="14"/>
      <c r="P92" s="14"/>
      <c r="Q92" s="14"/>
      <c r="R92" s="20"/>
      <c r="S92" s="14">
        <f>C92+D92+E92+F92+G92+H92+I92+J92+K92+L92</f>
        <v>1153</v>
      </c>
    </row>
    <row r="93" spans="1:19" ht="12.75">
      <c r="A93" s="111" t="s">
        <v>256</v>
      </c>
      <c r="B93" s="83">
        <v>2013</v>
      </c>
      <c r="C93" s="14">
        <v>174</v>
      </c>
      <c r="D93" s="20">
        <v>102</v>
      </c>
      <c r="E93" s="14">
        <v>66</v>
      </c>
      <c r="F93" s="14">
        <v>155</v>
      </c>
      <c r="G93" s="20">
        <v>80</v>
      </c>
      <c r="H93" s="14">
        <v>62</v>
      </c>
      <c r="I93" s="20">
        <v>159</v>
      </c>
      <c r="J93" s="14">
        <v>153</v>
      </c>
      <c r="K93" s="14">
        <v>135</v>
      </c>
      <c r="L93" s="20">
        <v>51</v>
      </c>
      <c r="M93" s="14" t="s">
        <v>0</v>
      </c>
      <c r="N93" s="28"/>
      <c r="O93" s="14"/>
      <c r="P93" s="14"/>
      <c r="Q93" s="14"/>
      <c r="R93" s="20"/>
      <c r="S93" s="14">
        <f>C93+D93+E93+F93+G93+H93+I93+J93+K93+L93</f>
        <v>1137</v>
      </c>
    </row>
    <row r="94" spans="1:19" ht="12.75">
      <c r="A94" s="110"/>
      <c r="B94" s="84" t="s">
        <v>212</v>
      </c>
      <c r="C94" s="14">
        <f aca="true" t="shared" si="38" ref="C94:L94">C92-C93</f>
        <v>51</v>
      </c>
      <c r="D94" s="20">
        <f t="shared" si="38"/>
        <v>13</v>
      </c>
      <c r="E94" s="14">
        <f t="shared" si="38"/>
        <v>5</v>
      </c>
      <c r="F94" s="14">
        <f t="shared" si="38"/>
        <v>-22</v>
      </c>
      <c r="G94" s="20">
        <f t="shared" si="38"/>
        <v>-18</v>
      </c>
      <c r="H94" s="14">
        <f t="shared" si="38"/>
        <v>-32</v>
      </c>
      <c r="I94" s="20">
        <f t="shared" si="38"/>
        <v>18</v>
      </c>
      <c r="J94" s="14">
        <f t="shared" si="38"/>
        <v>-17</v>
      </c>
      <c r="K94" s="14">
        <f t="shared" si="38"/>
        <v>-6</v>
      </c>
      <c r="L94" s="20">
        <f t="shared" si="38"/>
        <v>24</v>
      </c>
      <c r="M94" s="14"/>
      <c r="N94" s="28"/>
      <c r="O94" s="14"/>
      <c r="P94" s="14"/>
      <c r="Q94" s="14"/>
      <c r="R94" s="20"/>
      <c r="S94" s="14">
        <f>S92-S93</f>
        <v>16</v>
      </c>
    </row>
    <row r="95" spans="1:19" ht="13.5" thickBot="1">
      <c r="A95" s="109"/>
      <c r="B95" s="85" t="s">
        <v>5</v>
      </c>
      <c r="C95" s="17">
        <f aca="true" t="shared" si="39" ref="C95:L95">C94/C93</f>
        <v>0.29310344827586204</v>
      </c>
      <c r="D95" s="29">
        <f t="shared" si="39"/>
        <v>0.12745098039215685</v>
      </c>
      <c r="E95" s="17">
        <f t="shared" si="39"/>
        <v>0.07575757575757576</v>
      </c>
      <c r="F95" s="17">
        <f t="shared" si="39"/>
        <v>-0.14193548387096774</v>
      </c>
      <c r="G95" s="29">
        <f t="shared" si="39"/>
        <v>-0.225</v>
      </c>
      <c r="H95" s="17">
        <f t="shared" si="39"/>
        <v>-0.5161290322580645</v>
      </c>
      <c r="I95" s="29">
        <f t="shared" si="39"/>
        <v>0.11320754716981132</v>
      </c>
      <c r="J95" s="17">
        <f t="shared" si="39"/>
        <v>-0.1111111111111111</v>
      </c>
      <c r="K95" s="17">
        <f t="shared" si="39"/>
        <v>-0.044444444444444446</v>
      </c>
      <c r="L95" s="29">
        <f t="shared" si="39"/>
        <v>0.47058823529411764</v>
      </c>
      <c r="M95" s="17"/>
      <c r="N95" s="30"/>
      <c r="O95" s="17"/>
      <c r="P95" s="17"/>
      <c r="Q95" s="17"/>
      <c r="R95" s="29"/>
      <c r="S95" s="17">
        <f>S94/S93</f>
        <v>0.014072119613016711</v>
      </c>
    </row>
    <row r="96" spans="1:19" ht="12.75">
      <c r="A96" s="110"/>
      <c r="B96" s="83">
        <v>2014</v>
      </c>
      <c r="C96" s="14">
        <v>511</v>
      </c>
      <c r="D96" s="20">
        <v>97</v>
      </c>
      <c r="E96" s="14">
        <v>304</v>
      </c>
      <c r="F96" s="14">
        <v>218</v>
      </c>
      <c r="G96" s="20">
        <v>95</v>
      </c>
      <c r="H96" s="14">
        <v>42</v>
      </c>
      <c r="I96" s="20">
        <v>447</v>
      </c>
      <c r="J96" s="14">
        <v>284</v>
      </c>
      <c r="K96" s="14">
        <v>91</v>
      </c>
      <c r="L96" s="20">
        <v>141</v>
      </c>
      <c r="M96" s="14"/>
      <c r="N96" s="28"/>
      <c r="O96" s="14"/>
      <c r="P96" s="14"/>
      <c r="Q96" s="14"/>
      <c r="R96" s="20"/>
      <c r="S96" s="14">
        <f>C96+D96+E96+F96+G96+H96+I96+J96+K96+L96</f>
        <v>2230</v>
      </c>
    </row>
    <row r="97" spans="1:19" ht="12.75">
      <c r="A97" s="108" t="s">
        <v>257</v>
      </c>
      <c r="B97" s="83">
        <v>2013</v>
      </c>
      <c r="C97" s="14">
        <v>216</v>
      </c>
      <c r="D97" s="20">
        <v>73</v>
      </c>
      <c r="E97" s="14">
        <v>293</v>
      </c>
      <c r="F97" s="14">
        <v>222</v>
      </c>
      <c r="G97" s="20">
        <v>72</v>
      </c>
      <c r="H97" s="14">
        <v>56</v>
      </c>
      <c r="I97" s="20">
        <v>359</v>
      </c>
      <c r="J97" s="14">
        <v>273</v>
      </c>
      <c r="K97" s="14">
        <v>84</v>
      </c>
      <c r="L97" s="20">
        <v>118</v>
      </c>
      <c r="M97" s="14"/>
      <c r="N97" s="28"/>
      <c r="O97" s="14"/>
      <c r="P97" s="14"/>
      <c r="Q97" s="14"/>
      <c r="R97" s="20"/>
      <c r="S97" s="14">
        <f>C97+D97+E97+F97+G97+H97+I97+J97+K97+L97</f>
        <v>1766</v>
      </c>
    </row>
    <row r="98" spans="1:19" ht="12.75">
      <c r="A98" s="108" t="s">
        <v>258</v>
      </c>
      <c r="B98" s="84" t="s">
        <v>212</v>
      </c>
      <c r="C98" s="14">
        <f aca="true" t="shared" si="40" ref="C98:L98">C96-C97</f>
        <v>295</v>
      </c>
      <c r="D98" s="20">
        <f t="shared" si="40"/>
        <v>24</v>
      </c>
      <c r="E98" s="14">
        <f t="shared" si="40"/>
        <v>11</v>
      </c>
      <c r="F98" s="14">
        <f t="shared" si="40"/>
        <v>-4</v>
      </c>
      <c r="G98" s="20">
        <f t="shared" si="40"/>
        <v>23</v>
      </c>
      <c r="H98" s="14">
        <f t="shared" si="40"/>
        <v>-14</v>
      </c>
      <c r="I98" s="20">
        <f t="shared" si="40"/>
        <v>88</v>
      </c>
      <c r="J98" s="14">
        <f t="shared" si="40"/>
        <v>11</v>
      </c>
      <c r="K98" s="14">
        <f t="shared" si="40"/>
        <v>7</v>
      </c>
      <c r="L98" s="20">
        <f t="shared" si="40"/>
        <v>23</v>
      </c>
      <c r="M98" s="14"/>
      <c r="N98" s="28"/>
      <c r="O98" s="14"/>
      <c r="P98" s="14"/>
      <c r="Q98" s="14"/>
      <c r="R98" s="20"/>
      <c r="S98" s="14">
        <f>S96-S97</f>
        <v>464</v>
      </c>
    </row>
    <row r="99" spans="1:19" ht="13.5" thickBot="1">
      <c r="A99" s="109"/>
      <c r="B99" s="85" t="s">
        <v>5</v>
      </c>
      <c r="C99" s="17">
        <f aca="true" t="shared" si="41" ref="C99:L99">C98/C97</f>
        <v>1.3657407407407407</v>
      </c>
      <c r="D99" s="29">
        <f t="shared" si="41"/>
        <v>0.3287671232876712</v>
      </c>
      <c r="E99" s="17">
        <f t="shared" si="41"/>
        <v>0.03754266211604096</v>
      </c>
      <c r="F99" s="17">
        <f t="shared" si="41"/>
        <v>-0.018018018018018018</v>
      </c>
      <c r="G99" s="29">
        <f t="shared" si="41"/>
        <v>0.3194444444444444</v>
      </c>
      <c r="H99" s="17">
        <f t="shared" si="41"/>
        <v>-0.25</v>
      </c>
      <c r="I99" s="29">
        <f t="shared" si="41"/>
        <v>0.24512534818941503</v>
      </c>
      <c r="J99" s="17">
        <f t="shared" si="41"/>
        <v>0.040293040293040296</v>
      </c>
      <c r="K99" s="17">
        <f t="shared" si="41"/>
        <v>0.08333333333333333</v>
      </c>
      <c r="L99" s="29">
        <f t="shared" si="41"/>
        <v>0.19491525423728814</v>
      </c>
      <c r="M99" s="17"/>
      <c r="N99" s="30"/>
      <c r="O99" s="17"/>
      <c r="P99" s="17"/>
      <c r="Q99" s="17"/>
      <c r="R99" s="29"/>
      <c r="S99" s="17">
        <f>S98/S97</f>
        <v>0.2627406568516421</v>
      </c>
    </row>
    <row r="100" spans="1:19" ht="12.75">
      <c r="A100" s="110" t="s">
        <v>0</v>
      </c>
      <c r="B100" s="83">
        <v>2014</v>
      </c>
      <c r="C100" s="14">
        <v>73</v>
      </c>
      <c r="D100" s="20">
        <v>11</v>
      </c>
      <c r="E100" s="14">
        <v>39</v>
      </c>
      <c r="F100" s="14">
        <v>8</v>
      </c>
      <c r="G100" s="20">
        <v>7</v>
      </c>
      <c r="H100" s="14">
        <v>3</v>
      </c>
      <c r="I100" s="20">
        <v>34</v>
      </c>
      <c r="J100" s="14">
        <v>67</v>
      </c>
      <c r="K100" s="14">
        <v>21</v>
      </c>
      <c r="L100" s="20">
        <v>12</v>
      </c>
      <c r="M100" s="14"/>
      <c r="N100" s="28"/>
      <c r="O100" s="14"/>
      <c r="P100" s="14"/>
      <c r="Q100" s="14"/>
      <c r="R100" s="20"/>
      <c r="S100" s="14">
        <f>C100+D100+E100+F100+G100+H100+I100+J100+K100+L100</f>
        <v>275</v>
      </c>
    </row>
    <row r="101" spans="1:19" ht="12.75">
      <c r="A101" s="108" t="s">
        <v>259</v>
      </c>
      <c r="B101" s="83">
        <v>2013</v>
      </c>
      <c r="C101" s="14">
        <v>65</v>
      </c>
      <c r="D101" s="20">
        <v>18</v>
      </c>
      <c r="E101" s="14">
        <v>60</v>
      </c>
      <c r="F101" s="14">
        <v>18</v>
      </c>
      <c r="G101" s="20">
        <v>18</v>
      </c>
      <c r="H101" s="14">
        <v>3</v>
      </c>
      <c r="I101" s="20">
        <v>32</v>
      </c>
      <c r="J101" s="14">
        <v>105</v>
      </c>
      <c r="K101" s="14">
        <v>69</v>
      </c>
      <c r="L101" s="20">
        <v>10</v>
      </c>
      <c r="M101" s="14"/>
      <c r="N101" s="28"/>
      <c r="O101" s="14"/>
      <c r="P101" s="14"/>
      <c r="Q101" s="14"/>
      <c r="R101" s="20"/>
      <c r="S101" s="14">
        <f>C101+D101+E101+F101+G101+H101+I101+J101+K101+L101</f>
        <v>398</v>
      </c>
    </row>
    <row r="102" spans="1:19" ht="12.75">
      <c r="A102" s="108" t="s">
        <v>260</v>
      </c>
      <c r="B102" s="84" t="s">
        <v>212</v>
      </c>
      <c r="C102" s="14">
        <f aca="true" t="shared" si="42" ref="C102:L102">C100-C101</f>
        <v>8</v>
      </c>
      <c r="D102" s="20">
        <f t="shared" si="42"/>
        <v>-7</v>
      </c>
      <c r="E102" s="14">
        <f t="shared" si="42"/>
        <v>-21</v>
      </c>
      <c r="F102" s="14">
        <f t="shared" si="42"/>
        <v>-10</v>
      </c>
      <c r="G102" s="20">
        <f t="shared" si="42"/>
        <v>-11</v>
      </c>
      <c r="H102" s="14">
        <f t="shared" si="42"/>
        <v>0</v>
      </c>
      <c r="I102" s="20">
        <f t="shared" si="42"/>
        <v>2</v>
      </c>
      <c r="J102" s="32">
        <f t="shared" si="42"/>
        <v>-38</v>
      </c>
      <c r="K102" s="14">
        <f t="shared" si="42"/>
        <v>-48</v>
      </c>
      <c r="L102" s="20">
        <f t="shared" si="42"/>
        <v>2</v>
      </c>
      <c r="M102" s="14"/>
      <c r="N102" s="28"/>
      <c r="O102" s="14"/>
      <c r="P102" s="14"/>
      <c r="Q102" s="14"/>
      <c r="R102" s="20"/>
      <c r="S102" s="14">
        <f>S100-S101</f>
        <v>-123</v>
      </c>
    </row>
    <row r="103" spans="1:19" ht="13.5" thickBot="1">
      <c r="A103" s="109"/>
      <c r="B103" s="85" t="s">
        <v>5</v>
      </c>
      <c r="C103" s="17">
        <f aca="true" t="shared" si="43" ref="C103:K103">C102/C101</f>
        <v>0.12307692307692308</v>
      </c>
      <c r="D103" s="29">
        <f t="shared" si="43"/>
        <v>-0.3888888888888889</v>
      </c>
      <c r="E103" s="17">
        <f t="shared" si="43"/>
        <v>-0.35</v>
      </c>
      <c r="F103" s="17">
        <f t="shared" si="43"/>
        <v>-0.5555555555555556</v>
      </c>
      <c r="G103" s="17">
        <f t="shared" si="43"/>
        <v>-0.6111111111111112</v>
      </c>
      <c r="H103" s="31">
        <f t="shared" si="43"/>
        <v>0</v>
      </c>
      <c r="I103" s="29">
        <f t="shared" si="43"/>
        <v>0.0625</v>
      </c>
      <c r="J103" s="17">
        <f t="shared" si="43"/>
        <v>-0.3619047619047619</v>
      </c>
      <c r="K103" s="17">
        <f t="shared" si="43"/>
        <v>-0.6956521739130435</v>
      </c>
      <c r="L103" s="17">
        <f>L102/L101</f>
        <v>0.2</v>
      </c>
      <c r="M103" s="17"/>
      <c r="N103" s="30"/>
      <c r="O103" s="17"/>
      <c r="P103" s="17"/>
      <c r="Q103" s="17"/>
      <c r="R103" s="29"/>
      <c r="S103" s="17">
        <f>S102/S101</f>
        <v>-0.30904522613065327</v>
      </c>
    </row>
    <row r="104" spans="1:19" ht="12.75">
      <c r="A104" s="113"/>
      <c r="B104" s="245"/>
      <c r="C104" s="42"/>
      <c r="D104" s="42"/>
      <c r="E104" s="42"/>
      <c r="F104" s="42"/>
      <c r="G104" s="42"/>
      <c r="H104" s="42"/>
      <c r="I104" s="42"/>
      <c r="J104" s="42"/>
      <c r="K104" s="42"/>
      <c r="L104" s="42"/>
      <c r="M104" s="42"/>
      <c r="N104" s="42"/>
      <c r="O104" s="42"/>
      <c r="P104" s="42"/>
      <c r="Q104" s="42"/>
      <c r="R104" s="42"/>
      <c r="S104" s="42"/>
    </row>
    <row r="105" spans="1:19" ht="13.5" thickBot="1">
      <c r="A105" s="112" t="s">
        <v>263</v>
      </c>
      <c r="B105" s="19"/>
      <c r="C105" s="19"/>
      <c r="D105" s="19"/>
      <c r="E105" s="19"/>
      <c r="F105" s="19"/>
      <c r="G105" s="19"/>
      <c r="H105" s="19"/>
      <c r="I105" s="19"/>
      <c r="J105" s="19"/>
      <c r="K105" s="19"/>
      <c r="L105" s="19"/>
      <c r="M105" s="19"/>
      <c r="N105" s="19"/>
      <c r="O105" s="19"/>
      <c r="P105" s="19"/>
      <c r="Q105" s="19"/>
      <c r="R105" s="19"/>
      <c r="S105" s="19"/>
    </row>
    <row r="106" spans="1:19" ht="21" thickBot="1">
      <c r="A106" s="105"/>
      <c r="B106" s="82"/>
      <c r="C106" s="21" t="s">
        <v>51</v>
      </c>
      <c r="D106" s="22" t="s">
        <v>52</v>
      </c>
      <c r="E106" s="24" t="s">
        <v>53</v>
      </c>
      <c r="F106" s="22" t="s">
        <v>54</v>
      </c>
      <c r="G106" s="24" t="s">
        <v>55</v>
      </c>
      <c r="H106" s="21" t="s">
        <v>56</v>
      </c>
      <c r="I106" s="22" t="s">
        <v>57</v>
      </c>
      <c r="J106" s="37" t="s">
        <v>58</v>
      </c>
      <c r="K106" s="21" t="s">
        <v>59</v>
      </c>
      <c r="L106" s="21" t="s">
        <v>60</v>
      </c>
      <c r="M106" s="21" t="s">
        <v>61</v>
      </c>
      <c r="N106" s="24" t="s">
        <v>62</v>
      </c>
      <c r="O106" s="25"/>
      <c r="P106" s="36"/>
      <c r="Q106" s="36"/>
      <c r="R106" s="36"/>
      <c r="S106" s="26" t="s">
        <v>30</v>
      </c>
    </row>
    <row r="107" spans="1:19" ht="12.75">
      <c r="A107" s="106"/>
      <c r="B107" s="83">
        <v>2014</v>
      </c>
      <c r="C107" s="14">
        <f aca="true" t="shared" si="44" ref="C107:N108">C111+C115+C119+C123+C127+C131+C135</f>
        <v>166</v>
      </c>
      <c r="D107" s="14">
        <f t="shared" si="44"/>
        <v>104</v>
      </c>
      <c r="E107" s="14">
        <f t="shared" si="44"/>
        <v>372</v>
      </c>
      <c r="F107" s="13">
        <f t="shared" si="44"/>
        <v>153</v>
      </c>
      <c r="G107" s="14">
        <f t="shared" si="44"/>
        <v>237</v>
      </c>
      <c r="H107" s="14">
        <f t="shared" si="44"/>
        <v>124</v>
      </c>
      <c r="I107" s="14">
        <f t="shared" si="44"/>
        <v>178</v>
      </c>
      <c r="J107" s="13">
        <f t="shared" si="44"/>
        <v>511</v>
      </c>
      <c r="K107" s="14">
        <f t="shared" si="44"/>
        <v>472</v>
      </c>
      <c r="L107" s="14">
        <f t="shared" si="44"/>
        <v>184</v>
      </c>
      <c r="M107" s="14">
        <f t="shared" si="44"/>
        <v>530</v>
      </c>
      <c r="N107" s="14">
        <f t="shared" si="44"/>
        <v>222</v>
      </c>
      <c r="O107" s="28"/>
      <c r="P107" s="14"/>
      <c r="Q107" s="14"/>
      <c r="R107" s="14"/>
      <c r="S107" s="14">
        <f>S111+S115+S119+S123+S127+S131+S135</f>
        <v>3253</v>
      </c>
    </row>
    <row r="108" spans="1:19" ht="12.75">
      <c r="A108" s="243" t="s">
        <v>40</v>
      </c>
      <c r="B108" s="83">
        <v>2013</v>
      </c>
      <c r="C108" s="14">
        <f t="shared" si="44"/>
        <v>174</v>
      </c>
      <c r="D108" s="14">
        <f t="shared" si="44"/>
        <v>116</v>
      </c>
      <c r="E108" s="14">
        <f t="shared" si="44"/>
        <v>380</v>
      </c>
      <c r="F108" s="13">
        <f t="shared" si="44"/>
        <v>156</v>
      </c>
      <c r="G108" s="32">
        <f t="shared" si="44"/>
        <v>321</v>
      </c>
      <c r="H108" s="14">
        <f t="shared" si="44"/>
        <v>100</v>
      </c>
      <c r="I108" s="14">
        <f t="shared" si="44"/>
        <v>236</v>
      </c>
      <c r="J108" s="13">
        <f t="shared" si="44"/>
        <v>705</v>
      </c>
      <c r="K108" s="14">
        <f t="shared" si="44"/>
        <v>533</v>
      </c>
      <c r="L108" s="14">
        <f t="shared" si="44"/>
        <v>186</v>
      </c>
      <c r="M108" s="14">
        <f t="shared" si="44"/>
        <v>501</v>
      </c>
      <c r="N108" s="14">
        <f t="shared" si="44"/>
        <v>240</v>
      </c>
      <c r="O108" s="28"/>
      <c r="P108" s="14"/>
      <c r="Q108" s="14"/>
      <c r="R108" s="14"/>
      <c r="S108" s="14">
        <f>S112+S116+S120+S124+S128+S132+S136</f>
        <v>3648</v>
      </c>
    </row>
    <row r="109" spans="1:19" ht="12.75">
      <c r="A109" s="106"/>
      <c r="B109" s="84" t="s">
        <v>212</v>
      </c>
      <c r="C109" s="14">
        <f aca="true" t="shared" si="45" ref="C109:S109">C107-C108</f>
        <v>-8</v>
      </c>
      <c r="D109" s="20">
        <f t="shared" si="45"/>
        <v>-12</v>
      </c>
      <c r="E109" s="14">
        <f t="shared" si="45"/>
        <v>-8</v>
      </c>
      <c r="F109" s="20">
        <f t="shared" si="45"/>
        <v>-3</v>
      </c>
      <c r="G109" s="32">
        <f t="shared" si="45"/>
        <v>-84</v>
      </c>
      <c r="H109" s="14">
        <f t="shared" si="45"/>
        <v>24</v>
      </c>
      <c r="I109" s="20">
        <f t="shared" si="45"/>
        <v>-58</v>
      </c>
      <c r="J109" s="13">
        <f t="shared" si="45"/>
        <v>-194</v>
      </c>
      <c r="K109" s="14">
        <f>K107-K108</f>
        <v>-61</v>
      </c>
      <c r="L109" s="14">
        <f>L107-L108</f>
        <v>-2</v>
      </c>
      <c r="M109" s="14">
        <f>M107-M108</f>
        <v>29</v>
      </c>
      <c r="N109" s="14">
        <f>N107-N108</f>
        <v>-18</v>
      </c>
      <c r="O109" s="28"/>
      <c r="P109" s="28"/>
      <c r="Q109" s="28"/>
      <c r="R109" s="28"/>
      <c r="S109" s="14">
        <f t="shared" si="45"/>
        <v>-395</v>
      </c>
    </row>
    <row r="110" spans="1:19" ht="13.5" thickBot="1">
      <c r="A110" s="107"/>
      <c r="B110" s="85" t="s">
        <v>5</v>
      </c>
      <c r="C110" s="17">
        <f aca="true" t="shared" si="46" ref="C110:S110">C109/C108</f>
        <v>-0.04597701149425287</v>
      </c>
      <c r="D110" s="29">
        <f t="shared" si="46"/>
        <v>-0.10344827586206896</v>
      </c>
      <c r="E110" s="17">
        <f t="shared" si="46"/>
        <v>-0.021052631578947368</v>
      </c>
      <c r="F110" s="29">
        <f t="shared" si="46"/>
        <v>-0.019230769230769232</v>
      </c>
      <c r="G110" s="31">
        <f t="shared" si="46"/>
        <v>-0.2616822429906542</v>
      </c>
      <c r="H110" s="17">
        <f t="shared" si="46"/>
        <v>0.24</v>
      </c>
      <c r="I110" s="29">
        <f t="shared" si="46"/>
        <v>-0.2457627118644068</v>
      </c>
      <c r="J110" s="16">
        <f t="shared" si="46"/>
        <v>-0.275177304964539</v>
      </c>
      <c r="K110" s="17">
        <f>K109/K108</f>
        <v>-0.11444652908067542</v>
      </c>
      <c r="L110" s="17">
        <f>L109/L108</f>
        <v>-0.010752688172043012</v>
      </c>
      <c r="M110" s="17">
        <f>M109/M108</f>
        <v>0.05788423153692615</v>
      </c>
      <c r="N110" s="17">
        <f>N109/N108</f>
        <v>-0.075</v>
      </c>
      <c r="O110" s="30"/>
      <c r="P110" s="30"/>
      <c r="Q110" s="30"/>
      <c r="R110" s="30"/>
      <c r="S110" s="17">
        <f t="shared" si="46"/>
        <v>-0.10827850877192982</v>
      </c>
    </row>
    <row r="111" spans="1:19" ht="12.75">
      <c r="A111" s="106"/>
      <c r="B111" s="83">
        <v>2014</v>
      </c>
      <c r="C111" s="14">
        <v>0</v>
      </c>
      <c r="D111" s="20">
        <v>0</v>
      </c>
      <c r="E111" s="14">
        <v>15</v>
      </c>
      <c r="F111" s="20">
        <v>2</v>
      </c>
      <c r="G111" s="14">
        <v>7</v>
      </c>
      <c r="H111" s="14">
        <v>2</v>
      </c>
      <c r="I111" s="20">
        <v>2</v>
      </c>
      <c r="J111" s="13">
        <v>6</v>
      </c>
      <c r="K111" s="14">
        <v>8</v>
      </c>
      <c r="L111" s="14">
        <v>7</v>
      </c>
      <c r="M111" s="14">
        <v>12</v>
      </c>
      <c r="N111" s="14">
        <v>3</v>
      </c>
      <c r="O111" s="28"/>
      <c r="P111" s="28"/>
      <c r="Q111" s="28"/>
      <c r="R111" s="28"/>
      <c r="S111" s="14">
        <f>C111+D111+E111+F111+G111+H111+I111+J111+K111+L111+M111+N111+O111</f>
        <v>64</v>
      </c>
    </row>
    <row r="112" spans="1:19" ht="12.75">
      <c r="A112" s="108" t="s">
        <v>250</v>
      </c>
      <c r="B112" s="83">
        <v>2013</v>
      </c>
      <c r="C112" s="14">
        <v>2</v>
      </c>
      <c r="D112" s="20">
        <v>3</v>
      </c>
      <c r="E112" s="14">
        <v>9</v>
      </c>
      <c r="F112" s="20">
        <v>4</v>
      </c>
      <c r="G112" s="32">
        <v>5</v>
      </c>
      <c r="H112" s="14">
        <v>2</v>
      </c>
      <c r="I112" s="20">
        <v>3</v>
      </c>
      <c r="J112" s="13">
        <v>18</v>
      </c>
      <c r="K112" s="14">
        <v>7</v>
      </c>
      <c r="L112" s="14">
        <v>3</v>
      </c>
      <c r="M112" s="14">
        <v>8</v>
      </c>
      <c r="N112" s="14">
        <v>5</v>
      </c>
      <c r="O112" s="28"/>
      <c r="P112" s="28"/>
      <c r="Q112" s="28"/>
      <c r="R112" s="28"/>
      <c r="S112" s="14">
        <f>C112+D112+E112+F112+G112+H112+I112+J112+K112+L112+M112+N112+O112</f>
        <v>69</v>
      </c>
    </row>
    <row r="113" spans="1:19" ht="12.75">
      <c r="A113" s="108" t="s">
        <v>251</v>
      </c>
      <c r="B113" s="84" t="s">
        <v>212</v>
      </c>
      <c r="C113" s="14">
        <f aca="true" t="shared" si="47" ref="C113:S113">C111-C112</f>
        <v>-2</v>
      </c>
      <c r="D113" s="20">
        <f t="shared" si="47"/>
        <v>-3</v>
      </c>
      <c r="E113" s="14">
        <f t="shared" si="47"/>
        <v>6</v>
      </c>
      <c r="F113" s="20">
        <f t="shared" si="47"/>
        <v>-2</v>
      </c>
      <c r="G113" s="32">
        <f t="shared" si="47"/>
        <v>2</v>
      </c>
      <c r="H113" s="14">
        <f t="shared" si="47"/>
        <v>0</v>
      </c>
      <c r="I113" s="32">
        <f t="shared" si="47"/>
        <v>-1</v>
      </c>
      <c r="J113" s="20">
        <f t="shared" si="47"/>
        <v>-12</v>
      </c>
      <c r="K113" s="14">
        <f>K111-K112</f>
        <v>1</v>
      </c>
      <c r="L113" s="14">
        <f>L111-L112</f>
        <v>4</v>
      </c>
      <c r="M113" s="14">
        <f>M111-M112</f>
        <v>4</v>
      </c>
      <c r="N113" s="14">
        <f>N111-N112</f>
        <v>-2</v>
      </c>
      <c r="O113" s="28"/>
      <c r="P113" s="28"/>
      <c r="Q113" s="28"/>
      <c r="R113" s="28"/>
      <c r="S113" s="14">
        <f t="shared" si="47"/>
        <v>-5</v>
      </c>
    </row>
    <row r="114" spans="1:19" ht="13.5" thickBot="1">
      <c r="A114" s="109" t="s">
        <v>0</v>
      </c>
      <c r="B114" s="85" t="s">
        <v>5</v>
      </c>
      <c r="C114" s="17">
        <f aca="true" t="shared" si="48" ref="C114:N114">C113/C112</f>
        <v>-1</v>
      </c>
      <c r="D114" s="17">
        <f t="shared" si="48"/>
        <v>-1</v>
      </c>
      <c r="E114" s="17">
        <f t="shared" si="48"/>
        <v>0.6666666666666666</v>
      </c>
      <c r="F114" s="17">
        <f t="shared" si="48"/>
        <v>-0.5</v>
      </c>
      <c r="G114" s="17">
        <f t="shared" si="48"/>
        <v>0.4</v>
      </c>
      <c r="H114" s="17">
        <f t="shared" si="48"/>
        <v>0</v>
      </c>
      <c r="I114" s="17">
        <f t="shared" si="48"/>
        <v>-0.3333333333333333</v>
      </c>
      <c r="J114" s="17">
        <f t="shared" si="48"/>
        <v>-0.6666666666666666</v>
      </c>
      <c r="K114" s="17">
        <f t="shared" si="48"/>
        <v>0.14285714285714285</v>
      </c>
      <c r="L114" s="17">
        <f t="shared" si="48"/>
        <v>1.3333333333333333</v>
      </c>
      <c r="M114" s="17">
        <f t="shared" si="48"/>
        <v>0.5</v>
      </c>
      <c r="N114" s="17">
        <f t="shared" si="48"/>
        <v>-0.4</v>
      </c>
      <c r="O114" s="30"/>
      <c r="P114" s="30"/>
      <c r="Q114" s="30"/>
      <c r="R114" s="30"/>
      <c r="S114" s="17">
        <f>S113/S112</f>
        <v>-0.07246376811594203</v>
      </c>
    </row>
    <row r="115" spans="1:19" ht="12.75">
      <c r="A115" s="110"/>
      <c r="B115" s="83">
        <v>2014</v>
      </c>
      <c r="C115" s="14">
        <v>0</v>
      </c>
      <c r="D115" s="20">
        <v>0</v>
      </c>
      <c r="E115" s="14">
        <v>2</v>
      </c>
      <c r="F115" s="20">
        <v>1</v>
      </c>
      <c r="G115" s="14">
        <v>0</v>
      </c>
      <c r="H115" s="14">
        <v>0</v>
      </c>
      <c r="I115" s="20">
        <v>3</v>
      </c>
      <c r="J115" s="13">
        <v>3</v>
      </c>
      <c r="K115" s="14">
        <v>2</v>
      </c>
      <c r="L115" s="14">
        <v>0</v>
      </c>
      <c r="M115" s="14">
        <v>2</v>
      </c>
      <c r="N115" s="14">
        <v>1</v>
      </c>
      <c r="O115" s="28"/>
      <c r="P115" s="28"/>
      <c r="Q115" s="28"/>
      <c r="R115" s="28"/>
      <c r="S115" s="14">
        <f>C115+D115+E115+F115+G115+H115+I115+J115+K115+L115+M115+N115+O115</f>
        <v>14</v>
      </c>
    </row>
    <row r="116" spans="1:19" ht="12.75">
      <c r="A116" s="108" t="s">
        <v>252</v>
      </c>
      <c r="B116" s="83">
        <v>2013</v>
      </c>
      <c r="C116" s="14">
        <v>0</v>
      </c>
      <c r="D116" s="20">
        <v>1</v>
      </c>
      <c r="E116" s="14">
        <v>1</v>
      </c>
      <c r="F116" s="20">
        <v>0</v>
      </c>
      <c r="G116" s="32">
        <v>0</v>
      </c>
      <c r="H116" s="14">
        <v>0</v>
      </c>
      <c r="I116" s="20">
        <v>1</v>
      </c>
      <c r="J116" s="13">
        <v>0</v>
      </c>
      <c r="K116" s="14">
        <v>0</v>
      </c>
      <c r="L116" s="14">
        <v>0</v>
      </c>
      <c r="M116" s="14">
        <v>0</v>
      </c>
      <c r="N116" s="14">
        <v>0</v>
      </c>
      <c r="O116" s="28"/>
      <c r="P116" s="28"/>
      <c r="Q116" s="28"/>
      <c r="R116" s="28"/>
      <c r="S116" s="14">
        <f>C116+D116+E116+F116+G116+H116+I116+J116+K116+L116+M116+N116+O116</f>
        <v>3</v>
      </c>
    </row>
    <row r="117" spans="1:19" ht="12.75">
      <c r="A117" s="108" t="s">
        <v>253</v>
      </c>
      <c r="B117" s="84" t="s">
        <v>212</v>
      </c>
      <c r="C117" s="14">
        <f aca="true" t="shared" si="49" ref="C117:S117">C115-C116</f>
        <v>0</v>
      </c>
      <c r="D117" s="20">
        <f t="shared" si="49"/>
        <v>-1</v>
      </c>
      <c r="E117" s="14">
        <f t="shared" si="49"/>
        <v>1</v>
      </c>
      <c r="F117" s="20">
        <f t="shared" si="49"/>
        <v>1</v>
      </c>
      <c r="G117" s="32">
        <f t="shared" si="49"/>
        <v>0</v>
      </c>
      <c r="H117" s="14">
        <f t="shared" si="49"/>
        <v>0</v>
      </c>
      <c r="I117" s="20">
        <f t="shared" si="49"/>
        <v>2</v>
      </c>
      <c r="J117" s="13">
        <f t="shared" si="49"/>
        <v>3</v>
      </c>
      <c r="K117" s="14">
        <f>K115-K116</f>
        <v>2</v>
      </c>
      <c r="L117" s="14">
        <f>L115-L116</f>
        <v>0</v>
      </c>
      <c r="M117" s="14">
        <f>M115-M116</f>
        <v>2</v>
      </c>
      <c r="N117" s="14">
        <f>N115-N116</f>
        <v>1</v>
      </c>
      <c r="O117" s="28"/>
      <c r="P117" s="28"/>
      <c r="Q117" s="28"/>
      <c r="R117" s="28"/>
      <c r="S117" s="14">
        <f t="shared" si="49"/>
        <v>11</v>
      </c>
    </row>
    <row r="118" spans="1:19" ht="13.5" thickBot="1">
      <c r="A118" s="109"/>
      <c r="B118" s="85" t="s">
        <v>5</v>
      </c>
      <c r="C118" s="17">
        <v>0</v>
      </c>
      <c r="D118" s="17">
        <f aca="true" t="shared" si="50" ref="D118:I118">D117/D116</f>
        <v>-1</v>
      </c>
      <c r="E118" s="17">
        <f t="shared" si="50"/>
        <v>1</v>
      </c>
      <c r="F118" s="17">
        <v>0</v>
      </c>
      <c r="G118" s="17">
        <v>0</v>
      </c>
      <c r="H118" s="17">
        <v>0</v>
      </c>
      <c r="I118" s="17">
        <f t="shared" si="50"/>
        <v>2</v>
      </c>
      <c r="J118" s="17">
        <v>0</v>
      </c>
      <c r="K118" s="17">
        <v>0</v>
      </c>
      <c r="L118" s="17">
        <v>0</v>
      </c>
      <c r="M118" s="17">
        <v>0</v>
      </c>
      <c r="N118" s="17">
        <v>0</v>
      </c>
      <c r="O118" s="30"/>
      <c r="P118" s="17"/>
      <c r="Q118" s="17"/>
      <c r="R118" s="17"/>
      <c r="S118" s="17">
        <f>S117/S116</f>
        <v>3.6666666666666665</v>
      </c>
    </row>
    <row r="119" spans="1:19" ht="12.75">
      <c r="A119" s="110"/>
      <c r="B119" s="83">
        <v>2014</v>
      </c>
      <c r="C119" s="14">
        <v>6</v>
      </c>
      <c r="D119" s="20">
        <v>5</v>
      </c>
      <c r="E119" s="14">
        <v>41</v>
      </c>
      <c r="F119" s="20">
        <v>20</v>
      </c>
      <c r="G119" s="14">
        <v>21</v>
      </c>
      <c r="H119" s="14">
        <v>12</v>
      </c>
      <c r="I119" s="20">
        <v>13</v>
      </c>
      <c r="J119" s="13">
        <v>63</v>
      </c>
      <c r="K119" s="14">
        <v>26</v>
      </c>
      <c r="L119" s="14">
        <v>6</v>
      </c>
      <c r="M119" s="14">
        <v>80</v>
      </c>
      <c r="N119" s="14">
        <v>26</v>
      </c>
      <c r="O119" s="28"/>
      <c r="P119" s="28"/>
      <c r="Q119" s="28"/>
      <c r="R119" s="28"/>
      <c r="S119" s="14">
        <f>C119+D119+E119+F119+G119+H119+I119+J119+K119+L119+M119+N119+O119</f>
        <v>319</v>
      </c>
    </row>
    <row r="120" spans="1:19" ht="12.75">
      <c r="A120" s="108" t="s">
        <v>144</v>
      </c>
      <c r="B120" s="83">
        <v>2013</v>
      </c>
      <c r="C120" s="14">
        <v>3</v>
      </c>
      <c r="D120" s="20">
        <v>5</v>
      </c>
      <c r="E120" s="14">
        <v>62</v>
      </c>
      <c r="F120" s="20">
        <v>12</v>
      </c>
      <c r="G120" s="32">
        <v>23</v>
      </c>
      <c r="H120" s="14">
        <v>22</v>
      </c>
      <c r="I120" s="20">
        <v>9</v>
      </c>
      <c r="J120" s="13">
        <v>86</v>
      </c>
      <c r="K120" s="14">
        <v>35</v>
      </c>
      <c r="L120" s="14">
        <v>7</v>
      </c>
      <c r="M120" s="14">
        <v>50</v>
      </c>
      <c r="N120" s="14">
        <v>18</v>
      </c>
      <c r="O120" s="28"/>
      <c r="P120" s="28"/>
      <c r="Q120" s="28"/>
      <c r="R120" s="28"/>
      <c r="S120" s="14">
        <f>C120+D120+E120+F120+G120+H120+I120+J120+K120+L120+M120+N120+O120</f>
        <v>332</v>
      </c>
    </row>
    <row r="121" spans="1:19" ht="12.75">
      <c r="A121" s="110"/>
      <c r="B121" s="84" t="s">
        <v>212</v>
      </c>
      <c r="C121" s="14">
        <f aca="true" t="shared" si="51" ref="C121:S121">C119-C120</f>
        <v>3</v>
      </c>
      <c r="D121" s="20">
        <f t="shared" si="51"/>
        <v>0</v>
      </c>
      <c r="E121" s="14">
        <f t="shared" si="51"/>
        <v>-21</v>
      </c>
      <c r="F121" s="20">
        <f t="shared" si="51"/>
        <v>8</v>
      </c>
      <c r="G121" s="32">
        <f t="shared" si="51"/>
        <v>-2</v>
      </c>
      <c r="H121" s="14">
        <f t="shared" si="51"/>
        <v>-10</v>
      </c>
      <c r="I121" s="20">
        <f t="shared" si="51"/>
        <v>4</v>
      </c>
      <c r="J121" s="13">
        <f t="shared" si="51"/>
        <v>-23</v>
      </c>
      <c r="K121" s="14">
        <f>K119-K120</f>
        <v>-9</v>
      </c>
      <c r="L121" s="14">
        <f>L119-L120</f>
        <v>-1</v>
      </c>
      <c r="M121" s="14">
        <f>M119-M120</f>
        <v>30</v>
      </c>
      <c r="N121" s="14">
        <f>N119-N120</f>
        <v>8</v>
      </c>
      <c r="O121" s="28"/>
      <c r="P121" s="28"/>
      <c r="Q121" s="28"/>
      <c r="R121" s="28"/>
      <c r="S121" s="14">
        <f t="shared" si="51"/>
        <v>-13</v>
      </c>
    </row>
    <row r="122" spans="1:19" ht="13.5" thickBot="1">
      <c r="A122" s="109"/>
      <c r="B122" s="85" t="s">
        <v>5</v>
      </c>
      <c r="C122" s="17">
        <f aca="true" t="shared" si="52" ref="C122:N122">C121/C120</f>
        <v>1</v>
      </c>
      <c r="D122" s="17">
        <f t="shared" si="52"/>
        <v>0</v>
      </c>
      <c r="E122" s="17">
        <f t="shared" si="52"/>
        <v>-0.3387096774193548</v>
      </c>
      <c r="F122" s="17">
        <f t="shared" si="52"/>
        <v>0.6666666666666666</v>
      </c>
      <c r="G122" s="17">
        <f t="shared" si="52"/>
        <v>-0.08695652173913043</v>
      </c>
      <c r="H122" s="17">
        <f t="shared" si="52"/>
        <v>-0.45454545454545453</v>
      </c>
      <c r="I122" s="29">
        <f t="shared" si="52"/>
        <v>0.4444444444444444</v>
      </c>
      <c r="J122" s="16">
        <f t="shared" si="52"/>
        <v>-0.26744186046511625</v>
      </c>
      <c r="K122" s="17">
        <f t="shared" si="52"/>
        <v>-0.2571428571428571</v>
      </c>
      <c r="L122" s="29">
        <f t="shared" si="52"/>
        <v>-0.14285714285714285</v>
      </c>
      <c r="M122" s="17">
        <f t="shared" si="52"/>
        <v>0.6</v>
      </c>
      <c r="N122" s="17">
        <f t="shared" si="52"/>
        <v>0.4444444444444444</v>
      </c>
      <c r="O122" s="30"/>
      <c r="P122" s="30"/>
      <c r="Q122" s="30"/>
      <c r="R122" s="30"/>
      <c r="S122" s="17">
        <f>S121/S120</f>
        <v>-0.0391566265060241</v>
      </c>
    </row>
    <row r="123" spans="1:19" ht="12.75">
      <c r="A123" s="110"/>
      <c r="B123" s="83">
        <v>2014</v>
      </c>
      <c r="C123" s="38">
        <v>15</v>
      </c>
      <c r="D123" s="39">
        <v>7</v>
      </c>
      <c r="E123" s="38">
        <v>21</v>
      </c>
      <c r="F123" s="39">
        <v>15</v>
      </c>
      <c r="G123" s="38">
        <v>9</v>
      </c>
      <c r="H123" s="38">
        <v>26</v>
      </c>
      <c r="I123" s="39">
        <v>17</v>
      </c>
      <c r="J123" s="40">
        <v>25</v>
      </c>
      <c r="K123" s="38">
        <v>25</v>
      </c>
      <c r="L123" s="38">
        <v>27</v>
      </c>
      <c r="M123" s="38">
        <v>34</v>
      </c>
      <c r="N123" s="38">
        <v>15</v>
      </c>
      <c r="O123" s="41"/>
      <c r="P123" s="41"/>
      <c r="Q123" s="41"/>
      <c r="R123" s="41"/>
      <c r="S123" s="38">
        <f>C123+D123+E123+F123+G123+H123+I123+J123+K123+L123+M123+N123+O123</f>
        <v>236</v>
      </c>
    </row>
    <row r="124" spans="1:19" ht="12.75">
      <c r="A124" s="108" t="s">
        <v>254</v>
      </c>
      <c r="B124" s="83">
        <v>2013</v>
      </c>
      <c r="C124" s="14">
        <v>2</v>
      </c>
      <c r="D124" s="20">
        <v>9</v>
      </c>
      <c r="E124" s="14">
        <v>26</v>
      </c>
      <c r="F124" s="20">
        <v>7</v>
      </c>
      <c r="G124" s="32">
        <v>21</v>
      </c>
      <c r="H124" s="14">
        <v>8</v>
      </c>
      <c r="I124" s="20">
        <v>15</v>
      </c>
      <c r="J124" s="13">
        <v>43</v>
      </c>
      <c r="K124" s="14">
        <v>16</v>
      </c>
      <c r="L124" s="14">
        <v>20</v>
      </c>
      <c r="M124" s="14">
        <v>31</v>
      </c>
      <c r="N124" s="14">
        <v>8</v>
      </c>
      <c r="O124" s="28"/>
      <c r="P124" s="28"/>
      <c r="Q124" s="28"/>
      <c r="R124" s="28"/>
      <c r="S124" s="14">
        <f>C124+D124+E124+F124+G124+H124+I124+J124+K124+L124+M124+N124+O124</f>
        <v>206</v>
      </c>
    </row>
    <row r="125" spans="1:19" ht="12.75">
      <c r="A125" s="108" t="s">
        <v>255</v>
      </c>
      <c r="B125" s="84" t="s">
        <v>212</v>
      </c>
      <c r="C125" s="14">
        <f aca="true" t="shared" si="53" ref="C125:S125">C123-C124</f>
        <v>13</v>
      </c>
      <c r="D125" s="20">
        <f t="shared" si="53"/>
        <v>-2</v>
      </c>
      <c r="E125" s="14">
        <f t="shared" si="53"/>
        <v>-5</v>
      </c>
      <c r="F125" s="20">
        <f t="shared" si="53"/>
        <v>8</v>
      </c>
      <c r="G125" s="32">
        <f t="shared" si="53"/>
        <v>-12</v>
      </c>
      <c r="H125" s="14">
        <f t="shared" si="53"/>
        <v>18</v>
      </c>
      <c r="I125" s="14">
        <f t="shared" si="53"/>
        <v>2</v>
      </c>
      <c r="J125" s="13">
        <f t="shared" si="53"/>
        <v>-18</v>
      </c>
      <c r="K125" s="14">
        <f>K123-K124</f>
        <v>9</v>
      </c>
      <c r="L125" s="14">
        <f>L123-L124</f>
        <v>7</v>
      </c>
      <c r="M125" s="14">
        <f>M123-M124</f>
        <v>3</v>
      </c>
      <c r="N125" s="14">
        <f>N123-N124</f>
        <v>7</v>
      </c>
      <c r="O125" s="28"/>
      <c r="P125" s="14"/>
      <c r="Q125" s="14"/>
      <c r="R125" s="14"/>
      <c r="S125" s="14">
        <f t="shared" si="53"/>
        <v>30</v>
      </c>
    </row>
    <row r="126" spans="1:19" ht="13.5" thickBot="1">
      <c r="A126" s="109"/>
      <c r="B126" s="85" t="s">
        <v>5</v>
      </c>
      <c r="C126" s="31">
        <f>C125/C124</f>
        <v>6.5</v>
      </c>
      <c r="D126" s="29">
        <f>D125/D124</f>
        <v>-0.2222222222222222</v>
      </c>
      <c r="E126" s="17">
        <f>E125/E124</f>
        <v>-0.19230769230769232</v>
      </c>
      <c r="F126" s="17">
        <f>F125/F124</f>
        <v>1.1428571428571428</v>
      </c>
      <c r="G126" s="31">
        <f aca="true" t="shared" si="54" ref="G126:N126">G125/G124</f>
        <v>-0.5714285714285714</v>
      </c>
      <c r="H126" s="17">
        <f t="shared" si="54"/>
        <v>2.25</v>
      </c>
      <c r="I126" s="29">
        <f t="shared" si="54"/>
        <v>0.13333333333333333</v>
      </c>
      <c r="J126" s="16">
        <f t="shared" si="54"/>
        <v>-0.4186046511627907</v>
      </c>
      <c r="K126" s="17">
        <f>K125/K124</f>
        <v>0.5625</v>
      </c>
      <c r="L126" s="17">
        <f>L125/L124</f>
        <v>0.35</v>
      </c>
      <c r="M126" s="17">
        <f t="shared" si="54"/>
        <v>0.0967741935483871</v>
      </c>
      <c r="N126" s="17">
        <f t="shared" si="54"/>
        <v>0.875</v>
      </c>
      <c r="O126" s="30"/>
      <c r="P126" s="30"/>
      <c r="Q126" s="30"/>
      <c r="R126" s="30"/>
      <c r="S126" s="17">
        <f>S125/S124</f>
        <v>0.14563106796116504</v>
      </c>
    </row>
    <row r="127" spans="1:19" ht="12.75">
      <c r="A127" s="110"/>
      <c r="B127" s="83">
        <v>2014</v>
      </c>
      <c r="C127" s="14">
        <v>41</v>
      </c>
      <c r="D127" s="20">
        <v>28</v>
      </c>
      <c r="E127" s="14">
        <v>88</v>
      </c>
      <c r="F127" s="20">
        <v>58</v>
      </c>
      <c r="G127" s="14">
        <v>53</v>
      </c>
      <c r="H127" s="14">
        <v>34</v>
      </c>
      <c r="I127" s="20">
        <v>28</v>
      </c>
      <c r="J127" s="13">
        <v>93</v>
      </c>
      <c r="K127" s="14">
        <v>90</v>
      </c>
      <c r="L127" s="14">
        <v>36</v>
      </c>
      <c r="M127" s="14">
        <v>84</v>
      </c>
      <c r="N127" s="14">
        <v>49</v>
      </c>
      <c r="O127" s="28"/>
      <c r="P127" s="28"/>
      <c r="Q127" s="28"/>
      <c r="R127" s="28"/>
      <c r="S127" s="14">
        <f>C127+D127+E127+F127+G127+H127+I127+J127+K127+L127+M127+N127+O127</f>
        <v>682</v>
      </c>
    </row>
    <row r="128" spans="1:19" ht="12.75">
      <c r="A128" s="111" t="s">
        <v>256</v>
      </c>
      <c r="B128" s="83">
        <v>2013</v>
      </c>
      <c r="C128" s="14">
        <v>48</v>
      </c>
      <c r="D128" s="20">
        <v>36</v>
      </c>
      <c r="E128" s="14">
        <v>89</v>
      </c>
      <c r="F128" s="20">
        <v>73</v>
      </c>
      <c r="G128" s="32">
        <v>77</v>
      </c>
      <c r="H128" s="14">
        <v>23</v>
      </c>
      <c r="I128" s="20">
        <v>55</v>
      </c>
      <c r="J128" s="13">
        <v>149</v>
      </c>
      <c r="K128" s="14">
        <v>70</v>
      </c>
      <c r="L128" s="14">
        <v>41</v>
      </c>
      <c r="M128" s="14">
        <v>119</v>
      </c>
      <c r="N128" s="14">
        <v>62</v>
      </c>
      <c r="O128" s="28"/>
      <c r="P128" s="28"/>
      <c r="Q128" s="28"/>
      <c r="R128" s="28"/>
      <c r="S128" s="14">
        <f>C128+D128+E128+F128+G128+H128+I128+J128+K128+L128+M128+N128+O128</f>
        <v>842</v>
      </c>
    </row>
    <row r="129" spans="1:19" ht="12.75">
      <c r="A129" s="110"/>
      <c r="B129" s="84" t="s">
        <v>212</v>
      </c>
      <c r="C129" s="14">
        <f aca="true" t="shared" si="55" ref="C129:S129">C127-C128</f>
        <v>-7</v>
      </c>
      <c r="D129" s="20">
        <f t="shared" si="55"/>
        <v>-8</v>
      </c>
      <c r="E129" s="14">
        <f t="shared" si="55"/>
        <v>-1</v>
      </c>
      <c r="F129" s="20">
        <f t="shared" si="55"/>
        <v>-15</v>
      </c>
      <c r="G129" s="32">
        <f t="shared" si="55"/>
        <v>-24</v>
      </c>
      <c r="H129" s="32">
        <f t="shared" si="55"/>
        <v>11</v>
      </c>
      <c r="I129" s="32">
        <f t="shared" si="55"/>
        <v>-27</v>
      </c>
      <c r="J129" s="32">
        <f t="shared" si="55"/>
        <v>-56</v>
      </c>
      <c r="K129" s="14">
        <f>K127-K128</f>
        <v>20</v>
      </c>
      <c r="L129" s="14">
        <f>L127-L128</f>
        <v>-5</v>
      </c>
      <c r="M129" s="14">
        <f>M127-M128</f>
        <v>-35</v>
      </c>
      <c r="N129" s="14">
        <f>N127-N128</f>
        <v>-13</v>
      </c>
      <c r="O129" s="28"/>
      <c r="P129" s="28"/>
      <c r="Q129" s="28"/>
      <c r="R129" s="28"/>
      <c r="S129" s="14">
        <f t="shared" si="55"/>
        <v>-160</v>
      </c>
    </row>
    <row r="130" spans="1:19" ht="13.5" thickBot="1">
      <c r="A130" s="109"/>
      <c r="B130" s="85" t="s">
        <v>5</v>
      </c>
      <c r="C130" s="17">
        <f aca="true" t="shared" si="56" ref="C130:S130">C129/C128</f>
        <v>-0.14583333333333334</v>
      </c>
      <c r="D130" s="29">
        <f t="shared" si="56"/>
        <v>-0.2222222222222222</v>
      </c>
      <c r="E130" s="17">
        <f t="shared" si="56"/>
        <v>-0.011235955056179775</v>
      </c>
      <c r="F130" s="29">
        <f t="shared" si="56"/>
        <v>-0.2054794520547945</v>
      </c>
      <c r="G130" s="31">
        <f t="shared" si="56"/>
        <v>-0.3116883116883117</v>
      </c>
      <c r="H130" s="17">
        <f t="shared" si="56"/>
        <v>0.4782608695652174</v>
      </c>
      <c r="I130" s="29">
        <f t="shared" si="56"/>
        <v>-0.4909090909090909</v>
      </c>
      <c r="J130" s="16">
        <f t="shared" si="56"/>
        <v>-0.37583892617449666</v>
      </c>
      <c r="K130" s="17">
        <f>K129/K128</f>
        <v>0.2857142857142857</v>
      </c>
      <c r="L130" s="17">
        <f>L129/L128</f>
        <v>-0.12195121951219512</v>
      </c>
      <c r="M130" s="17">
        <f>M129/M128</f>
        <v>-0.29411764705882354</v>
      </c>
      <c r="N130" s="17">
        <f>N129/N128</f>
        <v>-0.20967741935483872</v>
      </c>
      <c r="O130" s="30"/>
      <c r="P130" s="30"/>
      <c r="Q130" s="30"/>
      <c r="R130" s="30"/>
      <c r="S130" s="17">
        <f t="shared" si="56"/>
        <v>-0.19002375296912113</v>
      </c>
    </row>
    <row r="131" spans="1:19" ht="12.75">
      <c r="A131" s="110"/>
      <c r="B131" s="83">
        <v>2014</v>
      </c>
      <c r="C131" s="14">
        <v>103</v>
      </c>
      <c r="D131" s="20">
        <v>60</v>
      </c>
      <c r="E131" s="14">
        <v>192</v>
      </c>
      <c r="F131" s="20">
        <v>51</v>
      </c>
      <c r="G131" s="14">
        <v>131</v>
      </c>
      <c r="H131" s="14">
        <v>49</v>
      </c>
      <c r="I131" s="20">
        <v>113</v>
      </c>
      <c r="J131" s="13">
        <v>302</v>
      </c>
      <c r="K131" s="14">
        <v>301</v>
      </c>
      <c r="L131" s="14">
        <v>106</v>
      </c>
      <c r="M131" s="14">
        <v>303</v>
      </c>
      <c r="N131" s="14">
        <v>123</v>
      </c>
      <c r="O131" s="28"/>
      <c r="P131" s="28"/>
      <c r="Q131" s="28"/>
      <c r="R131" s="28"/>
      <c r="S131" s="14">
        <f>C131+D131+E131+F131+G131+H131+I131+J131+K131+L131+M131+N131+O131</f>
        <v>1834</v>
      </c>
    </row>
    <row r="132" spans="1:19" ht="12.75">
      <c r="A132" s="108" t="s">
        <v>257</v>
      </c>
      <c r="B132" s="83">
        <v>2013</v>
      </c>
      <c r="C132" s="14">
        <v>110</v>
      </c>
      <c r="D132" s="20">
        <v>57</v>
      </c>
      <c r="E132" s="14">
        <v>180</v>
      </c>
      <c r="F132" s="20">
        <v>51</v>
      </c>
      <c r="G132" s="32">
        <v>185</v>
      </c>
      <c r="H132" s="14">
        <v>27</v>
      </c>
      <c r="I132" s="20">
        <v>147</v>
      </c>
      <c r="J132" s="13">
        <v>377</v>
      </c>
      <c r="K132" s="14">
        <v>388</v>
      </c>
      <c r="L132" s="14">
        <v>107</v>
      </c>
      <c r="M132" s="14">
        <v>266</v>
      </c>
      <c r="N132" s="14">
        <v>134</v>
      </c>
      <c r="O132" s="28"/>
      <c r="P132" s="28"/>
      <c r="Q132" s="28"/>
      <c r="R132" s="28"/>
      <c r="S132" s="14">
        <f>C132+D132+E132+F132+G132+H132+I132+J132+K132+L132+M132+N132+O132</f>
        <v>2029</v>
      </c>
    </row>
    <row r="133" spans="1:19" ht="12.75">
      <c r="A133" s="108" t="s">
        <v>258</v>
      </c>
      <c r="B133" s="84" t="s">
        <v>212</v>
      </c>
      <c r="C133" s="14">
        <f aca="true" t="shared" si="57" ref="C133:S133">C131-C132</f>
        <v>-7</v>
      </c>
      <c r="D133" s="14">
        <f t="shared" si="57"/>
        <v>3</v>
      </c>
      <c r="E133" s="14">
        <f t="shared" si="57"/>
        <v>12</v>
      </c>
      <c r="F133" s="20">
        <f t="shared" si="57"/>
        <v>0</v>
      </c>
      <c r="G133" s="32">
        <f t="shared" si="57"/>
        <v>-54</v>
      </c>
      <c r="H133" s="14">
        <f t="shared" si="57"/>
        <v>22</v>
      </c>
      <c r="I133" s="20">
        <f t="shared" si="57"/>
        <v>-34</v>
      </c>
      <c r="J133" s="13">
        <f t="shared" si="57"/>
        <v>-75</v>
      </c>
      <c r="K133" s="14">
        <f>K131-K132</f>
        <v>-87</v>
      </c>
      <c r="L133" s="14">
        <f>L131-L132</f>
        <v>-1</v>
      </c>
      <c r="M133" s="14">
        <f>M131-M132</f>
        <v>37</v>
      </c>
      <c r="N133" s="14">
        <f>N131-N132</f>
        <v>-11</v>
      </c>
      <c r="O133" s="28"/>
      <c r="P133" s="28"/>
      <c r="Q133" s="28"/>
      <c r="R133" s="28"/>
      <c r="S133" s="14">
        <f t="shared" si="57"/>
        <v>-195</v>
      </c>
    </row>
    <row r="134" spans="1:19" ht="13.5" thickBot="1">
      <c r="A134" s="109"/>
      <c r="B134" s="85" t="s">
        <v>5</v>
      </c>
      <c r="C134" s="17">
        <f aca="true" t="shared" si="58" ref="C134:S134">C133/C132</f>
        <v>-0.06363636363636363</v>
      </c>
      <c r="D134" s="29">
        <f t="shared" si="58"/>
        <v>0.05263157894736842</v>
      </c>
      <c r="E134" s="17">
        <f t="shared" si="58"/>
        <v>0.06666666666666667</v>
      </c>
      <c r="F134" s="29">
        <f t="shared" si="58"/>
        <v>0</v>
      </c>
      <c r="G134" s="31">
        <f t="shared" si="58"/>
        <v>-0.2918918918918919</v>
      </c>
      <c r="H134" s="17">
        <f t="shared" si="58"/>
        <v>0.8148148148148148</v>
      </c>
      <c r="I134" s="29">
        <f t="shared" si="58"/>
        <v>-0.23129251700680273</v>
      </c>
      <c r="J134" s="16">
        <f t="shared" si="58"/>
        <v>-0.1989389920424403</v>
      </c>
      <c r="K134" s="17">
        <f>K133/K132</f>
        <v>-0.22422680412371135</v>
      </c>
      <c r="L134" s="17">
        <f>L133/L132</f>
        <v>-0.009345794392523364</v>
      </c>
      <c r="M134" s="17">
        <f>M133/M132</f>
        <v>0.13909774436090225</v>
      </c>
      <c r="N134" s="17">
        <f>N133/N132</f>
        <v>-0.08208955223880597</v>
      </c>
      <c r="O134" s="30"/>
      <c r="P134" s="30"/>
      <c r="Q134" s="30"/>
      <c r="R134" s="30"/>
      <c r="S134" s="17">
        <f t="shared" si="58"/>
        <v>-0.09610645638245441</v>
      </c>
    </row>
    <row r="135" spans="1:19" ht="12.75">
      <c r="A135" s="110"/>
      <c r="B135" s="83">
        <v>2014</v>
      </c>
      <c r="C135" s="14">
        <v>1</v>
      </c>
      <c r="D135" s="20">
        <v>4</v>
      </c>
      <c r="E135" s="14">
        <v>13</v>
      </c>
      <c r="F135" s="20">
        <v>6</v>
      </c>
      <c r="G135" s="14">
        <v>16</v>
      </c>
      <c r="H135" s="14">
        <v>1</v>
      </c>
      <c r="I135" s="20">
        <v>2</v>
      </c>
      <c r="J135" s="13">
        <v>19</v>
      </c>
      <c r="K135" s="14">
        <v>20</v>
      </c>
      <c r="L135" s="14">
        <v>2</v>
      </c>
      <c r="M135" s="14">
        <v>15</v>
      </c>
      <c r="N135" s="14">
        <v>5</v>
      </c>
      <c r="O135" s="28"/>
      <c r="P135" s="28"/>
      <c r="Q135" s="28"/>
      <c r="R135" s="28"/>
      <c r="S135" s="14">
        <f>C135+D135+E135+F135+G135+H135+I135+J135+K135+L135+M135+N135+O135</f>
        <v>104</v>
      </c>
    </row>
    <row r="136" spans="1:19" ht="12.75">
      <c r="A136" s="108" t="s">
        <v>259</v>
      </c>
      <c r="B136" s="83">
        <v>2013</v>
      </c>
      <c r="C136" s="14">
        <v>9</v>
      </c>
      <c r="D136" s="20">
        <v>5</v>
      </c>
      <c r="E136" s="14">
        <v>13</v>
      </c>
      <c r="F136" s="20">
        <v>9</v>
      </c>
      <c r="G136" s="32">
        <v>10</v>
      </c>
      <c r="H136" s="14">
        <v>18</v>
      </c>
      <c r="I136" s="20">
        <v>6</v>
      </c>
      <c r="J136" s="13">
        <v>32</v>
      </c>
      <c r="K136" s="14">
        <v>17</v>
      </c>
      <c r="L136" s="14">
        <v>8</v>
      </c>
      <c r="M136" s="14">
        <v>27</v>
      </c>
      <c r="N136" s="14">
        <v>13</v>
      </c>
      <c r="O136" s="28"/>
      <c r="P136" s="28"/>
      <c r="Q136" s="28"/>
      <c r="R136" s="28"/>
      <c r="S136" s="14">
        <f>C136+D136+E136+F136+G136+H136+I136+J136+K136+L136+M136+N136+O136</f>
        <v>167</v>
      </c>
    </row>
    <row r="137" spans="1:19" ht="12.75">
      <c r="A137" s="108" t="s">
        <v>260</v>
      </c>
      <c r="B137" s="84" t="s">
        <v>212</v>
      </c>
      <c r="C137" s="14">
        <f aca="true" t="shared" si="59" ref="C137:S137">C135-C136</f>
        <v>-8</v>
      </c>
      <c r="D137" s="20">
        <f t="shared" si="59"/>
        <v>-1</v>
      </c>
      <c r="E137" s="14">
        <f t="shared" si="59"/>
        <v>0</v>
      </c>
      <c r="F137" s="20">
        <f t="shared" si="59"/>
        <v>-3</v>
      </c>
      <c r="G137" s="32">
        <f t="shared" si="59"/>
        <v>6</v>
      </c>
      <c r="H137" s="14">
        <f t="shared" si="59"/>
        <v>-17</v>
      </c>
      <c r="I137" s="20">
        <f t="shared" si="59"/>
        <v>-4</v>
      </c>
      <c r="J137" s="13">
        <f t="shared" si="59"/>
        <v>-13</v>
      </c>
      <c r="K137" s="14">
        <f>K135-K136</f>
        <v>3</v>
      </c>
      <c r="L137" s="14">
        <f>L135-L136</f>
        <v>-6</v>
      </c>
      <c r="M137" s="14">
        <f>M135-M136</f>
        <v>-12</v>
      </c>
      <c r="N137" s="14">
        <f>N135-N136</f>
        <v>-8</v>
      </c>
      <c r="O137" s="28"/>
      <c r="P137" s="28"/>
      <c r="Q137" s="28"/>
      <c r="R137" s="28"/>
      <c r="S137" s="14">
        <f t="shared" si="59"/>
        <v>-63</v>
      </c>
    </row>
    <row r="138" spans="1:19" ht="13.5" thickBot="1">
      <c r="A138" s="109"/>
      <c r="B138" s="85" t="s">
        <v>5</v>
      </c>
      <c r="C138" s="17">
        <f aca="true" t="shared" si="60" ref="C138:N138">C137/C136</f>
        <v>-0.8888888888888888</v>
      </c>
      <c r="D138" s="17">
        <f t="shared" si="60"/>
        <v>-0.2</v>
      </c>
      <c r="E138" s="17">
        <f t="shared" si="60"/>
        <v>0</v>
      </c>
      <c r="F138" s="17">
        <f t="shared" si="60"/>
        <v>-0.3333333333333333</v>
      </c>
      <c r="G138" s="31">
        <f t="shared" si="60"/>
        <v>0.6</v>
      </c>
      <c r="H138" s="17">
        <f t="shared" si="60"/>
        <v>-0.9444444444444444</v>
      </c>
      <c r="I138" s="29">
        <f t="shared" si="60"/>
        <v>-0.6666666666666666</v>
      </c>
      <c r="J138" s="16">
        <f t="shared" si="60"/>
        <v>-0.40625</v>
      </c>
      <c r="K138" s="17">
        <f t="shared" si="60"/>
        <v>0.17647058823529413</v>
      </c>
      <c r="L138" s="17">
        <f t="shared" si="60"/>
        <v>-0.75</v>
      </c>
      <c r="M138" s="17">
        <f t="shared" si="60"/>
        <v>-0.4444444444444444</v>
      </c>
      <c r="N138" s="17">
        <f t="shared" si="60"/>
        <v>-0.6153846153846154</v>
      </c>
      <c r="O138" s="30"/>
      <c r="P138" s="30"/>
      <c r="Q138" s="30"/>
      <c r="R138" s="30"/>
      <c r="S138" s="17">
        <f>S137/S136</f>
        <v>-0.3772455089820359</v>
      </c>
    </row>
    <row r="139" spans="1:19" ht="12.75">
      <c r="A139" s="113"/>
      <c r="B139" s="245"/>
      <c r="C139" s="42"/>
      <c r="D139" s="42"/>
      <c r="E139" s="42"/>
      <c r="F139" s="42"/>
      <c r="G139" s="42"/>
      <c r="H139" s="42"/>
      <c r="I139" s="42"/>
      <c r="J139" s="42"/>
      <c r="K139" s="42"/>
      <c r="L139" s="42"/>
      <c r="M139" s="42"/>
      <c r="N139" s="42"/>
      <c r="O139" s="42"/>
      <c r="P139" s="42"/>
      <c r="Q139" s="42"/>
      <c r="R139" s="42"/>
      <c r="S139" s="42"/>
    </row>
    <row r="140" spans="1:19" ht="13.5" thickBot="1">
      <c r="A140" s="112" t="s">
        <v>302</v>
      </c>
      <c r="B140" s="19"/>
      <c r="C140" s="19"/>
      <c r="D140" s="19"/>
      <c r="E140" s="19"/>
      <c r="F140" s="19"/>
      <c r="G140" s="19"/>
      <c r="H140" s="19"/>
      <c r="I140" s="19"/>
      <c r="J140" s="19"/>
      <c r="K140" s="19"/>
      <c r="L140" s="19"/>
      <c r="M140" s="19"/>
      <c r="N140" s="19"/>
      <c r="O140" s="19"/>
      <c r="P140" s="19"/>
      <c r="Q140" s="19"/>
      <c r="R140" s="19"/>
      <c r="S140" s="19"/>
    </row>
    <row r="141" spans="1:19" ht="13.5" thickBot="1">
      <c r="A141" s="105"/>
      <c r="B141" s="82"/>
      <c r="C141" s="21" t="s">
        <v>63</v>
      </c>
      <c r="D141" s="21" t="s">
        <v>64</v>
      </c>
      <c r="E141" s="22" t="s">
        <v>65</v>
      </c>
      <c r="F141" s="21" t="s">
        <v>66</v>
      </c>
      <c r="G141" s="21" t="s">
        <v>67</v>
      </c>
      <c r="H141" s="27"/>
      <c r="I141" s="26"/>
      <c r="J141" s="27"/>
      <c r="K141" s="26"/>
      <c r="L141" s="27"/>
      <c r="M141" s="26"/>
      <c r="N141" s="26"/>
      <c r="O141" s="26"/>
      <c r="P141" s="26"/>
      <c r="Q141" s="26"/>
      <c r="R141" s="27"/>
      <c r="S141" s="26" t="s">
        <v>30</v>
      </c>
    </row>
    <row r="142" spans="1:19" ht="12.75">
      <c r="A142" s="106"/>
      <c r="B142" s="83">
        <v>2014</v>
      </c>
      <c r="C142" s="14">
        <f aca="true" t="shared" si="61" ref="C142:G143">C146+C150+C154+C158+C162+C166+C170</f>
        <v>661</v>
      </c>
      <c r="D142" s="14">
        <f t="shared" si="61"/>
        <v>311</v>
      </c>
      <c r="E142" s="14">
        <f t="shared" si="61"/>
        <v>88</v>
      </c>
      <c r="F142" s="14">
        <f t="shared" si="61"/>
        <v>197</v>
      </c>
      <c r="G142" s="14">
        <f t="shared" si="61"/>
        <v>246</v>
      </c>
      <c r="H142" s="28"/>
      <c r="I142" s="14"/>
      <c r="J142" s="14"/>
      <c r="K142" s="14"/>
      <c r="L142" s="14"/>
      <c r="M142" s="14"/>
      <c r="N142" s="14"/>
      <c r="O142" s="14"/>
      <c r="P142" s="14"/>
      <c r="Q142" s="14"/>
      <c r="R142" s="28"/>
      <c r="S142" s="14">
        <f>S146+S150+S154+S158+S162+S166+S170</f>
        <v>1503</v>
      </c>
    </row>
    <row r="143" spans="1:19" ht="12.75">
      <c r="A143" s="243" t="s">
        <v>40</v>
      </c>
      <c r="B143" s="83">
        <v>2013</v>
      </c>
      <c r="C143" s="14">
        <f t="shared" si="61"/>
        <v>844</v>
      </c>
      <c r="D143" s="14">
        <f t="shared" si="61"/>
        <v>417</v>
      </c>
      <c r="E143" s="14">
        <f t="shared" si="61"/>
        <v>95</v>
      </c>
      <c r="F143" s="14">
        <f t="shared" si="61"/>
        <v>282</v>
      </c>
      <c r="G143" s="14">
        <f t="shared" si="61"/>
        <v>307</v>
      </c>
      <c r="H143" s="28"/>
      <c r="I143" s="14"/>
      <c r="J143" s="14"/>
      <c r="K143" s="14"/>
      <c r="L143" s="14"/>
      <c r="M143" s="14"/>
      <c r="N143" s="14"/>
      <c r="O143" s="14"/>
      <c r="P143" s="14"/>
      <c r="Q143" s="14"/>
      <c r="R143" s="28"/>
      <c r="S143" s="14">
        <f>S147+S151+S155+S159+S163+S167+S171</f>
        <v>1945</v>
      </c>
    </row>
    <row r="144" spans="1:19" ht="12.75">
      <c r="A144" s="106"/>
      <c r="B144" s="84" t="s">
        <v>212</v>
      </c>
      <c r="C144" s="14">
        <f>C142-C143</f>
        <v>-183</v>
      </c>
      <c r="D144" s="14">
        <f>D142-D143</f>
        <v>-106</v>
      </c>
      <c r="E144" s="20">
        <f>E142-E143</f>
        <v>-7</v>
      </c>
      <c r="F144" s="14">
        <f>F142-F143</f>
        <v>-85</v>
      </c>
      <c r="G144" s="14">
        <f>G142-G143</f>
        <v>-61</v>
      </c>
      <c r="H144" s="20"/>
      <c r="I144" s="14"/>
      <c r="J144" s="20"/>
      <c r="K144" s="14"/>
      <c r="L144" s="20"/>
      <c r="M144" s="14"/>
      <c r="N144" s="14"/>
      <c r="O144" s="14"/>
      <c r="P144" s="14"/>
      <c r="Q144" s="14"/>
      <c r="R144" s="20"/>
      <c r="S144" s="14">
        <f>S142-S143</f>
        <v>-442</v>
      </c>
    </row>
    <row r="145" spans="1:19" ht="13.5" thickBot="1">
      <c r="A145" s="107"/>
      <c r="B145" s="85" t="s">
        <v>5</v>
      </c>
      <c r="C145" s="17">
        <f>C144/C143</f>
        <v>-0.21682464454976302</v>
      </c>
      <c r="D145" s="17">
        <f>D144/D143</f>
        <v>-0.2541966426858513</v>
      </c>
      <c r="E145" s="29">
        <f>E144/E143</f>
        <v>-0.07368421052631578</v>
      </c>
      <c r="F145" s="17">
        <f>F144/F143</f>
        <v>-0.30141843971631205</v>
      </c>
      <c r="G145" s="17">
        <f>G144/G143</f>
        <v>-0.1986970684039088</v>
      </c>
      <c r="H145" s="29"/>
      <c r="I145" s="17"/>
      <c r="J145" s="29"/>
      <c r="K145" s="17"/>
      <c r="L145" s="29"/>
      <c r="M145" s="17"/>
      <c r="N145" s="17"/>
      <c r="O145" s="17"/>
      <c r="P145" s="17"/>
      <c r="Q145" s="17"/>
      <c r="R145" s="29"/>
      <c r="S145" s="17">
        <f>S144/S143</f>
        <v>-0.22724935732647814</v>
      </c>
    </row>
    <row r="146" spans="1:19" ht="12.75">
      <c r="A146" s="106"/>
      <c r="B146" s="83">
        <v>2014</v>
      </c>
      <c r="C146" s="14">
        <v>12</v>
      </c>
      <c r="D146" s="14">
        <v>8</v>
      </c>
      <c r="E146" s="20">
        <v>0</v>
      </c>
      <c r="F146" s="14">
        <v>4</v>
      </c>
      <c r="G146" s="14">
        <v>4</v>
      </c>
      <c r="H146" s="20"/>
      <c r="I146" s="14"/>
      <c r="J146" s="20"/>
      <c r="K146" s="14"/>
      <c r="L146" s="20"/>
      <c r="M146" s="14"/>
      <c r="N146" s="14"/>
      <c r="O146" s="14"/>
      <c r="P146" s="14"/>
      <c r="Q146" s="14"/>
      <c r="R146" s="20"/>
      <c r="S146" s="14">
        <f>C146+D146+E146+F146+G146</f>
        <v>28</v>
      </c>
    </row>
    <row r="147" spans="1:19" ht="12.75">
      <c r="A147" s="108" t="s">
        <v>250</v>
      </c>
      <c r="B147" s="83">
        <v>2013</v>
      </c>
      <c r="C147" s="14">
        <v>14</v>
      </c>
      <c r="D147" s="14">
        <v>11</v>
      </c>
      <c r="E147" s="20">
        <v>2</v>
      </c>
      <c r="F147" s="14">
        <v>6</v>
      </c>
      <c r="G147" s="14">
        <v>1</v>
      </c>
      <c r="H147" s="20"/>
      <c r="I147" s="14"/>
      <c r="J147" s="20"/>
      <c r="K147" s="14"/>
      <c r="L147" s="20"/>
      <c r="M147" s="14"/>
      <c r="N147" s="14"/>
      <c r="O147" s="14"/>
      <c r="P147" s="14"/>
      <c r="Q147" s="14"/>
      <c r="R147" s="20"/>
      <c r="S147" s="14">
        <f>C147+D147+E147+F147+G147</f>
        <v>34</v>
      </c>
    </row>
    <row r="148" spans="1:19" ht="12.75">
      <c r="A148" s="108" t="s">
        <v>251</v>
      </c>
      <c r="B148" s="84" t="s">
        <v>212</v>
      </c>
      <c r="C148" s="14">
        <f>C146-C147</f>
        <v>-2</v>
      </c>
      <c r="D148" s="14">
        <f>D146-D147</f>
        <v>-3</v>
      </c>
      <c r="E148" s="20">
        <f>E146-E147</f>
        <v>-2</v>
      </c>
      <c r="F148" s="14">
        <f>F146-F147</f>
        <v>-2</v>
      </c>
      <c r="G148" s="14">
        <f>G146-G147</f>
        <v>3</v>
      </c>
      <c r="H148" s="20"/>
      <c r="I148" s="14"/>
      <c r="J148" s="20"/>
      <c r="K148" s="14"/>
      <c r="L148" s="20"/>
      <c r="M148" s="14"/>
      <c r="N148" s="14"/>
      <c r="O148" s="14"/>
      <c r="P148" s="14"/>
      <c r="Q148" s="14"/>
      <c r="R148" s="20"/>
      <c r="S148" s="14">
        <f>S146-S147</f>
        <v>-6</v>
      </c>
    </row>
    <row r="149" spans="1:19" ht="13.5" thickBot="1">
      <c r="A149" s="109"/>
      <c r="B149" s="85" t="s">
        <v>5</v>
      </c>
      <c r="C149" s="17">
        <f>C148/C147</f>
        <v>-0.14285714285714285</v>
      </c>
      <c r="D149" s="17">
        <f>D148/D147</f>
        <v>-0.2727272727272727</v>
      </c>
      <c r="E149" s="17">
        <f>E148/E147</f>
        <v>-1</v>
      </c>
      <c r="F149" s="17">
        <f>F148/F147</f>
        <v>-0.3333333333333333</v>
      </c>
      <c r="G149" s="17">
        <f>G148/G147</f>
        <v>3</v>
      </c>
      <c r="H149" s="29"/>
      <c r="I149" s="17"/>
      <c r="J149" s="29"/>
      <c r="K149" s="17"/>
      <c r="L149" s="29"/>
      <c r="M149" s="17"/>
      <c r="N149" s="17"/>
      <c r="O149" s="17"/>
      <c r="P149" s="17"/>
      <c r="Q149" s="17"/>
      <c r="R149" s="29"/>
      <c r="S149" s="17">
        <f>S148/S147</f>
        <v>-0.17647058823529413</v>
      </c>
    </row>
    <row r="150" spans="1:19" ht="12.75">
      <c r="A150" s="110"/>
      <c r="B150" s="83">
        <v>2014</v>
      </c>
      <c r="C150" s="14">
        <v>0</v>
      </c>
      <c r="D150" s="14">
        <v>0</v>
      </c>
      <c r="E150" s="20">
        <v>0</v>
      </c>
      <c r="F150" s="14">
        <v>0</v>
      </c>
      <c r="G150" s="14">
        <v>0</v>
      </c>
      <c r="H150" s="20"/>
      <c r="I150" s="14"/>
      <c r="J150" s="20"/>
      <c r="K150" s="14"/>
      <c r="L150" s="20"/>
      <c r="M150" s="14"/>
      <c r="N150" s="14"/>
      <c r="O150" s="14"/>
      <c r="P150" s="14"/>
      <c r="Q150" s="14"/>
      <c r="R150" s="20"/>
      <c r="S150" s="14">
        <f>C150+D150+E150+F150+G150</f>
        <v>0</v>
      </c>
    </row>
    <row r="151" spans="1:19" ht="12.75">
      <c r="A151" s="108" t="s">
        <v>252</v>
      </c>
      <c r="B151" s="83">
        <v>2013</v>
      </c>
      <c r="C151" s="14">
        <v>0</v>
      </c>
      <c r="D151" s="14">
        <v>1</v>
      </c>
      <c r="E151" s="20">
        <v>0</v>
      </c>
      <c r="F151" s="14">
        <v>0</v>
      </c>
      <c r="G151" s="14">
        <v>1</v>
      </c>
      <c r="H151" s="20"/>
      <c r="I151" s="14"/>
      <c r="J151" s="20"/>
      <c r="K151" s="14"/>
      <c r="L151" s="20"/>
      <c r="M151" s="14"/>
      <c r="N151" s="14"/>
      <c r="O151" s="14"/>
      <c r="P151" s="14"/>
      <c r="Q151" s="14"/>
      <c r="R151" s="20"/>
      <c r="S151" s="14">
        <f>C151+D151+E151+F151+G151</f>
        <v>2</v>
      </c>
    </row>
    <row r="152" spans="1:19" ht="12.75">
      <c r="A152" s="108" t="s">
        <v>253</v>
      </c>
      <c r="B152" s="84" t="s">
        <v>212</v>
      </c>
      <c r="C152" s="14">
        <f>C150-C151</f>
        <v>0</v>
      </c>
      <c r="D152" s="14">
        <f>D150-D151</f>
        <v>-1</v>
      </c>
      <c r="E152" s="20">
        <f>E150-E151</f>
        <v>0</v>
      </c>
      <c r="F152" s="14">
        <f>F150-F151</f>
        <v>0</v>
      </c>
      <c r="G152" s="14">
        <f>G150-G151</f>
        <v>-1</v>
      </c>
      <c r="H152" s="20"/>
      <c r="I152" s="14"/>
      <c r="J152" s="20"/>
      <c r="K152" s="14"/>
      <c r="L152" s="20"/>
      <c r="M152" s="14"/>
      <c r="N152" s="14"/>
      <c r="O152" s="14"/>
      <c r="P152" s="14"/>
      <c r="Q152" s="14"/>
      <c r="R152" s="20"/>
      <c r="S152" s="14">
        <f>S150-S151</f>
        <v>-2</v>
      </c>
    </row>
    <row r="153" spans="1:19" ht="13.5" thickBot="1">
      <c r="A153" s="109"/>
      <c r="B153" s="85" t="s">
        <v>5</v>
      </c>
      <c r="C153" s="17">
        <v>0</v>
      </c>
      <c r="D153" s="17">
        <f>D152/D151</f>
        <v>-1</v>
      </c>
      <c r="E153" s="17">
        <v>0</v>
      </c>
      <c r="F153" s="17">
        <v>0</v>
      </c>
      <c r="G153" s="17">
        <f>G152/G151</f>
        <v>-1</v>
      </c>
      <c r="H153" s="29"/>
      <c r="I153" s="17"/>
      <c r="J153" s="29"/>
      <c r="K153" s="17"/>
      <c r="L153" s="29"/>
      <c r="M153" s="17"/>
      <c r="N153" s="17"/>
      <c r="O153" s="17"/>
      <c r="P153" s="17"/>
      <c r="Q153" s="17"/>
      <c r="R153" s="29"/>
      <c r="S153" s="17">
        <f>S152/S151</f>
        <v>-1</v>
      </c>
    </row>
    <row r="154" spans="1:19" ht="12.75">
      <c r="A154" s="110"/>
      <c r="B154" s="83">
        <v>2014</v>
      </c>
      <c r="C154" s="14">
        <v>61</v>
      </c>
      <c r="D154" s="14">
        <v>32</v>
      </c>
      <c r="E154" s="20">
        <v>3</v>
      </c>
      <c r="F154" s="14">
        <v>15</v>
      </c>
      <c r="G154" s="14">
        <v>21</v>
      </c>
      <c r="H154" s="20"/>
      <c r="I154" s="14"/>
      <c r="J154" s="20"/>
      <c r="K154" s="14"/>
      <c r="L154" s="20"/>
      <c r="M154" s="14"/>
      <c r="N154" s="14"/>
      <c r="O154" s="14"/>
      <c r="P154" s="14"/>
      <c r="Q154" s="14"/>
      <c r="R154" s="20"/>
      <c r="S154" s="14">
        <f>C154+D154+E154+F154+G154</f>
        <v>132</v>
      </c>
    </row>
    <row r="155" spans="1:19" ht="12.75">
      <c r="A155" s="108" t="s">
        <v>144</v>
      </c>
      <c r="B155" s="83">
        <v>2013</v>
      </c>
      <c r="C155" s="14">
        <v>101</v>
      </c>
      <c r="D155" s="14">
        <v>49</v>
      </c>
      <c r="E155" s="20">
        <v>7</v>
      </c>
      <c r="F155" s="14">
        <v>24</v>
      </c>
      <c r="G155" s="14">
        <v>40</v>
      </c>
      <c r="H155" s="20"/>
      <c r="I155" s="14"/>
      <c r="J155" s="20"/>
      <c r="K155" s="14"/>
      <c r="L155" s="20"/>
      <c r="M155" s="14"/>
      <c r="N155" s="14"/>
      <c r="O155" s="14"/>
      <c r="P155" s="14"/>
      <c r="Q155" s="14"/>
      <c r="R155" s="20"/>
      <c r="S155" s="14">
        <f>C155+D155+E155+F155+G155</f>
        <v>221</v>
      </c>
    </row>
    <row r="156" spans="1:19" ht="12.75">
      <c r="A156" s="110"/>
      <c r="B156" s="84" t="s">
        <v>212</v>
      </c>
      <c r="C156" s="14">
        <f>C154-C155</f>
        <v>-40</v>
      </c>
      <c r="D156" s="14">
        <f>D154-D155</f>
        <v>-17</v>
      </c>
      <c r="E156" s="20">
        <f>E154-E155</f>
        <v>-4</v>
      </c>
      <c r="F156" s="14">
        <f>F154-F155</f>
        <v>-9</v>
      </c>
      <c r="G156" s="14">
        <f>G154-G155</f>
        <v>-19</v>
      </c>
      <c r="H156" s="20"/>
      <c r="I156" s="14"/>
      <c r="J156" s="20"/>
      <c r="K156" s="14"/>
      <c r="L156" s="20"/>
      <c r="M156" s="14"/>
      <c r="N156" s="14"/>
      <c r="O156" s="14"/>
      <c r="P156" s="14"/>
      <c r="Q156" s="14"/>
      <c r="R156" s="20"/>
      <c r="S156" s="14">
        <f>S154-S155</f>
        <v>-89</v>
      </c>
    </row>
    <row r="157" spans="1:19" ht="13.5" thickBot="1">
      <c r="A157" s="109"/>
      <c r="B157" s="85" t="s">
        <v>5</v>
      </c>
      <c r="C157" s="17">
        <f>C156/C155</f>
        <v>-0.39603960396039606</v>
      </c>
      <c r="D157" s="17">
        <f>D156/D155</f>
        <v>-0.3469387755102041</v>
      </c>
      <c r="E157" s="17">
        <f>E156/E155</f>
        <v>-0.5714285714285714</v>
      </c>
      <c r="F157" s="17">
        <f>F156/F155</f>
        <v>-0.375</v>
      </c>
      <c r="G157" s="17">
        <f>G156/G155</f>
        <v>-0.475</v>
      </c>
      <c r="H157" s="29"/>
      <c r="I157" s="17"/>
      <c r="J157" s="29"/>
      <c r="K157" s="17"/>
      <c r="L157" s="29"/>
      <c r="M157" s="17"/>
      <c r="N157" s="17"/>
      <c r="O157" s="17"/>
      <c r="P157" s="17"/>
      <c r="Q157" s="17"/>
      <c r="R157" s="29"/>
      <c r="S157" s="17">
        <f>S156/S155</f>
        <v>-0.40271493212669685</v>
      </c>
    </row>
    <row r="158" spans="1:19" ht="12.75">
      <c r="A158" s="110"/>
      <c r="B158" s="83">
        <v>2014</v>
      </c>
      <c r="C158" s="14">
        <v>32</v>
      </c>
      <c r="D158" s="14">
        <v>18</v>
      </c>
      <c r="E158" s="20">
        <v>11</v>
      </c>
      <c r="F158" s="14">
        <v>19</v>
      </c>
      <c r="G158" s="14">
        <v>22</v>
      </c>
      <c r="H158" s="20"/>
      <c r="I158" s="14"/>
      <c r="J158" s="20"/>
      <c r="K158" s="14"/>
      <c r="L158" s="20"/>
      <c r="M158" s="14"/>
      <c r="N158" s="14"/>
      <c r="O158" s="14"/>
      <c r="P158" s="14"/>
      <c r="Q158" s="14"/>
      <c r="R158" s="20"/>
      <c r="S158" s="14">
        <f>C158+D158+E158+F158+G158</f>
        <v>102</v>
      </c>
    </row>
    <row r="159" spans="1:19" ht="12.75">
      <c r="A159" s="108" t="s">
        <v>254</v>
      </c>
      <c r="B159" s="83">
        <v>2013</v>
      </c>
      <c r="C159" s="14">
        <v>37</v>
      </c>
      <c r="D159" s="14">
        <v>16</v>
      </c>
      <c r="E159" s="20">
        <v>9</v>
      </c>
      <c r="F159" s="14">
        <v>8</v>
      </c>
      <c r="G159" s="14">
        <v>19</v>
      </c>
      <c r="H159" s="20"/>
      <c r="I159" s="14"/>
      <c r="J159" s="20"/>
      <c r="K159" s="14"/>
      <c r="L159" s="20"/>
      <c r="M159" s="14"/>
      <c r="N159" s="14"/>
      <c r="O159" s="14"/>
      <c r="P159" s="14"/>
      <c r="Q159" s="14"/>
      <c r="R159" s="20"/>
      <c r="S159" s="14">
        <f>C159+D159+E159+F159+G159</f>
        <v>89</v>
      </c>
    </row>
    <row r="160" spans="1:19" ht="12.75">
      <c r="A160" s="108" t="s">
        <v>255</v>
      </c>
      <c r="B160" s="84" t="s">
        <v>212</v>
      </c>
      <c r="C160" s="14">
        <f>C158-C159</f>
        <v>-5</v>
      </c>
      <c r="D160" s="14">
        <f>D158-D159</f>
        <v>2</v>
      </c>
      <c r="E160" s="20">
        <f>E158-E159</f>
        <v>2</v>
      </c>
      <c r="F160" s="14">
        <f>F158-F159</f>
        <v>11</v>
      </c>
      <c r="G160" s="14">
        <f>G158-G159</f>
        <v>3</v>
      </c>
      <c r="H160" s="20"/>
      <c r="I160" s="14"/>
      <c r="J160" s="20"/>
      <c r="K160" s="14"/>
      <c r="L160" s="20"/>
      <c r="M160" s="14"/>
      <c r="N160" s="14"/>
      <c r="O160" s="14"/>
      <c r="P160" s="14"/>
      <c r="Q160" s="14"/>
      <c r="R160" s="20"/>
      <c r="S160" s="14">
        <f>S158-S159</f>
        <v>13</v>
      </c>
    </row>
    <row r="161" spans="1:19" ht="13.5" thickBot="1">
      <c r="A161" s="109"/>
      <c r="B161" s="85" t="s">
        <v>5</v>
      </c>
      <c r="C161" s="17">
        <f>C160/C159</f>
        <v>-0.13513513513513514</v>
      </c>
      <c r="D161" s="17">
        <f>D160/D159</f>
        <v>0.125</v>
      </c>
      <c r="E161" s="17">
        <f>E160/E159</f>
        <v>0.2222222222222222</v>
      </c>
      <c r="F161" s="17">
        <f>F160/F159</f>
        <v>1.375</v>
      </c>
      <c r="G161" s="17">
        <f>G160/G159</f>
        <v>0.15789473684210525</v>
      </c>
      <c r="H161" s="29"/>
      <c r="I161" s="17"/>
      <c r="J161" s="29"/>
      <c r="K161" s="17"/>
      <c r="L161" s="29"/>
      <c r="M161" s="17"/>
      <c r="N161" s="17"/>
      <c r="O161" s="17"/>
      <c r="P161" s="17"/>
      <c r="Q161" s="17"/>
      <c r="R161" s="29"/>
      <c r="S161" s="17">
        <f>S160/S159</f>
        <v>0.14606741573033707</v>
      </c>
    </row>
    <row r="162" spans="1:19" ht="12.75">
      <c r="A162" s="110"/>
      <c r="B162" s="83">
        <v>2014</v>
      </c>
      <c r="C162" s="14">
        <v>200</v>
      </c>
      <c r="D162" s="14">
        <v>125</v>
      </c>
      <c r="E162" s="20">
        <v>28</v>
      </c>
      <c r="F162" s="14">
        <v>84</v>
      </c>
      <c r="G162" s="14">
        <v>80</v>
      </c>
      <c r="H162" s="20"/>
      <c r="I162" s="14"/>
      <c r="J162" s="20"/>
      <c r="K162" s="14"/>
      <c r="L162" s="20"/>
      <c r="M162" s="14"/>
      <c r="N162" s="14"/>
      <c r="O162" s="14"/>
      <c r="P162" s="14"/>
      <c r="Q162" s="14"/>
      <c r="R162" s="20"/>
      <c r="S162" s="14">
        <f>C162+D162+E162+F162+G162</f>
        <v>517</v>
      </c>
    </row>
    <row r="163" spans="1:19" ht="12.75">
      <c r="A163" s="111" t="s">
        <v>256</v>
      </c>
      <c r="B163" s="83">
        <v>2013</v>
      </c>
      <c r="C163" s="14">
        <v>258</v>
      </c>
      <c r="D163" s="14">
        <v>175</v>
      </c>
      <c r="E163" s="20">
        <v>30</v>
      </c>
      <c r="F163" s="14">
        <v>104</v>
      </c>
      <c r="G163" s="14">
        <v>117</v>
      </c>
      <c r="H163" s="20"/>
      <c r="I163" s="14"/>
      <c r="J163" s="20"/>
      <c r="K163" s="14"/>
      <c r="L163" s="20"/>
      <c r="M163" s="14"/>
      <c r="N163" s="14"/>
      <c r="O163" s="14"/>
      <c r="P163" s="14"/>
      <c r="Q163" s="14"/>
      <c r="R163" s="20"/>
      <c r="S163" s="14">
        <f>C163+D163+E163+F163+G163</f>
        <v>684</v>
      </c>
    </row>
    <row r="164" spans="1:19" ht="12.75">
      <c r="A164" s="110"/>
      <c r="B164" s="84" t="s">
        <v>212</v>
      </c>
      <c r="C164" s="14">
        <f>C162-C163</f>
        <v>-58</v>
      </c>
      <c r="D164" s="14">
        <f>D162-D163</f>
        <v>-50</v>
      </c>
      <c r="E164" s="20">
        <f>E162-E163</f>
        <v>-2</v>
      </c>
      <c r="F164" s="14">
        <f>F162-F163</f>
        <v>-20</v>
      </c>
      <c r="G164" s="14">
        <f>G162-G163</f>
        <v>-37</v>
      </c>
      <c r="H164" s="20"/>
      <c r="I164" s="14"/>
      <c r="J164" s="20"/>
      <c r="K164" s="14"/>
      <c r="L164" s="20"/>
      <c r="M164" s="14"/>
      <c r="N164" s="14"/>
      <c r="O164" s="14"/>
      <c r="P164" s="14"/>
      <c r="Q164" s="14"/>
      <c r="R164" s="20"/>
      <c r="S164" s="14">
        <f>S162-S163</f>
        <v>-167</v>
      </c>
    </row>
    <row r="165" spans="1:19" ht="13.5" thickBot="1">
      <c r="A165" s="109"/>
      <c r="B165" s="85" t="s">
        <v>5</v>
      </c>
      <c r="C165" s="17">
        <f>C164/C163</f>
        <v>-0.2248062015503876</v>
      </c>
      <c r="D165" s="17">
        <f>D164/D163</f>
        <v>-0.2857142857142857</v>
      </c>
      <c r="E165" s="29">
        <f>E164/E163</f>
        <v>-0.06666666666666667</v>
      </c>
      <c r="F165" s="17">
        <f>F164/F163</f>
        <v>-0.19230769230769232</v>
      </c>
      <c r="G165" s="17">
        <f>G164/G163</f>
        <v>-0.3162393162393162</v>
      </c>
      <c r="H165" s="29"/>
      <c r="I165" s="17"/>
      <c r="J165" s="29"/>
      <c r="K165" s="17"/>
      <c r="L165" s="29"/>
      <c r="M165" s="17"/>
      <c r="N165" s="17"/>
      <c r="O165" s="17"/>
      <c r="P165" s="17"/>
      <c r="Q165" s="17"/>
      <c r="R165" s="29"/>
      <c r="S165" s="17">
        <f>S164/S163</f>
        <v>-0.24415204678362573</v>
      </c>
    </row>
    <row r="166" spans="1:19" ht="12.75">
      <c r="A166" s="110"/>
      <c r="B166" s="83">
        <v>2014</v>
      </c>
      <c r="C166" s="14">
        <v>322</v>
      </c>
      <c r="D166" s="14">
        <v>105</v>
      </c>
      <c r="E166" s="20">
        <v>46</v>
      </c>
      <c r="F166" s="14">
        <v>71</v>
      </c>
      <c r="G166" s="14">
        <v>112</v>
      </c>
      <c r="H166" s="20"/>
      <c r="I166" s="14"/>
      <c r="J166" s="20"/>
      <c r="K166" s="14"/>
      <c r="L166" s="20"/>
      <c r="M166" s="14"/>
      <c r="N166" s="14"/>
      <c r="O166" s="14"/>
      <c r="P166" s="14"/>
      <c r="Q166" s="14"/>
      <c r="R166" s="20"/>
      <c r="S166" s="14">
        <f>C166+D166+E166+F166+G166</f>
        <v>656</v>
      </c>
    </row>
    <row r="167" spans="1:19" ht="12.75">
      <c r="A167" s="108" t="s">
        <v>257</v>
      </c>
      <c r="B167" s="83">
        <v>2013</v>
      </c>
      <c r="C167" s="14">
        <v>394</v>
      </c>
      <c r="D167" s="14">
        <v>148</v>
      </c>
      <c r="E167" s="20">
        <v>45</v>
      </c>
      <c r="F167" s="14">
        <v>133</v>
      </c>
      <c r="G167" s="14">
        <v>126</v>
      </c>
      <c r="H167" s="20"/>
      <c r="I167" s="14"/>
      <c r="J167" s="20"/>
      <c r="K167" s="14"/>
      <c r="L167" s="20"/>
      <c r="M167" s="14"/>
      <c r="N167" s="14"/>
      <c r="O167" s="14"/>
      <c r="P167" s="14"/>
      <c r="Q167" s="14"/>
      <c r="R167" s="20"/>
      <c r="S167" s="14">
        <f>C167+D167+E167+F167+G167</f>
        <v>846</v>
      </c>
    </row>
    <row r="168" spans="1:19" ht="12.75">
      <c r="A168" s="108" t="s">
        <v>258</v>
      </c>
      <c r="B168" s="84" t="s">
        <v>212</v>
      </c>
      <c r="C168" s="14">
        <f>C166-C167</f>
        <v>-72</v>
      </c>
      <c r="D168" s="14">
        <f>D166-D167</f>
        <v>-43</v>
      </c>
      <c r="E168" s="20">
        <f>E166-E167</f>
        <v>1</v>
      </c>
      <c r="F168" s="14">
        <f>F166-F167</f>
        <v>-62</v>
      </c>
      <c r="G168" s="14">
        <f>G166-G167</f>
        <v>-14</v>
      </c>
      <c r="H168" s="20"/>
      <c r="I168" s="14"/>
      <c r="J168" s="20"/>
      <c r="K168" s="14"/>
      <c r="L168" s="20"/>
      <c r="M168" s="14"/>
      <c r="N168" s="14"/>
      <c r="O168" s="14"/>
      <c r="P168" s="14"/>
      <c r="Q168" s="14"/>
      <c r="R168" s="20"/>
      <c r="S168" s="14">
        <f>S166-S167</f>
        <v>-190</v>
      </c>
    </row>
    <row r="169" spans="1:19" ht="13.5" thickBot="1">
      <c r="A169" s="109"/>
      <c r="B169" s="85" t="s">
        <v>5</v>
      </c>
      <c r="C169" s="17">
        <f>C168/C167</f>
        <v>-0.18274111675126903</v>
      </c>
      <c r="D169" s="17">
        <f>D168/D167</f>
        <v>-0.2905405405405405</v>
      </c>
      <c r="E169" s="17">
        <f>E168/E167</f>
        <v>0.022222222222222223</v>
      </c>
      <c r="F169" s="17">
        <f>F168/F167</f>
        <v>-0.46616541353383456</v>
      </c>
      <c r="G169" s="17">
        <f>G168/G167</f>
        <v>-0.1111111111111111</v>
      </c>
      <c r="H169" s="29"/>
      <c r="I169" s="17"/>
      <c r="J169" s="29"/>
      <c r="K169" s="17"/>
      <c r="L169" s="29"/>
      <c r="M169" s="17"/>
      <c r="N169" s="17"/>
      <c r="O169" s="17"/>
      <c r="P169" s="17"/>
      <c r="Q169" s="17"/>
      <c r="R169" s="29"/>
      <c r="S169" s="17">
        <f>S168/S167</f>
        <v>-0.22458628841607564</v>
      </c>
    </row>
    <row r="170" spans="1:19" ht="12.75">
      <c r="A170" s="110"/>
      <c r="B170" s="83">
        <v>2014</v>
      </c>
      <c r="C170" s="14">
        <v>34</v>
      </c>
      <c r="D170" s="14">
        <v>23</v>
      </c>
      <c r="E170" s="20">
        <v>0</v>
      </c>
      <c r="F170" s="14">
        <v>4</v>
      </c>
      <c r="G170" s="14">
        <v>7</v>
      </c>
      <c r="H170" s="20"/>
      <c r="I170" s="14"/>
      <c r="J170" s="20"/>
      <c r="K170" s="14"/>
      <c r="L170" s="20"/>
      <c r="M170" s="14"/>
      <c r="N170" s="14"/>
      <c r="O170" s="14"/>
      <c r="P170" s="14"/>
      <c r="Q170" s="14"/>
      <c r="R170" s="20"/>
      <c r="S170" s="14">
        <f>C170+D170+E170+F170+G170</f>
        <v>68</v>
      </c>
    </row>
    <row r="171" spans="1:19" ht="12.75">
      <c r="A171" s="108" t="s">
        <v>259</v>
      </c>
      <c r="B171" s="83">
        <v>2013</v>
      </c>
      <c r="C171" s="14">
        <v>40</v>
      </c>
      <c r="D171" s="14">
        <v>17</v>
      </c>
      <c r="E171" s="20">
        <v>2</v>
      </c>
      <c r="F171" s="14">
        <v>7</v>
      </c>
      <c r="G171" s="14">
        <v>3</v>
      </c>
      <c r="H171" s="20"/>
      <c r="I171" s="14"/>
      <c r="J171" s="20"/>
      <c r="K171" s="14"/>
      <c r="L171" s="20"/>
      <c r="M171" s="14"/>
      <c r="N171" s="14"/>
      <c r="O171" s="14"/>
      <c r="P171" s="14"/>
      <c r="Q171" s="14"/>
      <c r="R171" s="20"/>
      <c r="S171" s="14">
        <f>C171+D171+E171+F171+G171</f>
        <v>69</v>
      </c>
    </row>
    <row r="172" spans="1:19" ht="12.75">
      <c r="A172" s="108" t="s">
        <v>260</v>
      </c>
      <c r="B172" s="84" t="s">
        <v>212</v>
      </c>
      <c r="C172" s="14">
        <f>C170-C171</f>
        <v>-6</v>
      </c>
      <c r="D172" s="14">
        <f>D170-D171</f>
        <v>6</v>
      </c>
      <c r="E172" s="20">
        <f>E170-E171</f>
        <v>-2</v>
      </c>
      <c r="F172" s="14">
        <f>F170-F171</f>
        <v>-3</v>
      </c>
      <c r="G172" s="14">
        <f>G170-G171</f>
        <v>4</v>
      </c>
      <c r="H172" s="20"/>
      <c r="I172" s="14"/>
      <c r="J172" s="20"/>
      <c r="K172" s="14"/>
      <c r="L172" s="20"/>
      <c r="M172" s="14"/>
      <c r="N172" s="14"/>
      <c r="O172" s="14"/>
      <c r="P172" s="14"/>
      <c r="Q172" s="14"/>
      <c r="R172" s="20"/>
      <c r="S172" s="14">
        <f>S170-S171</f>
        <v>-1</v>
      </c>
    </row>
    <row r="173" spans="1:19" ht="13.5" thickBot="1">
      <c r="A173" s="109"/>
      <c r="B173" s="85" t="s">
        <v>5</v>
      </c>
      <c r="C173" s="17">
        <f>C172/C171</f>
        <v>-0.15</v>
      </c>
      <c r="D173" s="17">
        <f>D172/D171</f>
        <v>0.35294117647058826</v>
      </c>
      <c r="E173" s="17">
        <f>E172/E171</f>
        <v>-1</v>
      </c>
      <c r="F173" s="17">
        <f>F172/F171</f>
        <v>-0.42857142857142855</v>
      </c>
      <c r="G173" s="17">
        <f>G172/G171</f>
        <v>1.3333333333333333</v>
      </c>
      <c r="H173" s="29"/>
      <c r="I173" s="17"/>
      <c r="J173" s="29"/>
      <c r="K173" s="17"/>
      <c r="L173" s="29"/>
      <c r="M173" s="17"/>
      <c r="N173" s="17"/>
      <c r="O173" s="17"/>
      <c r="P173" s="17"/>
      <c r="Q173" s="17"/>
      <c r="R173" s="29"/>
      <c r="S173" s="17">
        <f>S172/S171</f>
        <v>-0.014492753623188406</v>
      </c>
    </row>
    <row r="174" spans="1:19" ht="12.75">
      <c r="A174" s="113"/>
      <c r="B174" s="245"/>
      <c r="C174" s="42"/>
      <c r="D174" s="42"/>
      <c r="E174" s="42"/>
      <c r="F174" s="42"/>
      <c r="G174" s="42"/>
      <c r="H174" s="42"/>
      <c r="I174" s="42"/>
      <c r="J174" s="42"/>
      <c r="K174" s="42"/>
      <c r="L174" s="42"/>
      <c r="M174" s="42"/>
      <c r="N174" s="42"/>
      <c r="O174" s="42"/>
      <c r="P174" s="42"/>
      <c r="Q174" s="42"/>
      <c r="R174" s="42"/>
      <c r="S174" s="42"/>
    </row>
    <row r="175" spans="1:19" ht="13.5" thickBot="1">
      <c r="A175" s="112" t="s">
        <v>264</v>
      </c>
      <c r="B175" s="19"/>
      <c r="C175" s="19"/>
      <c r="D175" s="19"/>
      <c r="E175" s="19"/>
      <c r="F175" s="19"/>
      <c r="G175" s="19"/>
      <c r="H175" s="19"/>
      <c r="I175" s="19"/>
      <c r="J175" s="19"/>
      <c r="K175" s="19"/>
      <c r="L175" s="19"/>
      <c r="M175" s="19"/>
      <c r="N175" s="19"/>
      <c r="O175" s="19"/>
      <c r="P175" s="19"/>
      <c r="Q175" s="19"/>
      <c r="R175" s="19"/>
      <c r="S175" s="19"/>
    </row>
    <row r="176" spans="1:19" ht="21" thickBot="1">
      <c r="A176" s="105"/>
      <c r="B176" s="82"/>
      <c r="C176" s="21" t="s">
        <v>68</v>
      </c>
      <c r="D176" s="22" t="s">
        <v>69</v>
      </c>
      <c r="E176" s="35" t="s">
        <v>70</v>
      </c>
      <c r="F176" s="22" t="s">
        <v>71</v>
      </c>
      <c r="G176" s="21" t="s">
        <v>72</v>
      </c>
      <c r="H176" s="22" t="s">
        <v>73</v>
      </c>
      <c r="I176" s="24" t="s">
        <v>74</v>
      </c>
      <c r="J176" s="23" t="s">
        <v>75</v>
      </c>
      <c r="K176" s="24" t="s">
        <v>76</v>
      </c>
      <c r="L176" s="24" t="s">
        <v>77</v>
      </c>
      <c r="M176" s="24"/>
      <c r="N176" s="26"/>
      <c r="O176" s="26"/>
      <c r="P176" s="26"/>
      <c r="Q176" s="26"/>
      <c r="R176" s="27"/>
      <c r="S176" s="26" t="s">
        <v>30</v>
      </c>
    </row>
    <row r="177" spans="1:19" ht="12.75">
      <c r="A177" s="106"/>
      <c r="B177" s="83">
        <v>2014</v>
      </c>
      <c r="C177" s="14">
        <f aca="true" t="shared" si="62" ref="C177:S178">C181+C185+C189+C193+C197+C201+C205</f>
        <v>118</v>
      </c>
      <c r="D177" s="14">
        <f t="shared" si="62"/>
        <v>299</v>
      </c>
      <c r="E177" s="14">
        <f t="shared" si="62"/>
        <v>92</v>
      </c>
      <c r="F177" s="14">
        <f t="shared" si="62"/>
        <v>155</v>
      </c>
      <c r="G177" s="14">
        <f t="shared" si="62"/>
        <v>83</v>
      </c>
      <c r="H177" s="14">
        <f t="shared" si="62"/>
        <v>43</v>
      </c>
      <c r="I177" s="14">
        <f t="shared" si="62"/>
        <v>937</v>
      </c>
      <c r="J177" s="14">
        <f t="shared" si="62"/>
        <v>470</v>
      </c>
      <c r="K177" s="14">
        <f t="shared" si="62"/>
        <v>131</v>
      </c>
      <c r="L177" s="14">
        <f>L181+L185+L189+L193+L197+L201+L205</f>
        <v>184</v>
      </c>
      <c r="M177" s="14"/>
      <c r="N177" s="14"/>
      <c r="O177" s="14"/>
      <c r="P177" s="14"/>
      <c r="Q177" s="14"/>
      <c r="R177" s="28"/>
      <c r="S177" s="14">
        <f t="shared" si="62"/>
        <v>2512</v>
      </c>
    </row>
    <row r="178" spans="1:19" ht="12.75">
      <c r="A178" s="243" t="s">
        <v>40</v>
      </c>
      <c r="B178" s="83">
        <v>2013</v>
      </c>
      <c r="C178" s="14">
        <f t="shared" si="62"/>
        <v>134</v>
      </c>
      <c r="D178" s="14">
        <f t="shared" si="62"/>
        <v>471</v>
      </c>
      <c r="E178" s="14">
        <f t="shared" si="62"/>
        <v>116</v>
      </c>
      <c r="F178" s="14">
        <f t="shared" si="62"/>
        <v>182</v>
      </c>
      <c r="G178" s="14">
        <f t="shared" si="62"/>
        <v>95</v>
      </c>
      <c r="H178" s="14">
        <f t="shared" si="62"/>
        <v>60</v>
      </c>
      <c r="I178" s="14">
        <f t="shared" si="62"/>
        <v>1036</v>
      </c>
      <c r="J178" s="14">
        <f t="shared" si="62"/>
        <v>430</v>
      </c>
      <c r="K178" s="14">
        <f t="shared" si="62"/>
        <v>154</v>
      </c>
      <c r="L178" s="14">
        <f>L182+L186+L190+L194+L198+L202+L206</f>
        <v>296</v>
      </c>
      <c r="M178" s="14"/>
      <c r="N178" s="14"/>
      <c r="O178" s="14"/>
      <c r="P178" s="14"/>
      <c r="Q178" s="14"/>
      <c r="R178" s="28"/>
      <c r="S178" s="14">
        <f t="shared" si="62"/>
        <v>2974</v>
      </c>
    </row>
    <row r="179" spans="1:19" ht="12.75">
      <c r="A179" s="106"/>
      <c r="B179" s="84" t="s">
        <v>212</v>
      </c>
      <c r="C179" s="14">
        <f aca="true" t="shared" si="63" ref="C179:L179">C177-C178</f>
        <v>-16</v>
      </c>
      <c r="D179" s="20">
        <f t="shared" si="63"/>
        <v>-172</v>
      </c>
      <c r="E179" s="14">
        <f t="shared" si="63"/>
        <v>-24</v>
      </c>
      <c r="F179" s="20">
        <f t="shared" si="63"/>
        <v>-27</v>
      </c>
      <c r="G179" s="14">
        <f t="shared" si="63"/>
        <v>-12</v>
      </c>
      <c r="H179" s="20">
        <f t="shared" si="63"/>
        <v>-17</v>
      </c>
      <c r="I179" s="14">
        <f t="shared" si="63"/>
        <v>-99</v>
      </c>
      <c r="J179" s="20">
        <f t="shared" si="63"/>
        <v>40</v>
      </c>
      <c r="K179" s="14">
        <f t="shared" si="63"/>
        <v>-23</v>
      </c>
      <c r="L179" s="14">
        <f t="shared" si="63"/>
        <v>-112</v>
      </c>
      <c r="M179" s="14"/>
      <c r="N179" s="14"/>
      <c r="O179" s="14"/>
      <c r="P179" s="14"/>
      <c r="Q179" s="14"/>
      <c r="R179" s="20"/>
      <c r="S179" s="14">
        <f>S177-S178</f>
        <v>-462</v>
      </c>
    </row>
    <row r="180" spans="1:19" ht="13.5" thickBot="1">
      <c r="A180" s="107"/>
      <c r="B180" s="85" t="s">
        <v>5</v>
      </c>
      <c r="C180" s="17">
        <f aca="true" t="shared" si="64" ref="C180:L180">C179/C178</f>
        <v>-0.11940298507462686</v>
      </c>
      <c r="D180" s="29">
        <f t="shared" si="64"/>
        <v>-0.3651804670912951</v>
      </c>
      <c r="E180" s="17">
        <f t="shared" si="64"/>
        <v>-0.20689655172413793</v>
      </c>
      <c r="F180" s="29">
        <f t="shared" si="64"/>
        <v>-0.14835164835164835</v>
      </c>
      <c r="G180" s="17">
        <f t="shared" si="64"/>
        <v>-0.12631578947368421</v>
      </c>
      <c r="H180" s="29">
        <f t="shared" si="64"/>
        <v>-0.2833333333333333</v>
      </c>
      <c r="I180" s="17">
        <f t="shared" si="64"/>
        <v>-0.09555984555984556</v>
      </c>
      <c r="J180" s="29">
        <f t="shared" si="64"/>
        <v>0.09302325581395349</v>
      </c>
      <c r="K180" s="17">
        <f t="shared" si="64"/>
        <v>-0.14935064935064934</v>
      </c>
      <c r="L180" s="17">
        <f t="shared" si="64"/>
        <v>-0.3783783783783784</v>
      </c>
      <c r="M180" s="17"/>
      <c r="N180" s="17"/>
      <c r="O180" s="17"/>
      <c r="P180" s="17"/>
      <c r="Q180" s="17"/>
      <c r="R180" s="29"/>
      <c r="S180" s="17">
        <f>S179/S178</f>
        <v>-0.15534633490248823</v>
      </c>
    </row>
    <row r="181" spans="1:19" ht="12.75">
      <c r="A181" s="106" t="s">
        <v>0</v>
      </c>
      <c r="B181" s="83">
        <v>2014</v>
      </c>
      <c r="C181" s="14">
        <v>2</v>
      </c>
      <c r="D181" s="20">
        <v>0</v>
      </c>
      <c r="E181" s="14">
        <v>0</v>
      </c>
      <c r="F181" s="20">
        <v>1</v>
      </c>
      <c r="G181" s="14">
        <v>1</v>
      </c>
      <c r="H181" s="20">
        <v>1</v>
      </c>
      <c r="I181" s="14">
        <v>6</v>
      </c>
      <c r="J181" s="20">
        <v>2</v>
      </c>
      <c r="K181" s="14">
        <v>0</v>
      </c>
      <c r="L181" s="20">
        <v>1</v>
      </c>
      <c r="M181" s="14"/>
      <c r="N181" s="14"/>
      <c r="O181" s="14"/>
      <c r="P181" s="14"/>
      <c r="Q181" s="14"/>
      <c r="R181" s="20"/>
      <c r="S181" s="14">
        <f>C181+D181+E181+F181+G181+H181+I181+J181+K181+L181</f>
        <v>14</v>
      </c>
    </row>
    <row r="182" spans="1:19" ht="12.75">
      <c r="A182" s="108" t="s">
        <v>250</v>
      </c>
      <c r="B182" s="83">
        <v>2013</v>
      </c>
      <c r="C182" s="14">
        <v>5</v>
      </c>
      <c r="D182" s="20">
        <v>1</v>
      </c>
      <c r="E182" s="14">
        <v>1</v>
      </c>
      <c r="F182" s="20">
        <v>0</v>
      </c>
      <c r="G182" s="14">
        <v>2</v>
      </c>
      <c r="H182" s="20">
        <v>0</v>
      </c>
      <c r="I182" s="14">
        <v>14</v>
      </c>
      <c r="J182" s="20">
        <v>5</v>
      </c>
      <c r="K182" s="14">
        <v>3</v>
      </c>
      <c r="L182" s="20">
        <v>4</v>
      </c>
      <c r="M182" s="14"/>
      <c r="N182" s="14"/>
      <c r="O182" s="14"/>
      <c r="P182" s="14"/>
      <c r="Q182" s="14"/>
      <c r="R182" s="20"/>
      <c r="S182" s="14">
        <f>C182+D182+E182+F182+G182+H182+I182+J182+K182+L182</f>
        <v>35</v>
      </c>
    </row>
    <row r="183" spans="1:19" ht="12.75">
      <c r="A183" s="108" t="s">
        <v>251</v>
      </c>
      <c r="B183" s="84" t="s">
        <v>212</v>
      </c>
      <c r="C183" s="14">
        <f aca="true" t="shared" si="65" ref="C183:L183">C181-C182</f>
        <v>-3</v>
      </c>
      <c r="D183" s="20">
        <f t="shared" si="65"/>
        <v>-1</v>
      </c>
      <c r="E183" s="14">
        <f t="shared" si="65"/>
        <v>-1</v>
      </c>
      <c r="F183" s="20">
        <f t="shared" si="65"/>
        <v>1</v>
      </c>
      <c r="G183" s="14">
        <f t="shared" si="65"/>
        <v>-1</v>
      </c>
      <c r="H183" s="20">
        <f t="shared" si="65"/>
        <v>1</v>
      </c>
      <c r="I183" s="14">
        <f t="shared" si="65"/>
        <v>-8</v>
      </c>
      <c r="J183" s="20">
        <f t="shared" si="65"/>
        <v>-3</v>
      </c>
      <c r="K183" s="14">
        <f t="shared" si="65"/>
        <v>-3</v>
      </c>
      <c r="L183" s="14">
        <f t="shared" si="65"/>
        <v>-3</v>
      </c>
      <c r="M183" s="14"/>
      <c r="N183" s="14"/>
      <c r="O183" s="14"/>
      <c r="P183" s="14"/>
      <c r="Q183" s="14"/>
      <c r="R183" s="20"/>
      <c r="S183" s="14">
        <f>S181-S182</f>
        <v>-21</v>
      </c>
    </row>
    <row r="184" spans="1:19" ht="13.5" thickBot="1">
      <c r="A184" s="109"/>
      <c r="B184" s="85" t="s">
        <v>5</v>
      </c>
      <c r="C184" s="31">
        <f aca="true" t="shared" si="66" ref="C184:L184">C183/C182</f>
        <v>-0.6</v>
      </c>
      <c r="D184" s="31">
        <f t="shared" si="66"/>
        <v>-1</v>
      </c>
      <c r="E184" s="31">
        <f t="shared" si="66"/>
        <v>-1</v>
      </c>
      <c r="F184" s="31">
        <v>0</v>
      </c>
      <c r="G184" s="31">
        <f t="shared" si="66"/>
        <v>-0.5</v>
      </c>
      <c r="H184" s="31">
        <v>0</v>
      </c>
      <c r="I184" s="31">
        <f t="shared" si="66"/>
        <v>-0.5714285714285714</v>
      </c>
      <c r="J184" s="31">
        <f t="shared" si="66"/>
        <v>-0.6</v>
      </c>
      <c r="K184" s="31">
        <f t="shared" si="66"/>
        <v>-1</v>
      </c>
      <c r="L184" s="31">
        <f t="shared" si="66"/>
        <v>-0.75</v>
      </c>
      <c r="M184" s="17"/>
      <c r="N184" s="17"/>
      <c r="O184" s="17"/>
      <c r="P184" s="17"/>
      <c r="Q184" s="17"/>
      <c r="R184" s="29"/>
      <c r="S184" s="249">
        <f>S183/S182</f>
        <v>-0.6</v>
      </c>
    </row>
    <row r="185" spans="1:19" ht="12.75">
      <c r="A185" s="110"/>
      <c r="B185" s="83">
        <v>2014</v>
      </c>
      <c r="C185" s="14">
        <v>1</v>
      </c>
      <c r="D185" s="20">
        <v>0</v>
      </c>
      <c r="E185" s="14">
        <v>0</v>
      </c>
      <c r="F185" s="20">
        <v>0</v>
      </c>
      <c r="G185" s="14">
        <v>0</v>
      </c>
      <c r="H185" s="20">
        <v>0</v>
      </c>
      <c r="I185" s="14">
        <v>1</v>
      </c>
      <c r="J185" s="20">
        <v>0</v>
      </c>
      <c r="K185" s="14">
        <v>0</v>
      </c>
      <c r="L185" s="20">
        <v>0</v>
      </c>
      <c r="M185" s="14"/>
      <c r="N185" s="14"/>
      <c r="O185" s="14"/>
      <c r="P185" s="14"/>
      <c r="Q185" s="14"/>
      <c r="R185" s="20"/>
      <c r="S185" s="14">
        <f>C185+D185+E185+F185+G185+H185+I185+J185+K185+L185</f>
        <v>2</v>
      </c>
    </row>
    <row r="186" spans="1:19" ht="12.75">
      <c r="A186" s="108" t="s">
        <v>252</v>
      </c>
      <c r="B186" s="83">
        <v>2013</v>
      </c>
      <c r="C186" s="14">
        <v>0</v>
      </c>
      <c r="D186" s="20">
        <v>0</v>
      </c>
      <c r="E186" s="14">
        <v>0</v>
      </c>
      <c r="F186" s="20">
        <v>0</v>
      </c>
      <c r="G186" s="14">
        <v>0</v>
      </c>
      <c r="H186" s="20">
        <v>0</v>
      </c>
      <c r="I186" s="14">
        <v>0</v>
      </c>
      <c r="J186" s="20">
        <v>0</v>
      </c>
      <c r="K186" s="14">
        <v>0</v>
      </c>
      <c r="L186" s="20">
        <v>1</v>
      </c>
      <c r="M186" s="14"/>
      <c r="N186" s="14"/>
      <c r="O186" s="14"/>
      <c r="P186" s="14"/>
      <c r="Q186" s="14"/>
      <c r="R186" s="20"/>
      <c r="S186" s="14">
        <f>C186+D186+E186+F186+G186+H186+I186+J186+K186+L186</f>
        <v>1</v>
      </c>
    </row>
    <row r="187" spans="1:19" ht="12.75">
      <c r="A187" s="108" t="s">
        <v>253</v>
      </c>
      <c r="B187" s="84" t="s">
        <v>212</v>
      </c>
      <c r="C187" s="14">
        <f aca="true" t="shared" si="67" ref="C187:L187">C185-C186</f>
        <v>1</v>
      </c>
      <c r="D187" s="20">
        <f t="shared" si="67"/>
        <v>0</v>
      </c>
      <c r="E187" s="14">
        <f t="shared" si="67"/>
        <v>0</v>
      </c>
      <c r="F187" s="20">
        <f t="shared" si="67"/>
        <v>0</v>
      </c>
      <c r="G187" s="14">
        <f t="shared" si="67"/>
        <v>0</v>
      </c>
      <c r="H187" s="20">
        <f t="shared" si="67"/>
        <v>0</v>
      </c>
      <c r="I187" s="14">
        <f t="shared" si="67"/>
        <v>1</v>
      </c>
      <c r="J187" s="20">
        <f t="shared" si="67"/>
        <v>0</v>
      </c>
      <c r="K187" s="14">
        <f t="shared" si="67"/>
        <v>0</v>
      </c>
      <c r="L187" s="14">
        <f t="shared" si="67"/>
        <v>-1</v>
      </c>
      <c r="M187" s="14"/>
      <c r="N187" s="14"/>
      <c r="O187" s="14"/>
      <c r="P187" s="14"/>
      <c r="Q187" s="14"/>
      <c r="R187" s="20"/>
      <c r="S187" s="14">
        <f>S185-S186</f>
        <v>1</v>
      </c>
    </row>
    <row r="188" spans="1:19" ht="13.5" thickBot="1">
      <c r="A188" s="109"/>
      <c r="B188" s="85" t="s">
        <v>5</v>
      </c>
      <c r="C188" s="31">
        <v>0</v>
      </c>
      <c r="D188" s="31">
        <v>0</v>
      </c>
      <c r="E188" s="31">
        <v>0</v>
      </c>
      <c r="F188" s="31">
        <v>0</v>
      </c>
      <c r="G188" s="31">
        <v>0</v>
      </c>
      <c r="H188" s="31">
        <v>0</v>
      </c>
      <c r="I188" s="31">
        <v>0</v>
      </c>
      <c r="J188" s="31">
        <v>0</v>
      </c>
      <c r="K188" s="31">
        <v>0</v>
      </c>
      <c r="L188" s="31">
        <f>L187/L186</f>
        <v>-1</v>
      </c>
      <c r="M188" s="17"/>
      <c r="N188" s="17"/>
      <c r="O188" s="17"/>
      <c r="P188" s="17"/>
      <c r="Q188" s="17"/>
      <c r="R188" s="29"/>
      <c r="S188" s="17">
        <f>S187/S186</f>
        <v>1</v>
      </c>
    </row>
    <row r="189" spans="1:19" ht="12.75">
      <c r="A189" s="110"/>
      <c r="B189" s="83">
        <v>2014</v>
      </c>
      <c r="C189" s="14">
        <v>4</v>
      </c>
      <c r="D189" s="20">
        <v>10</v>
      </c>
      <c r="E189" s="14">
        <v>5</v>
      </c>
      <c r="F189" s="20">
        <v>6</v>
      </c>
      <c r="G189" s="14">
        <v>0</v>
      </c>
      <c r="H189" s="20">
        <v>1</v>
      </c>
      <c r="I189" s="14">
        <v>77</v>
      </c>
      <c r="J189" s="20">
        <v>5</v>
      </c>
      <c r="K189" s="14">
        <v>3</v>
      </c>
      <c r="L189" s="20">
        <v>5</v>
      </c>
      <c r="M189" s="14"/>
      <c r="N189" s="14"/>
      <c r="O189" s="14"/>
      <c r="P189" s="14"/>
      <c r="Q189" s="14"/>
      <c r="R189" s="20"/>
      <c r="S189" s="14">
        <f>C189+D189+E189+F189+G189+H189+I189+J189+K189+L189</f>
        <v>116</v>
      </c>
    </row>
    <row r="190" spans="1:19" ht="12.75">
      <c r="A190" s="108" t="s">
        <v>144</v>
      </c>
      <c r="B190" s="83">
        <v>2013</v>
      </c>
      <c r="C190" s="14">
        <v>19</v>
      </c>
      <c r="D190" s="20">
        <v>20</v>
      </c>
      <c r="E190" s="14">
        <v>5</v>
      </c>
      <c r="F190" s="20">
        <v>3</v>
      </c>
      <c r="G190" s="14">
        <v>5</v>
      </c>
      <c r="H190" s="20">
        <v>0</v>
      </c>
      <c r="I190" s="14">
        <v>82</v>
      </c>
      <c r="J190" s="20">
        <v>10</v>
      </c>
      <c r="K190" s="14">
        <v>4</v>
      </c>
      <c r="L190" s="20">
        <v>13</v>
      </c>
      <c r="M190" s="14"/>
      <c r="N190" s="14"/>
      <c r="O190" s="14"/>
      <c r="P190" s="14"/>
      <c r="Q190" s="14"/>
      <c r="R190" s="20"/>
      <c r="S190" s="14">
        <f>C190+D190+E190+F190+G190+H190+I190+J190+K190+L190</f>
        <v>161</v>
      </c>
    </row>
    <row r="191" spans="1:19" ht="12.75">
      <c r="A191" s="110"/>
      <c r="B191" s="84" t="s">
        <v>212</v>
      </c>
      <c r="C191" s="14">
        <f aca="true" t="shared" si="68" ref="C191:L191">C189-C190</f>
        <v>-15</v>
      </c>
      <c r="D191" s="20">
        <f t="shared" si="68"/>
        <v>-10</v>
      </c>
      <c r="E191" s="14">
        <f t="shared" si="68"/>
        <v>0</v>
      </c>
      <c r="F191" s="20">
        <f t="shared" si="68"/>
        <v>3</v>
      </c>
      <c r="G191" s="14">
        <f t="shared" si="68"/>
        <v>-5</v>
      </c>
      <c r="H191" s="32">
        <f t="shared" si="68"/>
        <v>1</v>
      </c>
      <c r="I191" s="32">
        <f t="shared" si="68"/>
        <v>-5</v>
      </c>
      <c r="J191" s="20">
        <f t="shared" si="68"/>
        <v>-5</v>
      </c>
      <c r="K191" s="14">
        <f t="shared" si="68"/>
        <v>-1</v>
      </c>
      <c r="L191" s="14">
        <f t="shared" si="68"/>
        <v>-8</v>
      </c>
      <c r="M191" s="14"/>
      <c r="N191" s="14"/>
      <c r="O191" s="14"/>
      <c r="P191" s="14"/>
      <c r="Q191" s="14"/>
      <c r="R191" s="20"/>
      <c r="S191" s="14">
        <f>S189-S190</f>
        <v>-45</v>
      </c>
    </row>
    <row r="192" spans="1:19" ht="13.5" thickBot="1">
      <c r="A192" s="109"/>
      <c r="B192" s="85" t="s">
        <v>5</v>
      </c>
      <c r="C192" s="17">
        <f aca="true" t="shared" si="69" ref="C192:L192">C191/C190</f>
        <v>-0.7894736842105263</v>
      </c>
      <c r="D192" s="31">
        <f t="shared" si="69"/>
        <v>-0.5</v>
      </c>
      <c r="E192" s="31">
        <f>E191/E190</f>
        <v>0</v>
      </c>
      <c r="F192" s="31">
        <f t="shared" si="69"/>
        <v>1</v>
      </c>
      <c r="G192" s="31">
        <f t="shared" si="69"/>
        <v>-1</v>
      </c>
      <c r="H192" s="31">
        <v>0</v>
      </c>
      <c r="I192" s="31">
        <f t="shared" si="69"/>
        <v>-0.06097560975609756</v>
      </c>
      <c r="J192" s="31">
        <f t="shared" si="69"/>
        <v>-0.5</v>
      </c>
      <c r="K192" s="31">
        <f t="shared" si="69"/>
        <v>-0.25</v>
      </c>
      <c r="L192" s="31">
        <f t="shared" si="69"/>
        <v>-0.6153846153846154</v>
      </c>
      <c r="M192" s="17"/>
      <c r="N192" s="17"/>
      <c r="O192" s="17"/>
      <c r="P192" s="17"/>
      <c r="Q192" s="17"/>
      <c r="R192" s="29"/>
      <c r="S192" s="17">
        <f>S191/S190</f>
        <v>-0.2795031055900621</v>
      </c>
    </row>
    <row r="193" spans="1:19" ht="12.75">
      <c r="A193" s="110"/>
      <c r="B193" s="83">
        <v>2014</v>
      </c>
      <c r="C193" s="14">
        <v>6</v>
      </c>
      <c r="D193" s="20">
        <v>16</v>
      </c>
      <c r="E193" s="14">
        <v>3</v>
      </c>
      <c r="F193" s="20">
        <v>5</v>
      </c>
      <c r="G193" s="14">
        <v>2</v>
      </c>
      <c r="H193" s="20">
        <v>4</v>
      </c>
      <c r="I193" s="14">
        <v>34</v>
      </c>
      <c r="J193" s="20">
        <v>8</v>
      </c>
      <c r="K193" s="14">
        <v>9</v>
      </c>
      <c r="L193" s="20">
        <v>11</v>
      </c>
      <c r="M193" s="14"/>
      <c r="N193" s="14"/>
      <c r="O193" s="14"/>
      <c r="P193" s="14"/>
      <c r="Q193" s="14"/>
      <c r="R193" s="20"/>
      <c r="S193" s="14">
        <f>C193+D193+E193+F193+G193+H193+I193+J193+K193+L193</f>
        <v>98</v>
      </c>
    </row>
    <row r="194" spans="1:19" ht="12.75">
      <c r="A194" s="108" t="s">
        <v>254</v>
      </c>
      <c r="B194" s="83">
        <v>2013</v>
      </c>
      <c r="C194" s="14">
        <v>7</v>
      </c>
      <c r="D194" s="20">
        <v>16</v>
      </c>
      <c r="E194" s="14">
        <v>5</v>
      </c>
      <c r="F194" s="20">
        <v>14</v>
      </c>
      <c r="G194" s="14">
        <v>5</v>
      </c>
      <c r="H194" s="20">
        <v>4</v>
      </c>
      <c r="I194" s="14">
        <v>59</v>
      </c>
      <c r="J194" s="20">
        <v>14</v>
      </c>
      <c r="K194" s="14">
        <v>10</v>
      </c>
      <c r="L194" s="20">
        <v>19</v>
      </c>
      <c r="M194" s="14"/>
      <c r="N194" s="14"/>
      <c r="O194" s="14"/>
      <c r="P194" s="14"/>
      <c r="Q194" s="14"/>
      <c r="R194" s="20"/>
      <c r="S194" s="14">
        <f>C194+D194+E194+F194+G194+H194+I194+J194+K194+L194</f>
        <v>153</v>
      </c>
    </row>
    <row r="195" spans="1:19" ht="12.75">
      <c r="A195" s="108" t="s">
        <v>255</v>
      </c>
      <c r="B195" s="84" t="s">
        <v>212</v>
      </c>
      <c r="C195" s="14">
        <f aca="true" t="shared" si="70" ref="C195:L195">C193-C194</f>
        <v>-1</v>
      </c>
      <c r="D195" s="20">
        <f t="shared" si="70"/>
        <v>0</v>
      </c>
      <c r="E195" s="14">
        <f t="shared" si="70"/>
        <v>-2</v>
      </c>
      <c r="F195" s="20">
        <f t="shared" si="70"/>
        <v>-9</v>
      </c>
      <c r="G195" s="14">
        <f t="shared" si="70"/>
        <v>-3</v>
      </c>
      <c r="H195" s="20">
        <f t="shared" si="70"/>
        <v>0</v>
      </c>
      <c r="I195" s="14">
        <f t="shared" si="70"/>
        <v>-25</v>
      </c>
      <c r="J195" s="20">
        <f t="shared" si="70"/>
        <v>-6</v>
      </c>
      <c r="K195" s="14">
        <f t="shared" si="70"/>
        <v>-1</v>
      </c>
      <c r="L195" s="14">
        <f t="shared" si="70"/>
        <v>-8</v>
      </c>
      <c r="M195" s="14"/>
      <c r="N195" s="14"/>
      <c r="O195" s="14"/>
      <c r="P195" s="14"/>
      <c r="Q195" s="14"/>
      <c r="R195" s="20"/>
      <c r="S195" s="14">
        <f>S193-S194</f>
        <v>-55</v>
      </c>
    </row>
    <row r="196" spans="1:19" ht="13.5" thickBot="1">
      <c r="A196" s="109"/>
      <c r="B196" s="85" t="s">
        <v>5</v>
      </c>
      <c r="C196" s="31">
        <f>C195/C194</f>
        <v>-0.14285714285714285</v>
      </c>
      <c r="D196" s="17">
        <f aca="true" t="shared" si="71" ref="D196:L196">D195/D194</f>
        <v>0</v>
      </c>
      <c r="E196" s="31">
        <f>E195/E194</f>
        <v>-0.4</v>
      </c>
      <c r="F196" s="17">
        <f t="shared" si="71"/>
        <v>-0.6428571428571429</v>
      </c>
      <c r="G196" s="31">
        <f>G195/G194</f>
        <v>-0.6</v>
      </c>
      <c r="H196" s="17">
        <f t="shared" si="71"/>
        <v>0</v>
      </c>
      <c r="I196" s="17">
        <f t="shared" si="71"/>
        <v>-0.423728813559322</v>
      </c>
      <c r="J196" s="17">
        <f t="shared" si="71"/>
        <v>-0.42857142857142855</v>
      </c>
      <c r="K196" s="31">
        <f>K195/K194</f>
        <v>-0.1</v>
      </c>
      <c r="L196" s="17">
        <f t="shared" si="71"/>
        <v>-0.42105263157894735</v>
      </c>
      <c r="M196" s="17"/>
      <c r="N196" s="17"/>
      <c r="O196" s="17"/>
      <c r="P196" s="17"/>
      <c r="Q196" s="17"/>
      <c r="R196" s="29"/>
      <c r="S196" s="17">
        <f>S195/S194</f>
        <v>-0.35947712418300654</v>
      </c>
    </row>
    <row r="197" spans="1:19" ht="12.75">
      <c r="A197" s="110"/>
      <c r="B197" s="83">
        <v>2014</v>
      </c>
      <c r="C197" s="14">
        <v>55</v>
      </c>
      <c r="D197" s="20">
        <v>125</v>
      </c>
      <c r="E197" s="14">
        <v>28</v>
      </c>
      <c r="F197" s="20">
        <v>65</v>
      </c>
      <c r="G197" s="14">
        <v>34</v>
      </c>
      <c r="H197" s="20">
        <v>19</v>
      </c>
      <c r="I197" s="14">
        <v>277</v>
      </c>
      <c r="J197" s="20">
        <v>100</v>
      </c>
      <c r="K197" s="14">
        <v>55</v>
      </c>
      <c r="L197" s="14">
        <v>62</v>
      </c>
      <c r="M197" s="14"/>
      <c r="N197" s="14"/>
      <c r="O197" s="14"/>
      <c r="P197" s="14"/>
      <c r="Q197" s="14"/>
      <c r="R197" s="20"/>
      <c r="S197" s="14">
        <f>C197+D197+E197+F197+G197+H197+I197+J197+K197+L197</f>
        <v>820</v>
      </c>
    </row>
    <row r="198" spans="1:19" ht="12.75">
      <c r="A198" s="111" t="s">
        <v>256</v>
      </c>
      <c r="B198" s="83">
        <v>2013</v>
      </c>
      <c r="C198" s="14">
        <v>46</v>
      </c>
      <c r="D198" s="20">
        <v>192</v>
      </c>
      <c r="E198" s="14">
        <v>47</v>
      </c>
      <c r="F198" s="20">
        <v>88</v>
      </c>
      <c r="G198" s="14">
        <v>41</v>
      </c>
      <c r="H198" s="20">
        <v>26</v>
      </c>
      <c r="I198" s="14">
        <v>353</v>
      </c>
      <c r="J198" s="20">
        <v>100</v>
      </c>
      <c r="K198" s="14">
        <v>49</v>
      </c>
      <c r="L198" s="14">
        <v>108</v>
      </c>
      <c r="M198" s="14"/>
      <c r="N198" s="14"/>
      <c r="O198" s="14"/>
      <c r="P198" s="14"/>
      <c r="Q198" s="14"/>
      <c r="R198" s="20"/>
      <c r="S198" s="14">
        <f>C198+D198+E198+F198+G198+H198+I198+J198+K198+L198</f>
        <v>1050</v>
      </c>
    </row>
    <row r="199" spans="1:19" ht="12.75">
      <c r="A199" s="110"/>
      <c r="B199" s="84" t="s">
        <v>212</v>
      </c>
      <c r="C199" s="14">
        <f aca="true" t="shared" si="72" ref="C199:L199">C197-C198</f>
        <v>9</v>
      </c>
      <c r="D199" s="20">
        <f t="shared" si="72"/>
        <v>-67</v>
      </c>
      <c r="E199" s="14">
        <f t="shared" si="72"/>
        <v>-19</v>
      </c>
      <c r="F199" s="20">
        <f t="shared" si="72"/>
        <v>-23</v>
      </c>
      <c r="G199" s="14">
        <f t="shared" si="72"/>
        <v>-7</v>
      </c>
      <c r="H199" s="20">
        <f t="shared" si="72"/>
        <v>-7</v>
      </c>
      <c r="I199" s="14">
        <f t="shared" si="72"/>
        <v>-76</v>
      </c>
      <c r="J199" s="20">
        <f t="shared" si="72"/>
        <v>0</v>
      </c>
      <c r="K199" s="14">
        <f t="shared" si="72"/>
        <v>6</v>
      </c>
      <c r="L199" s="14">
        <f t="shared" si="72"/>
        <v>-46</v>
      </c>
      <c r="M199" s="14"/>
      <c r="N199" s="14"/>
      <c r="O199" s="14"/>
      <c r="P199" s="14"/>
      <c r="Q199" s="14"/>
      <c r="R199" s="20"/>
      <c r="S199" s="14">
        <f>S197-S198</f>
        <v>-230</v>
      </c>
    </row>
    <row r="200" spans="1:19" ht="13.5" thickBot="1">
      <c r="A200" s="109"/>
      <c r="B200" s="85" t="s">
        <v>5</v>
      </c>
      <c r="C200" s="17">
        <f aca="true" t="shared" si="73" ref="C200:L200">C199/C198</f>
        <v>0.1956521739130435</v>
      </c>
      <c r="D200" s="29">
        <f t="shared" si="73"/>
        <v>-0.3489583333333333</v>
      </c>
      <c r="E200" s="17">
        <f t="shared" si="73"/>
        <v>-0.40425531914893614</v>
      </c>
      <c r="F200" s="29">
        <f t="shared" si="73"/>
        <v>-0.26136363636363635</v>
      </c>
      <c r="G200" s="31">
        <f>G199/G198</f>
        <v>-0.17073170731707318</v>
      </c>
      <c r="H200" s="29">
        <f t="shared" si="73"/>
        <v>-0.2692307692307692</v>
      </c>
      <c r="I200" s="17">
        <f t="shared" si="73"/>
        <v>-0.21529745042492918</v>
      </c>
      <c r="J200" s="29">
        <f t="shared" si="73"/>
        <v>0</v>
      </c>
      <c r="K200" s="17">
        <f t="shared" si="73"/>
        <v>0.12244897959183673</v>
      </c>
      <c r="L200" s="17">
        <f t="shared" si="73"/>
        <v>-0.42592592592592593</v>
      </c>
      <c r="M200" s="17"/>
      <c r="N200" s="17"/>
      <c r="O200" s="17"/>
      <c r="P200" s="17"/>
      <c r="Q200" s="17"/>
      <c r="R200" s="29"/>
      <c r="S200" s="17">
        <f>S199/S198</f>
        <v>-0.21904761904761905</v>
      </c>
    </row>
    <row r="201" spans="1:19" ht="12.75">
      <c r="A201" s="110"/>
      <c r="B201" s="83">
        <v>2014</v>
      </c>
      <c r="C201" s="14">
        <v>46</v>
      </c>
      <c r="D201" s="20">
        <v>139</v>
      </c>
      <c r="E201" s="14">
        <v>51</v>
      </c>
      <c r="F201" s="20">
        <v>71</v>
      </c>
      <c r="G201" s="14">
        <v>45</v>
      </c>
      <c r="H201" s="20">
        <v>17</v>
      </c>
      <c r="I201" s="14">
        <v>502</v>
      </c>
      <c r="J201" s="20">
        <v>341</v>
      </c>
      <c r="K201" s="14">
        <v>63</v>
      </c>
      <c r="L201" s="20">
        <v>98</v>
      </c>
      <c r="M201" s="14"/>
      <c r="N201" s="14"/>
      <c r="O201" s="14"/>
      <c r="P201" s="14"/>
      <c r="Q201" s="14"/>
      <c r="R201" s="20"/>
      <c r="S201" s="14">
        <f>C201+D201+E201+F201+G201+H201+I201+J201+K201+L201</f>
        <v>1373</v>
      </c>
    </row>
    <row r="202" spans="1:19" ht="12.75">
      <c r="A202" s="108" t="s">
        <v>257</v>
      </c>
      <c r="B202" s="83">
        <v>2013</v>
      </c>
      <c r="C202" s="14">
        <v>48</v>
      </c>
      <c r="D202" s="20">
        <v>227</v>
      </c>
      <c r="E202" s="14">
        <v>53</v>
      </c>
      <c r="F202" s="20">
        <v>73</v>
      </c>
      <c r="G202" s="14">
        <v>38</v>
      </c>
      <c r="H202" s="20">
        <v>27</v>
      </c>
      <c r="I202" s="14">
        <v>486</v>
      </c>
      <c r="J202" s="20">
        <v>278</v>
      </c>
      <c r="K202" s="14">
        <v>86</v>
      </c>
      <c r="L202" s="20">
        <v>138</v>
      </c>
      <c r="M202" s="14"/>
      <c r="N202" s="14"/>
      <c r="O202" s="14"/>
      <c r="P202" s="14"/>
      <c r="Q202" s="14"/>
      <c r="R202" s="20"/>
      <c r="S202" s="14">
        <f>C202+D202+E202+F202+G202+H202+I202+J202+K202+L202</f>
        <v>1454</v>
      </c>
    </row>
    <row r="203" spans="1:19" ht="12.75">
      <c r="A203" s="108" t="s">
        <v>258</v>
      </c>
      <c r="B203" s="84" t="s">
        <v>212</v>
      </c>
      <c r="C203" s="14">
        <f aca="true" t="shared" si="74" ref="C203:L203">C201-C202</f>
        <v>-2</v>
      </c>
      <c r="D203" s="20">
        <f t="shared" si="74"/>
        <v>-88</v>
      </c>
      <c r="E203" s="14">
        <f t="shared" si="74"/>
        <v>-2</v>
      </c>
      <c r="F203" s="20">
        <f t="shared" si="74"/>
        <v>-2</v>
      </c>
      <c r="G203" s="14">
        <f t="shared" si="74"/>
        <v>7</v>
      </c>
      <c r="H203" s="20">
        <f t="shared" si="74"/>
        <v>-10</v>
      </c>
      <c r="I203" s="14">
        <f t="shared" si="74"/>
        <v>16</v>
      </c>
      <c r="J203" s="20">
        <f t="shared" si="74"/>
        <v>63</v>
      </c>
      <c r="K203" s="14">
        <f t="shared" si="74"/>
        <v>-23</v>
      </c>
      <c r="L203" s="14">
        <f t="shared" si="74"/>
        <v>-40</v>
      </c>
      <c r="M203" s="14"/>
      <c r="N203" s="14"/>
      <c r="O203" s="14"/>
      <c r="P203" s="14"/>
      <c r="Q203" s="14"/>
      <c r="R203" s="20"/>
      <c r="S203" s="14">
        <f>S201-S202</f>
        <v>-81</v>
      </c>
    </row>
    <row r="204" spans="1:19" ht="13.5" thickBot="1">
      <c r="A204" s="109"/>
      <c r="B204" s="85" t="s">
        <v>5</v>
      </c>
      <c r="C204" s="17">
        <f aca="true" t="shared" si="75" ref="C204:L204">C203/C202</f>
        <v>-0.041666666666666664</v>
      </c>
      <c r="D204" s="29">
        <f t="shared" si="75"/>
        <v>-0.3876651982378855</v>
      </c>
      <c r="E204" s="17">
        <f t="shared" si="75"/>
        <v>-0.03773584905660377</v>
      </c>
      <c r="F204" s="17">
        <f t="shared" si="75"/>
        <v>-0.0273972602739726</v>
      </c>
      <c r="G204" s="17">
        <f t="shared" si="75"/>
        <v>0.18421052631578946</v>
      </c>
      <c r="H204" s="29">
        <f t="shared" si="75"/>
        <v>-0.37037037037037035</v>
      </c>
      <c r="I204" s="17">
        <f t="shared" si="75"/>
        <v>0.03292181069958848</v>
      </c>
      <c r="J204" s="29">
        <f t="shared" si="75"/>
        <v>0.22661870503597123</v>
      </c>
      <c r="K204" s="17">
        <f t="shared" si="75"/>
        <v>-0.26744186046511625</v>
      </c>
      <c r="L204" s="17">
        <f t="shared" si="75"/>
        <v>-0.2898550724637681</v>
      </c>
      <c r="M204" s="17"/>
      <c r="N204" s="17"/>
      <c r="O204" s="17"/>
      <c r="P204" s="17"/>
      <c r="Q204" s="17"/>
      <c r="R204" s="29"/>
      <c r="S204" s="17">
        <f>S203/S202</f>
        <v>-0.05570839064649243</v>
      </c>
    </row>
    <row r="205" spans="1:19" ht="12.75">
      <c r="A205" s="110"/>
      <c r="B205" s="83">
        <v>2014</v>
      </c>
      <c r="C205" s="14">
        <v>4</v>
      </c>
      <c r="D205" s="20">
        <v>9</v>
      </c>
      <c r="E205" s="14">
        <v>5</v>
      </c>
      <c r="F205" s="20">
        <v>7</v>
      </c>
      <c r="G205" s="14">
        <v>1</v>
      </c>
      <c r="H205" s="20">
        <v>1</v>
      </c>
      <c r="I205" s="14">
        <v>40</v>
      </c>
      <c r="J205" s="20">
        <v>14</v>
      </c>
      <c r="K205" s="14">
        <v>1</v>
      </c>
      <c r="L205" s="20">
        <v>7</v>
      </c>
      <c r="M205" s="14"/>
      <c r="N205" s="14"/>
      <c r="O205" s="14"/>
      <c r="P205" s="14"/>
      <c r="Q205" s="14"/>
      <c r="R205" s="20"/>
      <c r="S205" s="14">
        <f>C205+D205+E205+F205+G205+H205+I205+J205+K205+L205</f>
        <v>89</v>
      </c>
    </row>
    <row r="206" spans="1:19" ht="12.75">
      <c r="A206" s="108" t="s">
        <v>259</v>
      </c>
      <c r="B206" s="83">
        <v>2013</v>
      </c>
      <c r="C206" s="14">
        <v>9</v>
      </c>
      <c r="D206" s="20">
        <v>15</v>
      </c>
      <c r="E206" s="14">
        <v>5</v>
      </c>
      <c r="F206" s="20">
        <v>4</v>
      </c>
      <c r="G206" s="14">
        <v>4</v>
      </c>
      <c r="H206" s="20">
        <v>3</v>
      </c>
      <c r="I206" s="14">
        <v>42</v>
      </c>
      <c r="J206" s="20">
        <v>23</v>
      </c>
      <c r="K206" s="14">
        <v>2</v>
      </c>
      <c r="L206" s="20">
        <v>13</v>
      </c>
      <c r="M206" s="14"/>
      <c r="N206" s="14"/>
      <c r="O206" s="14"/>
      <c r="P206" s="14"/>
      <c r="Q206" s="14"/>
      <c r="R206" s="20"/>
      <c r="S206" s="14">
        <f>C206+D206+E206+F206+G206+H206+I206+J206+K206+L206</f>
        <v>120</v>
      </c>
    </row>
    <row r="207" spans="1:19" ht="12.75">
      <c r="A207" s="108" t="s">
        <v>260</v>
      </c>
      <c r="B207" s="84" t="s">
        <v>212</v>
      </c>
      <c r="C207" s="14">
        <f aca="true" t="shared" si="76" ref="C207:I207">C205-C206</f>
        <v>-5</v>
      </c>
      <c r="D207" s="20">
        <f t="shared" si="76"/>
        <v>-6</v>
      </c>
      <c r="E207" s="14">
        <f t="shared" si="76"/>
        <v>0</v>
      </c>
      <c r="F207" s="20">
        <f t="shared" si="76"/>
        <v>3</v>
      </c>
      <c r="G207" s="14">
        <f t="shared" si="76"/>
        <v>-3</v>
      </c>
      <c r="H207" s="20">
        <f t="shared" si="76"/>
        <v>-2</v>
      </c>
      <c r="I207" s="14">
        <f t="shared" si="76"/>
        <v>-2</v>
      </c>
      <c r="J207" s="20">
        <f>J205-J206</f>
        <v>-9</v>
      </c>
      <c r="K207" s="14">
        <f>K205-K206</f>
        <v>-1</v>
      </c>
      <c r="L207" s="14">
        <f>L205-L206</f>
        <v>-6</v>
      </c>
      <c r="M207" s="14"/>
      <c r="N207" s="14"/>
      <c r="O207" s="14"/>
      <c r="P207" s="14"/>
      <c r="Q207" s="14"/>
      <c r="R207" s="20"/>
      <c r="S207" s="14">
        <f>S205-S206</f>
        <v>-31</v>
      </c>
    </row>
    <row r="208" spans="1:19" ht="13.5" thickBot="1">
      <c r="A208" s="109"/>
      <c r="B208" s="85" t="s">
        <v>5</v>
      </c>
      <c r="C208" s="17">
        <f aca="true" t="shared" si="77" ref="C208:L208">C207/C206</f>
        <v>-0.5555555555555556</v>
      </c>
      <c r="D208" s="31">
        <f t="shared" si="77"/>
        <v>-0.4</v>
      </c>
      <c r="E208" s="31">
        <f t="shared" si="77"/>
        <v>0</v>
      </c>
      <c r="F208" s="31">
        <f t="shared" si="77"/>
        <v>0.75</v>
      </c>
      <c r="G208" s="31">
        <f t="shared" si="77"/>
        <v>-0.75</v>
      </c>
      <c r="H208" s="31">
        <f t="shared" si="77"/>
        <v>-0.6666666666666666</v>
      </c>
      <c r="I208" s="17">
        <f t="shared" si="77"/>
        <v>-0.047619047619047616</v>
      </c>
      <c r="J208" s="17">
        <f t="shared" si="77"/>
        <v>-0.391304347826087</v>
      </c>
      <c r="K208" s="31">
        <f t="shared" si="77"/>
        <v>-0.5</v>
      </c>
      <c r="L208" s="31">
        <f t="shared" si="77"/>
        <v>-0.46153846153846156</v>
      </c>
      <c r="M208" s="17"/>
      <c r="N208" s="17"/>
      <c r="O208" s="17"/>
      <c r="P208" s="17"/>
      <c r="Q208" s="17"/>
      <c r="R208" s="29"/>
      <c r="S208" s="17">
        <f>S207/S206</f>
        <v>-0.25833333333333336</v>
      </c>
    </row>
    <row r="209" spans="1:19" ht="13.5" thickBot="1">
      <c r="A209" s="113"/>
      <c r="B209" s="245"/>
      <c r="C209" s="42"/>
      <c r="D209" s="42"/>
      <c r="E209" s="42"/>
      <c r="F209" s="42"/>
      <c r="G209" s="42"/>
      <c r="H209" s="42"/>
      <c r="I209" s="42"/>
      <c r="J209" s="29"/>
      <c r="K209" s="42"/>
      <c r="L209" s="42"/>
      <c r="M209" s="42"/>
      <c r="N209" s="42"/>
      <c r="O209" s="42"/>
      <c r="P209" s="42"/>
      <c r="Q209" s="42"/>
      <c r="R209" s="42"/>
      <c r="S209" s="42"/>
    </row>
    <row r="210" spans="1:19" ht="13.5" thickBot="1">
      <c r="A210" s="112" t="s">
        <v>265</v>
      </c>
      <c r="B210" s="19"/>
      <c r="C210" s="19"/>
      <c r="D210" s="19"/>
      <c r="E210" s="19"/>
      <c r="F210" s="19"/>
      <c r="G210" s="19"/>
      <c r="H210" s="19"/>
      <c r="I210" s="19"/>
      <c r="J210" s="43"/>
      <c r="K210" s="19"/>
      <c r="L210" s="19"/>
      <c r="M210" s="19"/>
      <c r="N210" s="19"/>
      <c r="O210" s="19"/>
      <c r="P210" s="19"/>
      <c r="Q210" s="19"/>
      <c r="R210" s="19"/>
      <c r="S210" s="19"/>
    </row>
    <row r="211" spans="1:19" ht="21" thickBot="1">
      <c r="A211" s="105"/>
      <c r="B211" s="82"/>
      <c r="C211" s="24" t="s">
        <v>78</v>
      </c>
      <c r="D211" s="21" t="s">
        <v>79</v>
      </c>
      <c r="E211" s="21" t="s">
        <v>80</v>
      </c>
      <c r="F211" s="21" t="s">
        <v>81</v>
      </c>
      <c r="G211" s="22" t="s">
        <v>82</v>
      </c>
      <c r="H211" s="44" t="s">
        <v>83</v>
      </c>
      <c r="I211" s="21"/>
      <c r="J211" s="22"/>
      <c r="K211" s="26"/>
      <c r="L211" s="27"/>
      <c r="M211" s="26"/>
      <c r="N211" s="26"/>
      <c r="O211" s="26"/>
      <c r="P211" s="26"/>
      <c r="Q211" s="26"/>
      <c r="R211" s="27"/>
      <c r="S211" s="26" t="s">
        <v>30</v>
      </c>
    </row>
    <row r="212" spans="1:19" ht="12.75">
      <c r="A212" s="106"/>
      <c r="B212" s="83">
        <v>2014</v>
      </c>
      <c r="C212" s="14">
        <f aca="true" t="shared" si="78" ref="C212:H213">C216+C220+C224+C228+C232+C236+C240</f>
        <v>214</v>
      </c>
      <c r="D212" s="14">
        <f t="shared" si="78"/>
        <v>2258</v>
      </c>
      <c r="E212" s="14">
        <f t="shared" si="78"/>
        <v>341</v>
      </c>
      <c r="F212" s="14">
        <f t="shared" si="78"/>
        <v>226</v>
      </c>
      <c r="G212" s="28">
        <f t="shared" si="78"/>
        <v>278</v>
      </c>
      <c r="H212" s="14">
        <f t="shared" si="78"/>
        <v>401</v>
      </c>
      <c r="I212" s="14"/>
      <c r="J212" s="14"/>
      <c r="K212" s="14"/>
      <c r="L212" s="14"/>
      <c r="M212" s="14"/>
      <c r="N212" s="14"/>
      <c r="O212" s="14"/>
      <c r="P212" s="14"/>
      <c r="Q212" s="14"/>
      <c r="R212" s="28"/>
      <c r="S212" s="14">
        <f>S216+S220+S224+S228+S232+S236+S240</f>
        <v>3718</v>
      </c>
    </row>
    <row r="213" spans="1:19" ht="12.75">
      <c r="A213" s="243" t="s">
        <v>40</v>
      </c>
      <c r="B213" s="83">
        <v>2013</v>
      </c>
      <c r="C213" s="14">
        <f t="shared" si="78"/>
        <v>291</v>
      </c>
      <c r="D213" s="14">
        <f t="shared" si="78"/>
        <v>2535</v>
      </c>
      <c r="E213" s="14">
        <f t="shared" si="78"/>
        <v>325</v>
      </c>
      <c r="F213" s="14">
        <f t="shared" si="78"/>
        <v>248</v>
      </c>
      <c r="G213" s="28">
        <f t="shared" si="78"/>
        <v>271</v>
      </c>
      <c r="H213" s="14">
        <f t="shared" si="78"/>
        <v>434</v>
      </c>
      <c r="I213" s="14"/>
      <c r="J213" s="14"/>
      <c r="K213" s="14"/>
      <c r="L213" s="14"/>
      <c r="M213" s="14"/>
      <c r="N213" s="14"/>
      <c r="O213" s="14"/>
      <c r="P213" s="14"/>
      <c r="Q213" s="14"/>
      <c r="R213" s="28"/>
      <c r="S213" s="14">
        <f>S217+S221+S225+S229+S233+S237+S241</f>
        <v>4104</v>
      </c>
    </row>
    <row r="214" spans="1:19" ht="12.75">
      <c r="A214" s="106"/>
      <c r="B214" s="84" t="s">
        <v>212</v>
      </c>
      <c r="C214" s="14">
        <f aca="true" t="shared" si="79" ref="C214:H214">C212-C213</f>
        <v>-77</v>
      </c>
      <c r="D214" s="14">
        <f t="shared" si="79"/>
        <v>-277</v>
      </c>
      <c r="E214" s="14">
        <f t="shared" si="79"/>
        <v>16</v>
      </c>
      <c r="F214" s="14">
        <f t="shared" si="79"/>
        <v>-22</v>
      </c>
      <c r="G214" s="20">
        <f t="shared" si="79"/>
        <v>7</v>
      </c>
      <c r="H214" s="14">
        <f t="shared" si="79"/>
        <v>-33</v>
      </c>
      <c r="I214" s="14"/>
      <c r="J214" s="20"/>
      <c r="K214" s="14"/>
      <c r="L214" s="20"/>
      <c r="M214" s="14"/>
      <c r="N214" s="14"/>
      <c r="O214" s="14"/>
      <c r="P214" s="14"/>
      <c r="Q214" s="14"/>
      <c r="R214" s="20"/>
      <c r="S214" s="14">
        <f>S212-S213</f>
        <v>-386</v>
      </c>
    </row>
    <row r="215" spans="1:19" ht="13.5" thickBot="1">
      <c r="A215" s="107"/>
      <c r="B215" s="85" t="s">
        <v>5</v>
      </c>
      <c r="C215" s="17">
        <f aca="true" t="shared" si="80" ref="C215:H215">C214/C213</f>
        <v>-0.2646048109965636</v>
      </c>
      <c r="D215" s="17">
        <f t="shared" si="80"/>
        <v>-0.10927021696252466</v>
      </c>
      <c r="E215" s="17">
        <f t="shared" si="80"/>
        <v>0.04923076923076923</v>
      </c>
      <c r="F215" s="17">
        <f t="shared" si="80"/>
        <v>-0.08870967741935484</v>
      </c>
      <c r="G215" s="29">
        <f t="shared" si="80"/>
        <v>0.025830258302583026</v>
      </c>
      <c r="H215" s="17">
        <f t="shared" si="80"/>
        <v>-0.07603686635944701</v>
      </c>
      <c r="I215" s="17"/>
      <c r="J215" s="29"/>
      <c r="K215" s="17"/>
      <c r="L215" s="29"/>
      <c r="M215" s="17"/>
      <c r="N215" s="17"/>
      <c r="O215" s="17"/>
      <c r="P215" s="17"/>
      <c r="Q215" s="17"/>
      <c r="R215" s="29"/>
      <c r="S215" s="17">
        <f>S214/S213</f>
        <v>-0.09405458089668615</v>
      </c>
    </row>
    <row r="216" spans="1:19" ht="12.75">
      <c r="A216" s="106"/>
      <c r="B216" s="83">
        <v>2014</v>
      </c>
      <c r="C216" s="14">
        <v>4</v>
      </c>
      <c r="D216" s="14">
        <v>39</v>
      </c>
      <c r="E216" s="14">
        <v>7</v>
      </c>
      <c r="F216" s="14">
        <v>6</v>
      </c>
      <c r="G216" s="20">
        <v>6</v>
      </c>
      <c r="H216" s="14">
        <v>11</v>
      </c>
      <c r="I216" s="14"/>
      <c r="J216" s="20"/>
      <c r="K216" s="14"/>
      <c r="L216" s="20"/>
      <c r="M216" s="14"/>
      <c r="N216" s="14"/>
      <c r="O216" s="14"/>
      <c r="P216" s="14"/>
      <c r="Q216" s="14"/>
      <c r="R216" s="20"/>
      <c r="S216" s="14">
        <f>C216+D216+E216+F216+G216+H216</f>
        <v>73</v>
      </c>
    </row>
    <row r="217" spans="1:19" ht="12.75">
      <c r="A217" s="108" t="s">
        <v>250</v>
      </c>
      <c r="B217" s="83">
        <v>2013</v>
      </c>
      <c r="C217" s="14">
        <v>13</v>
      </c>
      <c r="D217" s="14">
        <v>28</v>
      </c>
      <c r="E217" s="14">
        <v>6</v>
      </c>
      <c r="F217" s="14">
        <v>6</v>
      </c>
      <c r="G217" s="20">
        <v>15</v>
      </c>
      <c r="H217" s="14">
        <v>6</v>
      </c>
      <c r="I217" s="14"/>
      <c r="J217" s="20"/>
      <c r="K217" s="14"/>
      <c r="L217" s="20"/>
      <c r="M217" s="14"/>
      <c r="N217" s="14"/>
      <c r="O217" s="14"/>
      <c r="P217" s="14"/>
      <c r="Q217" s="14"/>
      <c r="R217" s="20"/>
      <c r="S217" s="14">
        <f>C217+D217+E217+F217+G217+H217</f>
        <v>74</v>
      </c>
    </row>
    <row r="218" spans="1:19" ht="12.75">
      <c r="A218" s="108" t="s">
        <v>251</v>
      </c>
      <c r="B218" s="84" t="s">
        <v>212</v>
      </c>
      <c r="C218" s="14">
        <f aca="true" t="shared" si="81" ref="C218:H218">C216-C217</f>
        <v>-9</v>
      </c>
      <c r="D218" s="14">
        <f t="shared" si="81"/>
        <v>11</v>
      </c>
      <c r="E218" s="14">
        <f t="shared" si="81"/>
        <v>1</v>
      </c>
      <c r="F218" s="14">
        <f t="shared" si="81"/>
        <v>0</v>
      </c>
      <c r="G218" s="20">
        <f t="shared" si="81"/>
        <v>-9</v>
      </c>
      <c r="H218" s="14">
        <f t="shared" si="81"/>
        <v>5</v>
      </c>
      <c r="I218" s="14"/>
      <c r="J218" s="20"/>
      <c r="K218" s="14"/>
      <c r="L218" s="20"/>
      <c r="M218" s="14"/>
      <c r="N218" s="14"/>
      <c r="O218" s="14"/>
      <c r="P218" s="14"/>
      <c r="Q218" s="14"/>
      <c r="R218" s="20"/>
      <c r="S218" s="14">
        <f>S216-S217</f>
        <v>-1</v>
      </c>
    </row>
    <row r="219" spans="1:19" ht="13.5" thickBot="1">
      <c r="A219" s="109"/>
      <c r="B219" s="85" t="s">
        <v>5</v>
      </c>
      <c r="C219" s="17">
        <f aca="true" t="shared" si="82" ref="C219:H219">C218/C217</f>
        <v>-0.6923076923076923</v>
      </c>
      <c r="D219" s="17">
        <f t="shared" si="82"/>
        <v>0.39285714285714285</v>
      </c>
      <c r="E219" s="17">
        <f t="shared" si="82"/>
        <v>0.16666666666666666</v>
      </c>
      <c r="F219" s="17">
        <f t="shared" si="82"/>
        <v>0</v>
      </c>
      <c r="G219" s="17">
        <f t="shared" si="82"/>
        <v>-0.6</v>
      </c>
      <c r="H219" s="17">
        <f t="shared" si="82"/>
        <v>0.8333333333333334</v>
      </c>
      <c r="I219" s="17"/>
      <c r="J219" s="29"/>
      <c r="K219" s="17"/>
      <c r="L219" s="29"/>
      <c r="M219" s="17"/>
      <c r="N219" s="17"/>
      <c r="O219" s="17"/>
      <c r="P219" s="17"/>
      <c r="Q219" s="17"/>
      <c r="R219" s="29"/>
      <c r="S219" s="17">
        <f>S218/S217</f>
        <v>-0.013513513513513514</v>
      </c>
    </row>
    <row r="220" spans="1:19" ht="12.75">
      <c r="A220" s="110"/>
      <c r="B220" s="83">
        <v>2014</v>
      </c>
      <c r="C220" s="14">
        <v>0</v>
      </c>
      <c r="D220" s="14">
        <v>0</v>
      </c>
      <c r="E220" s="14">
        <v>0</v>
      </c>
      <c r="F220" s="14">
        <v>1</v>
      </c>
      <c r="G220" s="20">
        <v>0</v>
      </c>
      <c r="H220" s="14">
        <v>0</v>
      </c>
      <c r="I220" s="14"/>
      <c r="J220" s="20"/>
      <c r="K220" s="14"/>
      <c r="L220" s="20"/>
      <c r="M220" s="14"/>
      <c r="N220" s="14"/>
      <c r="O220" s="14"/>
      <c r="P220" s="14"/>
      <c r="Q220" s="14"/>
      <c r="R220" s="20"/>
      <c r="S220" s="14">
        <f>C220+D220+E220+F220+G220+H220</f>
        <v>1</v>
      </c>
    </row>
    <row r="221" spans="1:19" ht="12.75">
      <c r="A221" s="108" t="s">
        <v>252</v>
      </c>
      <c r="B221" s="83">
        <v>2013</v>
      </c>
      <c r="C221" s="14">
        <v>0</v>
      </c>
      <c r="D221" s="14">
        <v>0</v>
      </c>
      <c r="E221" s="14">
        <v>1</v>
      </c>
      <c r="F221" s="14">
        <v>1</v>
      </c>
      <c r="G221" s="20">
        <v>0</v>
      </c>
      <c r="H221" s="14">
        <v>0</v>
      </c>
      <c r="I221" s="14"/>
      <c r="J221" s="20"/>
      <c r="K221" s="14"/>
      <c r="L221" s="20"/>
      <c r="M221" s="14"/>
      <c r="N221" s="14"/>
      <c r="O221" s="14"/>
      <c r="P221" s="14"/>
      <c r="Q221" s="14"/>
      <c r="R221" s="20"/>
      <c r="S221" s="14">
        <f>C221+D221+E221+F221+G221+H221</f>
        <v>2</v>
      </c>
    </row>
    <row r="222" spans="1:19" ht="12.75">
      <c r="A222" s="108" t="s">
        <v>253</v>
      </c>
      <c r="B222" s="84" t="s">
        <v>212</v>
      </c>
      <c r="C222" s="14">
        <f aca="true" t="shared" si="83" ref="C222:H222">C220-C221</f>
        <v>0</v>
      </c>
      <c r="D222" s="14">
        <f t="shared" si="83"/>
        <v>0</v>
      </c>
      <c r="E222" s="14">
        <f t="shared" si="83"/>
        <v>-1</v>
      </c>
      <c r="F222" s="14">
        <f t="shared" si="83"/>
        <v>0</v>
      </c>
      <c r="G222" s="20">
        <f t="shared" si="83"/>
        <v>0</v>
      </c>
      <c r="H222" s="14">
        <f t="shared" si="83"/>
        <v>0</v>
      </c>
      <c r="I222" s="14"/>
      <c r="J222" s="20"/>
      <c r="K222" s="14"/>
      <c r="L222" s="20"/>
      <c r="M222" s="14"/>
      <c r="N222" s="14"/>
      <c r="O222" s="14"/>
      <c r="P222" s="14"/>
      <c r="Q222" s="14"/>
      <c r="R222" s="20"/>
      <c r="S222" s="14">
        <f>S220-S221</f>
        <v>-1</v>
      </c>
    </row>
    <row r="223" spans="1:19" ht="13.5" thickBot="1">
      <c r="A223" s="109"/>
      <c r="B223" s="85" t="s">
        <v>5</v>
      </c>
      <c r="C223" s="17">
        <v>0</v>
      </c>
      <c r="D223" s="17">
        <v>0</v>
      </c>
      <c r="E223" s="17">
        <f>E222/E221</f>
        <v>-1</v>
      </c>
      <c r="F223" s="17">
        <f>F222/F221</f>
        <v>0</v>
      </c>
      <c r="G223" s="17">
        <v>0</v>
      </c>
      <c r="H223" s="17">
        <v>0</v>
      </c>
      <c r="I223" s="17"/>
      <c r="J223" s="29"/>
      <c r="K223" s="17"/>
      <c r="L223" s="29"/>
      <c r="M223" s="17"/>
      <c r="N223" s="17"/>
      <c r="O223" s="17"/>
      <c r="P223" s="17"/>
      <c r="Q223" s="17"/>
      <c r="R223" s="29"/>
      <c r="S223" s="17">
        <f>S222/S221</f>
        <v>-0.5</v>
      </c>
    </row>
    <row r="224" spans="1:19" ht="12.75">
      <c r="A224" s="110"/>
      <c r="B224" s="83">
        <v>2014</v>
      </c>
      <c r="C224" s="14">
        <v>24</v>
      </c>
      <c r="D224" s="14">
        <v>233</v>
      </c>
      <c r="E224" s="14">
        <v>51</v>
      </c>
      <c r="F224" s="14">
        <v>28</v>
      </c>
      <c r="G224" s="20">
        <v>35</v>
      </c>
      <c r="H224" s="14">
        <v>41</v>
      </c>
      <c r="I224" s="14"/>
      <c r="J224" s="20"/>
      <c r="K224" s="14"/>
      <c r="L224" s="20"/>
      <c r="M224" s="14"/>
      <c r="N224" s="14"/>
      <c r="O224" s="14"/>
      <c r="P224" s="14"/>
      <c r="Q224" s="14"/>
      <c r="R224" s="20"/>
      <c r="S224" s="14">
        <f>C224+D224+E224+F224+G224+H224</f>
        <v>412</v>
      </c>
    </row>
    <row r="225" spans="1:19" ht="12.75">
      <c r="A225" s="108" t="s">
        <v>144</v>
      </c>
      <c r="B225" s="83">
        <v>2013</v>
      </c>
      <c r="C225" s="14">
        <v>36</v>
      </c>
      <c r="D225" s="14">
        <v>259</v>
      </c>
      <c r="E225" s="14">
        <v>42</v>
      </c>
      <c r="F225" s="14">
        <v>40</v>
      </c>
      <c r="G225" s="20">
        <v>31</v>
      </c>
      <c r="H225" s="14">
        <v>41</v>
      </c>
      <c r="I225" s="14"/>
      <c r="J225" s="20"/>
      <c r="K225" s="14"/>
      <c r="L225" s="20"/>
      <c r="M225" s="14"/>
      <c r="N225" s="14"/>
      <c r="O225" s="14"/>
      <c r="P225" s="14"/>
      <c r="Q225" s="14"/>
      <c r="R225" s="20"/>
      <c r="S225" s="14">
        <f>C225+D225+E225+F225+G225+H225</f>
        <v>449</v>
      </c>
    </row>
    <row r="226" spans="1:19" ht="12.75">
      <c r="A226" s="110"/>
      <c r="B226" s="84" t="s">
        <v>212</v>
      </c>
      <c r="C226" s="14">
        <f aca="true" t="shared" si="84" ref="C226:H226">C224-C225</f>
        <v>-12</v>
      </c>
      <c r="D226" s="14">
        <f t="shared" si="84"/>
        <v>-26</v>
      </c>
      <c r="E226" s="14">
        <f t="shared" si="84"/>
        <v>9</v>
      </c>
      <c r="F226" s="14">
        <f t="shared" si="84"/>
        <v>-12</v>
      </c>
      <c r="G226" s="20">
        <f t="shared" si="84"/>
        <v>4</v>
      </c>
      <c r="H226" s="14">
        <f t="shared" si="84"/>
        <v>0</v>
      </c>
      <c r="I226" s="14"/>
      <c r="J226" s="20"/>
      <c r="K226" s="14"/>
      <c r="L226" s="20"/>
      <c r="M226" s="14"/>
      <c r="N226" s="14"/>
      <c r="O226" s="14"/>
      <c r="P226" s="14"/>
      <c r="Q226" s="14"/>
      <c r="R226" s="20"/>
      <c r="S226" s="14">
        <f>S224-S225</f>
        <v>-37</v>
      </c>
    </row>
    <row r="227" spans="1:19" ht="13.5" thickBot="1">
      <c r="A227" s="109"/>
      <c r="B227" s="85" t="s">
        <v>5</v>
      </c>
      <c r="C227" s="17">
        <f aca="true" t="shared" si="85" ref="C227:H227">C226/C225</f>
        <v>-0.3333333333333333</v>
      </c>
      <c r="D227" s="17">
        <f t="shared" si="85"/>
        <v>-0.10038610038610038</v>
      </c>
      <c r="E227" s="17">
        <f>E226/E225</f>
        <v>0.21428571428571427</v>
      </c>
      <c r="F227" s="17">
        <f t="shared" si="85"/>
        <v>-0.3</v>
      </c>
      <c r="G227" s="17">
        <f>G226/G225</f>
        <v>0.12903225806451613</v>
      </c>
      <c r="H227" s="17">
        <f t="shared" si="85"/>
        <v>0</v>
      </c>
      <c r="I227" s="17"/>
      <c r="J227" s="29"/>
      <c r="K227" s="17"/>
      <c r="L227" s="29"/>
      <c r="M227" s="17"/>
      <c r="N227" s="17"/>
      <c r="O227" s="17"/>
      <c r="P227" s="17"/>
      <c r="Q227" s="17"/>
      <c r="R227" s="29"/>
      <c r="S227" s="17">
        <f>S226/S225</f>
        <v>-0.08240534521158129</v>
      </c>
    </row>
    <row r="228" spans="1:19" ht="12.75">
      <c r="A228" s="110"/>
      <c r="B228" s="83">
        <v>2014</v>
      </c>
      <c r="C228" s="14">
        <v>8</v>
      </c>
      <c r="D228" s="14">
        <v>59</v>
      </c>
      <c r="E228" s="14">
        <v>28</v>
      </c>
      <c r="F228" s="14">
        <v>5</v>
      </c>
      <c r="G228" s="20">
        <v>22</v>
      </c>
      <c r="H228" s="14">
        <v>19</v>
      </c>
      <c r="I228" s="14"/>
      <c r="J228" s="20"/>
      <c r="K228" s="14"/>
      <c r="L228" s="20"/>
      <c r="M228" s="14"/>
      <c r="N228" s="14"/>
      <c r="O228" s="14"/>
      <c r="P228" s="14"/>
      <c r="Q228" s="14"/>
      <c r="R228" s="20"/>
      <c r="S228" s="14">
        <f>C228+D228+E228+F228+G228+H228</f>
        <v>141</v>
      </c>
    </row>
    <row r="229" spans="1:19" ht="12.75">
      <c r="A229" s="108" t="s">
        <v>254</v>
      </c>
      <c r="B229" s="83">
        <v>2013</v>
      </c>
      <c r="C229" s="14">
        <v>23</v>
      </c>
      <c r="D229" s="14">
        <v>71</v>
      </c>
      <c r="E229" s="14">
        <v>24</v>
      </c>
      <c r="F229" s="14">
        <v>12</v>
      </c>
      <c r="G229" s="20">
        <v>35</v>
      </c>
      <c r="H229" s="14">
        <v>25</v>
      </c>
      <c r="I229" s="14"/>
      <c r="J229" s="20"/>
      <c r="K229" s="14"/>
      <c r="L229" s="20"/>
      <c r="M229" s="14"/>
      <c r="N229" s="14"/>
      <c r="O229" s="14"/>
      <c r="P229" s="14"/>
      <c r="Q229" s="14"/>
      <c r="R229" s="20"/>
      <c r="S229" s="14">
        <f>C229+D229+E229+F229+G229+H229</f>
        <v>190</v>
      </c>
    </row>
    <row r="230" spans="1:19" ht="12.75">
      <c r="A230" s="108" t="s">
        <v>255</v>
      </c>
      <c r="B230" s="84" t="s">
        <v>212</v>
      </c>
      <c r="C230" s="14">
        <f aca="true" t="shared" si="86" ref="C230:H230">C228-C229</f>
        <v>-15</v>
      </c>
      <c r="D230" s="14">
        <f t="shared" si="86"/>
        <v>-12</v>
      </c>
      <c r="E230" s="14">
        <f t="shared" si="86"/>
        <v>4</v>
      </c>
      <c r="F230" s="14">
        <f t="shared" si="86"/>
        <v>-7</v>
      </c>
      <c r="G230" s="20">
        <f t="shared" si="86"/>
        <v>-13</v>
      </c>
      <c r="H230" s="14">
        <f t="shared" si="86"/>
        <v>-6</v>
      </c>
      <c r="I230" s="14"/>
      <c r="J230" s="20"/>
      <c r="K230" s="14"/>
      <c r="L230" s="20"/>
      <c r="M230" s="14"/>
      <c r="N230" s="14"/>
      <c r="O230" s="14"/>
      <c r="P230" s="14"/>
      <c r="Q230" s="14"/>
      <c r="R230" s="20"/>
      <c r="S230" s="14">
        <f>S228-S229</f>
        <v>-49</v>
      </c>
    </row>
    <row r="231" spans="1:19" ht="13.5" thickBot="1">
      <c r="A231" s="109"/>
      <c r="B231" s="85" t="s">
        <v>5</v>
      </c>
      <c r="C231" s="17">
        <f aca="true" t="shared" si="87" ref="C231:H231">C230/C229</f>
        <v>-0.6521739130434783</v>
      </c>
      <c r="D231" s="17">
        <f t="shared" si="87"/>
        <v>-0.16901408450704225</v>
      </c>
      <c r="E231" s="17">
        <f t="shared" si="87"/>
        <v>0.16666666666666666</v>
      </c>
      <c r="F231" s="17">
        <f>F230/F229</f>
        <v>-0.5833333333333334</v>
      </c>
      <c r="G231" s="17">
        <f t="shared" si="87"/>
        <v>-0.37142857142857144</v>
      </c>
      <c r="H231" s="17">
        <f t="shared" si="87"/>
        <v>-0.24</v>
      </c>
      <c r="I231" s="17"/>
      <c r="J231" s="29"/>
      <c r="K231" s="17"/>
      <c r="L231" s="29"/>
      <c r="M231" s="17"/>
      <c r="N231" s="17"/>
      <c r="O231" s="17"/>
      <c r="P231" s="17"/>
      <c r="Q231" s="17"/>
      <c r="R231" s="29"/>
      <c r="S231" s="17">
        <f>S230/S229</f>
        <v>-0.2578947368421053</v>
      </c>
    </row>
    <row r="232" spans="1:19" ht="12.75">
      <c r="A232" s="110"/>
      <c r="B232" s="83">
        <v>2014</v>
      </c>
      <c r="C232" s="14">
        <v>80</v>
      </c>
      <c r="D232" s="14">
        <v>406</v>
      </c>
      <c r="E232" s="14">
        <v>105</v>
      </c>
      <c r="F232" s="14">
        <v>72</v>
      </c>
      <c r="G232" s="20">
        <v>84</v>
      </c>
      <c r="H232" s="14">
        <v>138</v>
      </c>
      <c r="I232" s="14"/>
      <c r="J232" s="20"/>
      <c r="K232" s="14"/>
      <c r="L232" s="20"/>
      <c r="M232" s="14"/>
      <c r="N232" s="14"/>
      <c r="O232" s="14"/>
      <c r="P232" s="14"/>
      <c r="Q232" s="14"/>
      <c r="R232" s="20"/>
      <c r="S232" s="14">
        <f>C232+D232+E232+F232+G232+H232</f>
        <v>885</v>
      </c>
    </row>
    <row r="233" spans="1:19" ht="12.75">
      <c r="A233" s="111" t="s">
        <v>256</v>
      </c>
      <c r="B233" s="83">
        <v>2013</v>
      </c>
      <c r="C233" s="14">
        <v>94</v>
      </c>
      <c r="D233" s="14">
        <v>467</v>
      </c>
      <c r="E233" s="14">
        <v>90</v>
      </c>
      <c r="F233" s="14">
        <v>89</v>
      </c>
      <c r="G233" s="20">
        <v>75</v>
      </c>
      <c r="H233" s="14">
        <v>180</v>
      </c>
      <c r="I233" s="14"/>
      <c r="J233" s="20"/>
      <c r="K233" s="14"/>
      <c r="L233" s="20"/>
      <c r="M233" s="14"/>
      <c r="N233" s="14"/>
      <c r="O233" s="14"/>
      <c r="P233" s="14"/>
      <c r="Q233" s="14"/>
      <c r="R233" s="20"/>
      <c r="S233" s="14">
        <f>C233+D233+E233+F233+G233+H233</f>
        <v>995</v>
      </c>
    </row>
    <row r="234" spans="1:19" ht="12.75">
      <c r="A234" s="110"/>
      <c r="B234" s="84" t="s">
        <v>212</v>
      </c>
      <c r="C234" s="14">
        <f aca="true" t="shared" si="88" ref="C234:H234">C232-C233</f>
        <v>-14</v>
      </c>
      <c r="D234" s="14">
        <f t="shared" si="88"/>
        <v>-61</v>
      </c>
      <c r="E234" s="14">
        <f t="shared" si="88"/>
        <v>15</v>
      </c>
      <c r="F234" s="14">
        <f t="shared" si="88"/>
        <v>-17</v>
      </c>
      <c r="G234" s="20">
        <f t="shared" si="88"/>
        <v>9</v>
      </c>
      <c r="H234" s="14">
        <f t="shared" si="88"/>
        <v>-42</v>
      </c>
      <c r="I234" s="14"/>
      <c r="J234" s="20"/>
      <c r="K234" s="14"/>
      <c r="L234" s="20"/>
      <c r="M234" s="14"/>
      <c r="N234" s="14"/>
      <c r="O234" s="14"/>
      <c r="P234" s="14"/>
      <c r="Q234" s="14"/>
      <c r="R234" s="20"/>
      <c r="S234" s="14">
        <f>S232-S233</f>
        <v>-110</v>
      </c>
    </row>
    <row r="235" spans="1:19" ht="13.5" thickBot="1">
      <c r="A235" s="109"/>
      <c r="B235" s="85" t="s">
        <v>5</v>
      </c>
      <c r="C235" s="17">
        <f aca="true" t="shared" si="89" ref="C235:H235">C234/C233</f>
        <v>-0.14893617021276595</v>
      </c>
      <c r="D235" s="17">
        <f t="shared" si="89"/>
        <v>-0.13062098501070663</v>
      </c>
      <c r="E235" s="17">
        <f t="shared" si="89"/>
        <v>0.16666666666666666</v>
      </c>
      <c r="F235" s="17">
        <f t="shared" si="89"/>
        <v>-0.19101123595505617</v>
      </c>
      <c r="G235" s="29">
        <f t="shared" si="89"/>
        <v>0.12</v>
      </c>
      <c r="H235" s="17">
        <f t="shared" si="89"/>
        <v>-0.23333333333333334</v>
      </c>
      <c r="I235" s="17"/>
      <c r="J235" s="29"/>
      <c r="K235" s="17"/>
      <c r="L235" s="29"/>
      <c r="M235" s="17"/>
      <c r="N235" s="17"/>
      <c r="O235" s="17"/>
      <c r="P235" s="17"/>
      <c r="Q235" s="17"/>
      <c r="R235" s="29"/>
      <c r="S235" s="17">
        <f>S234/S233</f>
        <v>-0.11055276381909548</v>
      </c>
    </row>
    <row r="236" spans="1:19" ht="12.75">
      <c r="A236" s="110"/>
      <c r="B236" s="83">
        <v>2014</v>
      </c>
      <c r="C236" s="14">
        <v>77</v>
      </c>
      <c r="D236" s="14">
        <v>1271</v>
      </c>
      <c r="E236" s="14">
        <v>124</v>
      </c>
      <c r="F236" s="14">
        <v>92</v>
      </c>
      <c r="G236" s="20">
        <v>113</v>
      </c>
      <c r="H236" s="14">
        <v>164</v>
      </c>
      <c r="I236" s="14"/>
      <c r="J236" s="20"/>
      <c r="K236" s="14"/>
      <c r="L236" s="20"/>
      <c r="M236" s="14"/>
      <c r="N236" s="14"/>
      <c r="O236" s="14"/>
      <c r="P236" s="14"/>
      <c r="Q236" s="14"/>
      <c r="R236" s="20"/>
      <c r="S236" s="14">
        <f>C236+D236+E236+F236+G236+H236</f>
        <v>1841</v>
      </c>
    </row>
    <row r="237" spans="1:19" ht="12.75">
      <c r="A237" s="108" t="s">
        <v>257</v>
      </c>
      <c r="B237" s="83">
        <v>2013</v>
      </c>
      <c r="C237" s="14">
        <v>91</v>
      </c>
      <c r="D237" s="14">
        <v>1439</v>
      </c>
      <c r="E237" s="14">
        <v>128</v>
      </c>
      <c r="F237" s="14">
        <v>74</v>
      </c>
      <c r="G237" s="20">
        <v>96</v>
      </c>
      <c r="H237" s="14">
        <v>152</v>
      </c>
      <c r="I237" s="14"/>
      <c r="J237" s="20"/>
      <c r="K237" s="14"/>
      <c r="L237" s="20"/>
      <c r="M237" s="14"/>
      <c r="N237" s="14"/>
      <c r="O237" s="14"/>
      <c r="P237" s="14"/>
      <c r="Q237" s="14"/>
      <c r="R237" s="20"/>
      <c r="S237" s="14">
        <f>C237+D237+E237+F237+G237+H237</f>
        <v>1980</v>
      </c>
    </row>
    <row r="238" spans="1:19" ht="12.75">
      <c r="A238" s="108" t="s">
        <v>258</v>
      </c>
      <c r="B238" s="84" t="s">
        <v>212</v>
      </c>
      <c r="C238" s="14">
        <f aca="true" t="shared" si="90" ref="C238:H238">C236-C237</f>
        <v>-14</v>
      </c>
      <c r="D238" s="14">
        <f t="shared" si="90"/>
        <v>-168</v>
      </c>
      <c r="E238" s="14">
        <f t="shared" si="90"/>
        <v>-4</v>
      </c>
      <c r="F238" s="14">
        <f t="shared" si="90"/>
        <v>18</v>
      </c>
      <c r="G238" s="20">
        <f t="shared" si="90"/>
        <v>17</v>
      </c>
      <c r="H238" s="14">
        <f t="shared" si="90"/>
        <v>12</v>
      </c>
      <c r="I238" s="14"/>
      <c r="J238" s="20"/>
      <c r="K238" s="14"/>
      <c r="L238" s="20"/>
      <c r="M238" s="14"/>
      <c r="N238" s="14"/>
      <c r="O238" s="14"/>
      <c r="P238" s="14"/>
      <c r="Q238" s="14"/>
      <c r="R238" s="20"/>
      <c r="S238" s="14">
        <f>S236-S237</f>
        <v>-139</v>
      </c>
    </row>
    <row r="239" spans="1:19" ht="13.5" thickBot="1">
      <c r="A239" s="109"/>
      <c r="B239" s="85" t="s">
        <v>5</v>
      </c>
      <c r="C239" s="17">
        <f aca="true" t="shared" si="91" ref="C239:H239">C238/C237</f>
        <v>-0.15384615384615385</v>
      </c>
      <c r="D239" s="17">
        <f t="shared" si="91"/>
        <v>-0.11674774148714386</v>
      </c>
      <c r="E239" s="17">
        <f t="shared" si="91"/>
        <v>-0.03125</v>
      </c>
      <c r="F239" s="17">
        <f t="shared" si="91"/>
        <v>0.24324324324324326</v>
      </c>
      <c r="G239" s="29">
        <f t="shared" si="91"/>
        <v>0.17708333333333334</v>
      </c>
      <c r="H239" s="17">
        <f t="shared" si="91"/>
        <v>0.07894736842105263</v>
      </c>
      <c r="I239" s="17"/>
      <c r="J239" s="29"/>
      <c r="K239" s="17"/>
      <c r="L239" s="29"/>
      <c r="M239" s="17"/>
      <c r="N239" s="17"/>
      <c r="O239" s="17"/>
      <c r="P239" s="17"/>
      <c r="Q239" s="17"/>
      <c r="R239" s="29"/>
      <c r="S239" s="17">
        <f>S238/S237</f>
        <v>-0.0702020202020202</v>
      </c>
    </row>
    <row r="240" spans="1:19" ht="12.75">
      <c r="A240" s="110" t="s">
        <v>266</v>
      </c>
      <c r="B240" s="83">
        <v>2014</v>
      </c>
      <c r="C240" s="14">
        <v>21</v>
      </c>
      <c r="D240" s="14">
        <v>250</v>
      </c>
      <c r="E240" s="14">
        <v>26</v>
      </c>
      <c r="F240" s="14">
        <v>22</v>
      </c>
      <c r="G240" s="20">
        <v>18</v>
      </c>
      <c r="H240" s="14">
        <v>28</v>
      </c>
      <c r="I240" s="14"/>
      <c r="J240" s="20"/>
      <c r="K240" s="14"/>
      <c r="L240" s="20"/>
      <c r="M240" s="14"/>
      <c r="N240" s="14"/>
      <c r="O240" s="14"/>
      <c r="P240" s="14"/>
      <c r="Q240" s="14"/>
      <c r="R240" s="20"/>
      <c r="S240" s="14">
        <f>C240+D240+E240+F240+G240+H240</f>
        <v>365</v>
      </c>
    </row>
    <row r="241" spans="1:19" ht="12.75">
      <c r="A241" s="108" t="s">
        <v>259</v>
      </c>
      <c r="B241" s="83">
        <v>2013</v>
      </c>
      <c r="C241" s="14">
        <v>34</v>
      </c>
      <c r="D241" s="14">
        <v>271</v>
      </c>
      <c r="E241" s="14">
        <v>34</v>
      </c>
      <c r="F241" s="14">
        <v>26</v>
      </c>
      <c r="G241" s="20">
        <v>19</v>
      </c>
      <c r="H241" s="14">
        <v>30</v>
      </c>
      <c r="I241" s="14"/>
      <c r="J241" s="20"/>
      <c r="K241" s="14"/>
      <c r="L241" s="20"/>
      <c r="M241" s="14"/>
      <c r="N241" s="14"/>
      <c r="O241" s="14"/>
      <c r="P241" s="14"/>
      <c r="Q241" s="14"/>
      <c r="R241" s="20"/>
      <c r="S241" s="14">
        <f>C241+D241+E241+F241+G241+H241</f>
        <v>414</v>
      </c>
    </row>
    <row r="242" spans="1:19" ht="12.75">
      <c r="A242" s="108" t="s">
        <v>260</v>
      </c>
      <c r="B242" s="84" t="s">
        <v>212</v>
      </c>
      <c r="C242" s="14">
        <f aca="true" t="shared" si="92" ref="C242:H242">C240-C241</f>
        <v>-13</v>
      </c>
      <c r="D242" s="14">
        <f t="shared" si="92"/>
        <v>-21</v>
      </c>
      <c r="E242" s="14">
        <f t="shared" si="92"/>
        <v>-8</v>
      </c>
      <c r="F242" s="14">
        <f t="shared" si="92"/>
        <v>-4</v>
      </c>
      <c r="G242" s="20">
        <f t="shared" si="92"/>
        <v>-1</v>
      </c>
      <c r="H242" s="14">
        <f t="shared" si="92"/>
        <v>-2</v>
      </c>
      <c r="I242" s="14"/>
      <c r="J242" s="20"/>
      <c r="K242" s="14"/>
      <c r="L242" s="20"/>
      <c r="M242" s="14"/>
      <c r="N242" s="14"/>
      <c r="O242" s="14"/>
      <c r="P242" s="14"/>
      <c r="Q242" s="14"/>
      <c r="R242" s="20"/>
      <c r="S242" s="14">
        <f>S240-S241</f>
        <v>-49</v>
      </c>
    </row>
    <row r="243" spans="1:19" ht="13.5" thickBot="1">
      <c r="A243" s="109"/>
      <c r="B243" s="85" t="s">
        <v>5</v>
      </c>
      <c r="C243" s="17">
        <f aca="true" t="shared" si="93" ref="C243:H243">C242/C241</f>
        <v>-0.38235294117647056</v>
      </c>
      <c r="D243" s="17">
        <f t="shared" si="93"/>
        <v>-0.07749077490774908</v>
      </c>
      <c r="E243" s="17">
        <f t="shared" si="93"/>
        <v>-0.23529411764705882</v>
      </c>
      <c r="F243" s="17">
        <f t="shared" si="93"/>
        <v>-0.15384615384615385</v>
      </c>
      <c r="G243" s="29">
        <f t="shared" si="93"/>
        <v>-0.05263157894736842</v>
      </c>
      <c r="H243" s="17">
        <f t="shared" si="93"/>
        <v>-0.06666666666666667</v>
      </c>
      <c r="I243" s="17"/>
      <c r="J243" s="29"/>
      <c r="K243" s="17"/>
      <c r="L243" s="29"/>
      <c r="M243" s="17"/>
      <c r="N243" s="17"/>
      <c r="O243" s="17"/>
      <c r="P243" s="17"/>
      <c r="Q243" s="17"/>
      <c r="R243" s="29"/>
      <c r="S243" s="17">
        <f>S242/S241</f>
        <v>-0.11835748792270531</v>
      </c>
    </row>
    <row r="244" spans="1:19" ht="12.75">
      <c r="A244" s="113"/>
      <c r="B244" s="245"/>
      <c r="C244" s="42"/>
      <c r="D244" s="42"/>
      <c r="E244" s="42"/>
      <c r="F244" s="42"/>
      <c r="G244" s="42"/>
      <c r="H244" s="42"/>
      <c r="I244" s="42"/>
      <c r="J244" s="42"/>
      <c r="K244" s="42"/>
      <c r="L244" s="42"/>
      <c r="M244" s="42"/>
      <c r="N244" s="42"/>
      <c r="O244" s="42"/>
      <c r="P244" s="42"/>
      <c r="Q244" s="42"/>
      <c r="R244" s="42"/>
      <c r="S244" s="42"/>
    </row>
    <row r="245" spans="1:19" ht="13.5" thickBot="1">
      <c r="A245" s="112" t="s">
        <v>267</v>
      </c>
      <c r="B245" s="19"/>
      <c r="C245" s="19"/>
      <c r="D245" s="19"/>
      <c r="E245" s="19"/>
      <c r="F245" s="19"/>
      <c r="G245" s="19"/>
      <c r="H245" s="19"/>
      <c r="I245" s="19"/>
      <c r="J245" s="19"/>
      <c r="K245" s="19"/>
      <c r="L245" s="19"/>
      <c r="M245" s="19"/>
      <c r="N245" s="19"/>
      <c r="O245" s="19"/>
      <c r="P245" s="19"/>
      <c r="Q245" s="19"/>
      <c r="R245" s="19"/>
      <c r="S245" s="19"/>
    </row>
    <row r="246" spans="1:19" ht="21" thickBot="1">
      <c r="A246" s="105"/>
      <c r="B246" s="82"/>
      <c r="C246" s="24" t="s">
        <v>84</v>
      </c>
      <c r="D246" s="23" t="s">
        <v>85</v>
      </c>
      <c r="E246" s="24" t="s">
        <v>86</v>
      </c>
      <c r="F246" s="22" t="s">
        <v>87</v>
      </c>
      <c r="G246" s="21" t="s">
        <v>88</v>
      </c>
      <c r="H246" s="22" t="s">
        <v>89</v>
      </c>
      <c r="I246" s="21" t="s">
        <v>90</v>
      </c>
      <c r="J246" s="22" t="s">
        <v>91</v>
      </c>
      <c r="K246" s="24" t="s">
        <v>92</v>
      </c>
      <c r="L246" s="22" t="s">
        <v>93</v>
      </c>
      <c r="M246" s="44" t="s">
        <v>94</v>
      </c>
      <c r="N246" s="22" t="s">
        <v>95</v>
      </c>
      <c r="O246" s="21" t="s">
        <v>96</v>
      </c>
      <c r="P246" s="24" t="s">
        <v>97</v>
      </c>
      <c r="Q246" s="24" t="s">
        <v>98</v>
      </c>
      <c r="R246" s="24" t="s">
        <v>99</v>
      </c>
      <c r="S246" s="26" t="s">
        <v>30</v>
      </c>
    </row>
    <row r="247" spans="1:19" ht="12.75">
      <c r="A247" s="106"/>
      <c r="B247" s="83">
        <v>2014</v>
      </c>
      <c r="C247" s="14">
        <f aca="true" t="shared" si="94" ref="C247:S248">C251+C255+C259+C263+C267+C271+C275</f>
        <v>1719</v>
      </c>
      <c r="D247" s="14">
        <f t="shared" si="94"/>
        <v>1316</v>
      </c>
      <c r="E247" s="14">
        <f t="shared" si="94"/>
        <v>844</v>
      </c>
      <c r="F247" s="14">
        <f t="shared" si="94"/>
        <v>279</v>
      </c>
      <c r="G247" s="14">
        <f t="shared" si="94"/>
        <v>249</v>
      </c>
      <c r="H247" s="14">
        <f t="shared" si="94"/>
        <v>288</v>
      </c>
      <c r="I247" s="14">
        <f t="shared" si="94"/>
        <v>716</v>
      </c>
      <c r="J247" s="14">
        <f>J251+J255+J259+J263+J267+J271+J275</f>
        <v>524</v>
      </c>
      <c r="K247" s="14">
        <f t="shared" si="94"/>
        <v>459</v>
      </c>
      <c r="L247" s="14">
        <f t="shared" si="94"/>
        <v>190</v>
      </c>
      <c r="M247" s="14">
        <f t="shared" si="94"/>
        <v>109</v>
      </c>
      <c r="N247" s="13">
        <f t="shared" si="94"/>
        <v>463</v>
      </c>
      <c r="O247" s="14">
        <f>O251+O255+O259+O263+O267+O271+O275</f>
        <v>483</v>
      </c>
      <c r="P247" s="14">
        <f>P251+P255+P259+P263+P267+P271+P275</f>
        <v>783</v>
      </c>
      <c r="Q247" s="14">
        <f>Q251+Q255+Q259+Q263+Q267+Q271+Q275</f>
        <v>748</v>
      </c>
      <c r="R247" s="14">
        <f>R251+R255+R259+R263+R267+R271+R275</f>
        <v>1001</v>
      </c>
      <c r="S247" s="14">
        <f>S251+S255+S259+S263+S267+S271+S275</f>
        <v>10171</v>
      </c>
    </row>
    <row r="248" spans="1:19" ht="12.75">
      <c r="A248" s="243" t="s">
        <v>40</v>
      </c>
      <c r="B248" s="83">
        <v>2013</v>
      </c>
      <c r="C248" s="14">
        <f t="shared" si="94"/>
        <v>2088</v>
      </c>
      <c r="D248" s="14">
        <f t="shared" si="94"/>
        <v>1464</v>
      </c>
      <c r="E248" s="14">
        <f t="shared" si="94"/>
        <v>1017</v>
      </c>
      <c r="F248" s="14">
        <f t="shared" si="94"/>
        <v>254</v>
      </c>
      <c r="G248" s="14">
        <f t="shared" si="94"/>
        <v>285</v>
      </c>
      <c r="H248" s="14">
        <f t="shared" si="94"/>
        <v>348</v>
      </c>
      <c r="I248" s="14">
        <f t="shared" si="94"/>
        <v>627</v>
      </c>
      <c r="J248" s="14">
        <f>J252+J256+J260+J264+J268+J272+J276</f>
        <v>601</v>
      </c>
      <c r="K248" s="14">
        <f t="shared" si="94"/>
        <v>501</v>
      </c>
      <c r="L248" s="14">
        <f t="shared" si="94"/>
        <v>202</v>
      </c>
      <c r="M248" s="14">
        <f t="shared" si="94"/>
        <v>161</v>
      </c>
      <c r="N248" s="13">
        <f t="shared" si="94"/>
        <v>553</v>
      </c>
      <c r="O248" s="14">
        <f>O252+O256+O260+O264+O268+O272+O276</f>
        <v>483</v>
      </c>
      <c r="P248" s="14">
        <f>P252+P256+P260+P264+P268+P272+P276</f>
        <v>816</v>
      </c>
      <c r="Q248" s="14">
        <f>Q252+Q256+Q260+Q264+Q268+Q272+Q276</f>
        <v>633</v>
      </c>
      <c r="R248" s="14">
        <f>R252+R256+R260+R264+R268+R272+R276</f>
        <v>827</v>
      </c>
      <c r="S248" s="14">
        <f t="shared" si="94"/>
        <v>10860</v>
      </c>
    </row>
    <row r="249" spans="1:19" ht="12.75">
      <c r="A249" s="106"/>
      <c r="B249" s="84" t="s">
        <v>212</v>
      </c>
      <c r="C249" s="14">
        <f aca="true" t="shared" si="95" ref="C249:S249">C247-C248</f>
        <v>-369</v>
      </c>
      <c r="D249" s="20">
        <f t="shared" si="95"/>
        <v>-148</v>
      </c>
      <c r="E249" s="14">
        <f t="shared" si="95"/>
        <v>-173</v>
      </c>
      <c r="F249" s="20">
        <f t="shared" si="95"/>
        <v>25</v>
      </c>
      <c r="G249" s="14">
        <f t="shared" si="95"/>
        <v>-36</v>
      </c>
      <c r="H249" s="20">
        <f t="shared" si="95"/>
        <v>-60</v>
      </c>
      <c r="I249" s="14">
        <f t="shared" si="95"/>
        <v>89</v>
      </c>
      <c r="J249" s="20">
        <f>J247-J248</f>
        <v>-77</v>
      </c>
      <c r="K249" s="14">
        <f t="shared" si="95"/>
        <v>-42</v>
      </c>
      <c r="L249" s="20">
        <f t="shared" si="95"/>
        <v>-12</v>
      </c>
      <c r="M249" s="14">
        <f t="shared" si="95"/>
        <v>-52</v>
      </c>
      <c r="N249" s="20">
        <f t="shared" si="95"/>
        <v>-90</v>
      </c>
      <c r="O249" s="14">
        <f t="shared" si="95"/>
        <v>0</v>
      </c>
      <c r="P249" s="14">
        <f t="shared" si="95"/>
        <v>-33</v>
      </c>
      <c r="Q249" s="14">
        <f t="shared" si="95"/>
        <v>115</v>
      </c>
      <c r="R249" s="14">
        <f t="shared" si="95"/>
        <v>174</v>
      </c>
      <c r="S249" s="14">
        <f t="shared" si="95"/>
        <v>-689</v>
      </c>
    </row>
    <row r="250" spans="1:19" ht="13.5" thickBot="1">
      <c r="A250" s="107"/>
      <c r="B250" s="85" t="s">
        <v>5</v>
      </c>
      <c r="C250" s="17">
        <f aca="true" t="shared" si="96" ref="C250:S250">C249/C248</f>
        <v>-0.17672413793103448</v>
      </c>
      <c r="D250" s="29">
        <f t="shared" si="96"/>
        <v>-0.10109289617486339</v>
      </c>
      <c r="E250" s="17">
        <f t="shared" si="96"/>
        <v>-0.17010816125860373</v>
      </c>
      <c r="F250" s="29">
        <f t="shared" si="96"/>
        <v>0.0984251968503937</v>
      </c>
      <c r="G250" s="17">
        <f t="shared" si="96"/>
        <v>-0.12631578947368421</v>
      </c>
      <c r="H250" s="29">
        <f t="shared" si="96"/>
        <v>-0.1724137931034483</v>
      </c>
      <c r="I250" s="17">
        <f t="shared" si="96"/>
        <v>0.1419457735247209</v>
      </c>
      <c r="J250" s="29">
        <f>J249/J248</f>
        <v>-0.1281198003327787</v>
      </c>
      <c r="K250" s="17">
        <f t="shared" si="96"/>
        <v>-0.08383233532934131</v>
      </c>
      <c r="L250" s="29">
        <f t="shared" si="96"/>
        <v>-0.0594059405940594</v>
      </c>
      <c r="M250" s="17">
        <f t="shared" si="96"/>
        <v>-0.32298136645962733</v>
      </c>
      <c r="N250" s="29">
        <f t="shared" si="96"/>
        <v>-0.162748643761302</v>
      </c>
      <c r="O250" s="17">
        <f t="shared" si="96"/>
        <v>0</v>
      </c>
      <c r="P250" s="17">
        <f t="shared" si="96"/>
        <v>-0.04044117647058824</v>
      </c>
      <c r="Q250" s="17">
        <f t="shared" si="96"/>
        <v>0.18167456556082148</v>
      </c>
      <c r="R250" s="250">
        <f t="shared" si="96"/>
        <v>0.21039903264812576</v>
      </c>
      <c r="S250" s="17">
        <f t="shared" si="96"/>
        <v>-0.06344383057090239</v>
      </c>
    </row>
    <row r="251" spans="1:19" ht="12.75">
      <c r="A251" s="106"/>
      <c r="B251" s="83">
        <v>2014</v>
      </c>
      <c r="C251" s="14">
        <v>5</v>
      </c>
      <c r="D251" s="20">
        <v>9</v>
      </c>
      <c r="E251" s="14">
        <v>11</v>
      </c>
      <c r="F251" s="20">
        <v>7</v>
      </c>
      <c r="G251" s="14">
        <v>9</v>
      </c>
      <c r="H251" s="20">
        <v>1</v>
      </c>
      <c r="I251" s="14">
        <v>8</v>
      </c>
      <c r="J251" s="20">
        <v>8</v>
      </c>
      <c r="K251" s="14">
        <v>0</v>
      </c>
      <c r="L251" s="20">
        <v>0</v>
      </c>
      <c r="M251" s="14">
        <v>0</v>
      </c>
      <c r="N251" s="20">
        <v>9</v>
      </c>
      <c r="O251" s="14">
        <v>4</v>
      </c>
      <c r="P251" s="14">
        <v>5</v>
      </c>
      <c r="Q251" s="14">
        <v>4</v>
      </c>
      <c r="R251" s="14">
        <v>8</v>
      </c>
      <c r="S251" s="14">
        <f>C251+D251+E251+F251+G251+H251+I251+J251+K251+L251+M251+N251+O251+P251+Q251+R251</f>
        <v>88</v>
      </c>
    </row>
    <row r="252" spans="1:19" ht="12.75">
      <c r="A252" s="108" t="s">
        <v>250</v>
      </c>
      <c r="B252" s="83">
        <v>2013</v>
      </c>
      <c r="C252" s="14">
        <v>12</v>
      </c>
      <c r="D252" s="20">
        <v>14</v>
      </c>
      <c r="E252" s="14">
        <v>8</v>
      </c>
      <c r="F252" s="20">
        <v>7</v>
      </c>
      <c r="G252" s="14">
        <v>10</v>
      </c>
      <c r="H252" s="20">
        <v>6</v>
      </c>
      <c r="I252" s="14">
        <v>8</v>
      </c>
      <c r="J252" s="20">
        <v>12</v>
      </c>
      <c r="K252" s="14">
        <v>7</v>
      </c>
      <c r="L252" s="20">
        <v>1</v>
      </c>
      <c r="M252" s="14"/>
      <c r="N252" s="20">
        <v>16</v>
      </c>
      <c r="O252" s="14">
        <v>15</v>
      </c>
      <c r="P252" s="14">
        <v>8</v>
      </c>
      <c r="Q252" s="14">
        <v>7</v>
      </c>
      <c r="R252" s="14">
        <v>8</v>
      </c>
      <c r="S252" s="14">
        <f>C252+D252+E252+F252+G252+H252+I252+J252+K252+L252+M252+N252+O252+P252+Q252+R252</f>
        <v>139</v>
      </c>
    </row>
    <row r="253" spans="1:19" ht="12.75">
      <c r="A253" s="108" t="s">
        <v>251</v>
      </c>
      <c r="B253" s="84" t="s">
        <v>212</v>
      </c>
      <c r="C253" s="14">
        <f aca="true" t="shared" si="97" ref="C253:S253">C251-C252</f>
        <v>-7</v>
      </c>
      <c r="D253" s="20">
        <f t="shared" si="97"/>
        <v>-5</v>
      </c>
      <c r="E253" s="14">
        <f t="shared" si="97"/>
        <v>3</v>
      </c>
      <c r="F253" s="20">
        <f t="shared" si="97"/>
        <v>0</v>
      </c>
      <c r="G253" s="14">
        <f t="shared" si="97"/>
        <v>-1</v>
      </c>
      <c r="H253" s="20">
        <f t="shared" si="97"/>
        <v>-5</v>
      </c>
      <c r="I253" s="14">
        <f t="shared" si="97"/>
        <v>0</v>
      </c>
      <c r="J253" s="20">
        <f>J251-J252</f>
        <v>-4</v>
      </c>
      <c r="K253" s="14">
        <f t="shared" si="97"/>
        <v>-7</v>
      </c>
      <c r="L253" s="20">
        <f t="shared" si="97"/>
        <v>-1</v>
      </c>
      <c r="M253" s="14">
        <f t="shared" si="97"/>
        <v>0</v>
      </c>
      <c r="N253" s="20">
        <f t="shared" si="97"/>
        <v>-7</v>
      </c>
      <c r="O253" s="14">
        <f t="shared" si="97"/>
        <v>-11</v>
      </c>
      <c r="P253" s="14">
        <f t="shared" si="97"/>
        <v>-3</v>
      </c>
      <c r="Q253" s="14">
        <f t="shared" si="97"/>
        <v>-3</v>
      </c>
      <c r="R253" s="14">
        <f t="shared" si="97"/>
        <v>0</v>
      </c>
      <c r="S253" s="14">
        <f t="shared" si="97"/>
        <v>-51</v>
      </c>
    </row>
    <row r="254" spans="1:19" ht="13.5" thickBot="1">
      <c r="A254" s="109"/>
      <c r="B254" s="85" t="s">
        <v>5</v>
      </c>
      <c r="C254" s="17">
        <f aca="true" t="shared" si="98" ref="C254:L254">C253/C252</f>
        <v>-0.5833333333333334</v>
      </c>
      <c r="D254" s="17">
        <f t="shared" si="98"/>
        <v>-0.35714285714285715</v>
      </c>
      <c r="E254" s="17">
        <f t="shared" si="98"/>
        <v>0.375</v>
      </c>
      <c r="F254" s="17">
        <f t="shared" si="98"/>
        <v>0</v>
      </c>
      <c r="G254" s="17">
        <f t="shared" si="98"/>
        <v>-0.1</v>
      </c>
      <c r="H254" s="17">
        <f t="shared" si="98"/>
        <v>-0.8333333333333334</v>
      </c>
      <c r="I254" s="17">
        <f t="shared" si="98"/>
        <v>0</v>
      </c>
      <c r="J254" s="17">
        <f t="shared" si="98"/>
        <v>-0.3333333333333333</v>
      </c>
      <c r="K254" s="17">
        <f t="shared" si="98"/>
        <v>-1</v>
      </c>
      <c r="L254" s="17">
        <f t="shared" si="98"/>
        <v>-1</v>
      </c>
      <c r="M254" s="17">
        <v>0</v>
      </c>
      <c r="N254" s="17">
        <f aca="true" t="shared" si="99" ref="N254:S254">N253/N252</f>
        <v>-0.4375</v>
      </c>
      <c r="O254" s="17">
        <f t="shared" si="99"/>
        <v>-0.7333333333333333</v>
      </c>
      <c r="P254" s="17">
        <f t="shared" si="99"/>
        <v>-0.375</v>
      </c>
      <c r="Q254" s="17">
        <f t="shared" si="99"/>
        <v>-0.42857142857142855</v>
      </c>
      <c r="R254" s="17">
        <f t="shared" si="99"/>
        <v>0</v>
      </c>
      <c r="S254" s="17">
        <f t="shared" si="99"/>
        <v>-0.3669064748201439</v>
      </c>
    </row>
    <row r="255" spans="1:19" ht="12.75">
      <c r="A255" s="110"/>
      <c r="B255" s="83">
        <v>2014</v>
      </c>
      <c r="C255" s="14">
        <v>0</v>
      </c>
      <c r="D255" s="20">
        <v>0</v>
      </c>
      <c r="E255" s="14">
        <v>0</v>
      </c>
      <c r="F255" s="20">
        <v>0</v>
      </c>
      <c r="G255" s="14">
        <v>0</v>
      </c>
      <c r="H255" s="20">
        <v>1</v>
      </c>
      <c r="I255" s="14">
        <v>0</v>
      </c>
      <c r="J255" s="20">
        <v>1</v>
      </c>
      <c r="K255" s="14">
        <v>0</v>
      </c>
      <c r="L255" s="20">
        <v>0</v>
      </c>
      <c r="M255" s="14">
        <v>0</v>
      </c>
      <c r="N255" s="20">
        <v>0</v>
      </c>
      <c r="O255" s="14">
        <v>1</v>
      </c>
      <c r="P255" s="14">
        <v>0</v>
      </c>
      <c r="Q255" s="14">
        <v>0</v>
      </c>
      <c r="R255" s="14">
        <v>0</v>
      </c>
      <c r="S255" s="14">
        <f>C255+D255+E255+F255+G255+H255+I255+J255+K255+L255+M255+N255+O255+P255+Q255+R255</f>
        <v>3</v>
      </c>
    </row>
    <row r="256" spans="1:19" ht="12.75">
      <c r="A256" s="108" t="s">
        <v>252</v>
      </c>
      <c r="B256" s="83">
        <v>2013</v>
      </c>
      <c r="C256" s="14">
        <v>0</v>
      </c>
      <c r="D256" s="20">
        <v>0</v>
      </c>
      <c r="E256" s="14">
        <v>0</v>
      </c>
      <c r="F256" s="20">
        <v>0</v>
      </c>
      <c r="G256" s="14">
        <v>1</v>
      </c>
      <c r="H256" s="20">
        <v>0</v>
      </c>
      <c r="I256" s="14">
        <v>1</v>
      </c>
      <c r="J256" s="20">
        <v>0</v>
      </c>
      <c r="K256" s="14">
        <v>0</v>
      </c>
      <c r="L256" s="20">
        <v>0</v>
      </c>
      <c r="M256" s="14">
        <v>0</v>
      </c>
      <c r="N256" s="20">
        <v>0</v>
      </c>
      <c r="O256" s="14">
        <v>0</v>
      </c>
      <c r="P256" s="14">
        <v>3</v>
      </c>
      <c r="Q256" s="14">
        <v>0</v>
      </c>
      <c r="R256" s="14">
        <v>0</v>
      </c>
      <c r="S256" s="14">
        <f>C256+D256+E256+F256+G256+H256+I256+J256+K256+L256+M256+N256+O256+P256+Q256+R256</f>
        <v>5</v>
      </c>
    </row>
    <row r="257" spans="1:19" ht="12.75">
      <c r="A257" s="108" t="s">
        <v>253</v>
      </c>
      <c r="B257" s="84" t="s">
        <v>212</v>
      </c>
      <c r="C257" s="14">
        <f aca="true" t="shared" si="100" ref="C257:S257">C255-C256</f>
        <v>0</v>
      </c>
      <c r="D257" s="20">
        <f t="shared" si="100"/>
        <v>0</v>
      </c>
      <c r="E257" s="14">
        <f t="shared" si="100"/>
        <v>0</v>
      </c>
      <c r="F257" s="20">
        <f t="shared" si="100"/>
        <v>0</v>
      </c>
      <c r="G257" s="14">
        <f t="shared" si="100"/>
        <v>-1</v>
      </c>
      <c r="H257" s="20">
        <f t="shared" si="100"/>
        <v>1</v>
      </c>
      <c r="I257" s="14">
        <f t="shared" si="100"/>
        <v>-1</v>
      </c>
      <c r="J257" s="20">
        <f>J255-J256</f>
        <v>1</v>
      </c>
      <c r="K257" s="14">
        <f t="shared" si="100"/>
        <v>0</v>
      </c>
      <c r="L257" s="20">
        <f t="shared" si="100"/>
        <v>0</v>
      </c>
      <c r="M257" s="14">
        <f t="shared" si="100"/>
        <v>0</v>
      </c>
      <c r="N257" s="20">
        <f t="shared" si="100"/>
        <v>0</v>
      </c>
      <c r="O257" s="14">
        <f t="shared" si="100"/>
        <v>1</v>
      </c>
      <c r="P257" s="14">
        <f t="shared" si="100"/>
        <v>-3</v>
      </c>
      <c r="Q257" s="14">
        <f t="shared" si="100"/>
        <v>0</v>
      </c>
      <c r="R257" s="14">
        <f t="shared" si="100"/>
        <v>0</v>
      </c>
      <c r="S257" s="14">
        <f t="shared" si="100"/>
        <v>-2</v>
      </c>
    </row>
    <row r="258" spans="1:19" ht="13.5" thickBot="1">
      <c r="A258" s="109"/>
      <c r="B258" s="85" t="s">
        <v>5</v>
      </c>
      <c r="C258" s="17">
        <v>0</v>
      </c>
      <c r="D258" s="17">
        <v>0</v>
      </c>
      <c r="E258" s="17">
        <v>0</v>
      </c>
      <c r="F258" s="17">
        <v>0</v>
      </c>
      <c r="G258" s="17">
        <f>G257/G256</f>
        <v>-1</v>
      </c>
      <c r="H258" s="17">
        <v>0</v>
      </c>
      <c r="I258" s="17">
        <f>I257/I256</f>
        <v>-1</v>
      </c>
      <c r="J258" s="17">
        <v>0</v>
      </c>
      <c r="K258" s="17">
        <v>0</v>
      </c>
      <c r="L258" s="17">
        <v>0</v>
      </c>
      <c r="M258" s="17">
        <v>0</v>
      </c>
      <c r="N258" s="17">
        <v>0</v>
      </c>
      <c r="O258" s="17">
        <v>0</v>
      </c>
      <c r="P258" s="17">
        <f>P257/P256</f>
        <v>-1</v>
      </c>
      <c r="Q258" s="17">
        <v>0</v>
      </c>
      <c r="R258" s="17">
        <v>0</v>
      </c>
      <c r="S258" s="17">
        <f>S257/S256</f>
        <v>-0.4</v>
      </c>
    </row>
    <row r="259" spans="1:19" ht="12.75">
      <c r="A259" s="110"/>
      <c r="B259" s="83">
        <v>2014</v>
      </c>
      <c r="C259" s="14">
        <v>152</v>
      </c>
      <c r="D259" s="20">
        <v>166</v>
      </c>
      <c r="E259" s="14">
        <v>82</v>
      </c>
      <c r="F259" s="20">
        <v>32</v>
      </c>
      <c r="G259" s="14">
        <v>27</v>
      </c>
      <c r="H259" s="20">
        <v>29</v>
      </c>
      <c r="I259" s="14">
        <v>66</v>
      </c>
      <c r="J259" s="20">
        <v>70</v>
      </c>
      <c r="K259" s="14">
        <v>45</v>
      </c>
      <c r="L259" s="20">
        <v>14</v>
      </c>
      <c r="M259" s="14">
        <v>6</v>
      </c>
      <c r="N259" s="20">
        <v>34</v>
      </c>
      <c r="O259" s="14">
        <v>40</v>
      </c>
      <c r="P259" s="14">
        <v>129</v>
      </c>
      <c r="Q259" s="14">
        <v>49</v>
      </c>
      <c r="R259" s="14">
        <v>75</v>
      </c>
      <c r="S259" s="14">
        <f>C259+D259+E259+F259+G259+H259+I259+J259+K259+L259+M259+N259+O259+P259+Q259+R259</f>
        <v>1016</v>
      </c>
    </row>
    <row r="260" spans="1:19" ht="12.75">
      <c r="A260" s="108" t="s">
        <v>144</v>
      </c>
      <c r="B260" s="83">
        <v>2013</v>
      </c>
      <c r="C260" s="14">
        <v>247</v>
      </c>
      <c r="D260" s="20">
        <v>185</v>
      </c>
      <c r="E260" s="14">
        <v>117</v>
      </c>
      <c r="F260" s="20">
        <v>22</v>
      </c>
      <c r="G260" s="14">
        <v>54</v>
      </c>
      <c r="H260" s="20">
        <v>25</v>
      </c>
      <c r="I260" s="14">
        <v>61</v>
      </c>
      <c r="J260" s="20">
        <v>93</v>
      </c>
      <c r="K260" s="14">
        <v>45</v>
      </c>
      <c r="L260" s="20">
        <v>20</v>
      </c>
      <c r="M260" s="14">
        <v>11</v>
      </c>
      <c r="N260" s="20">
        <v>53</v>
      </c>
      <c r="O260" s="14">
        <v>60</v>
      </c>
      <c r="P260" s="14">
        <v>109</v>
      </c>
      <c r="Q260" s="14">
        <v>63</v>
      </c>
      <c r="R260" s="14">
        <v>89</v>
      </c>
      <c r="S260" s="14">
        <f>C260+D260+E260+F260+G260+H260+I260+J260+K260+L260+M260+N260+O260+P260+Q260+R260</f>
        <v>1254</v>
      </c>
    </row>
    <row r="261" spans="1:19" ht="12.75">
      <c r="A261" s="110"/>
      <c r="B261" s="84" t="s">
        <v>212</v>
      </c>
      <c r="C261" s="14">
        <f aca="true" t="shared" si="101" ref="C261:R261">C259-C260</f>
        <v>-95</v>
      </c>
      <c r="D261" s="14">
        <f t="shared" si="101"/>
        <v>-19</v>
      </c>
      <c r="E261" s="14">
        <f t="shared" si="101"/>
        <v>-35</v>
      </c>
      <c r="F261" s="14">
        <f t="shared" si="101"/>
        <v>10</v>
      </c>
      <c r="G261" s="14">
        <f t="shared" si="101"/>
        <v>-27</v>
      </c>
      <c r="H261" s="14">
        <f t="shared" si="101"/>
        <v>4</v>
      </c>
      <c r="I261" s="14">
        <f t="shared" si="101"/>
        <v>5</v>
      </c>
      <c r="J261" s="14">
        <f t="shared" si="101"/>
        <v>-23</v>
      </c>
      <c r="K261" s="14">
        <f t="shared" si="101"/>
        <v>0</v>
      </c>
      <c r="L261" s="14">
        <f t="shared" si="101"/>
        <v>-6</v>
      </c>
      <c r="M261" s="14">
        <f t="shared" si="101"/>
        <v>-5</v>
      </c>
      <c r="N261" s="14">
        <f t="shared" si="101"/>
        <v>-19</v>
      </c>
      <c r="O261" s="14">
        <f t="shared" si="101"/>
        <v>-20</v>
      </c>
      <c r="P261" s="14">
        <f t="shared" si="101"/>
        <v>20</v>
      </c>
      <c r="Q261" s="14">
        <f t="shared" si="101"/>
        <v>-14</v>
      </c>
      <c r="R261" s="14">
        <f t="shared" si="101"/>
        <v>-14</v>
      </c>
      <c r="S261" s="14">
        <f>S259-S260</f>
        <v>-238</v>
      </c>
    </row>
    <row r="262" spans="1:19" ht="13.5" thickBot="1">
      <c r="A262" s="109"/>
      <c r="B262" s="85" t="s">
        <v>5</v>
      </c>
      <c r="C262" s="17">
        <f aca="true" t="shared" si="102" ref="C262:S262">C261/C260</f>
        <v>-0.38461538461538464</v>
      </c>
      <c r="D262" s="29">
        <f t="shared" si="102"/>
        <v>-0.10270270270270271</v>
      </c>
      <c r="E262" s="17">
        <f t="shared" si="102"/>
        <v>-0.29914529914529914</v>
      </c>
      <c r="F262" s="29">
        <f t="shared" si="102"/>
        <v>0.45454545454545453</v>
      </c>
      <c r="G262" s="31">
        <f t="shared" si="102"/>
        <v>-0.5</v>
      </c>
      <c r="H262" s="29">
        <f t="shared" si="102"/>
        <v>0.16</v>
      </c>
      <c r="I262" s="17">
        <f t="shared" si="102"/>
        <v>0.08196721311475409</v>
      </c>
      <c r="J262" s="29">
        <f>J261/J260</f>
        <v>-0.24731182795698925</v>
      </c>
      <c r="K262" s="17">
        <f t="shared" si="102"/>
        <v>0</v>
      </c>
      <c r="L262" s="17">
        <f>L261/L260</f>
        <v>-0.3</v>
      </c>
      <c r="M262" s="17">
        <f t="shared" si="102"/>
        <v>-0.45454545454545453</v>
      </c>
      <c r="N262" s="29">
        <f t="shared" si="102"/>
        <v>-0.3584905660377358</v>
      </c>
      <c r="O262" s="17">
        <f t="shared" si="102"/>
        <v>-0.3333333333333333</v>
      </c>
      <c r="P262" s="17">
        <f t="shared" si="102"/>
        <v>0.1834862385321101</v>
      </c>
      <c r="Q262" s="17">
        <f t="shared" si="102"/>
        <v>-0.2222222222222222</v>
      </c>
      <c r="R262" s="249">
        <f t="shared" si="102"/>
        <v>-0.15730337078651685</v>
      </c>
      <c r="S262" s="17">
        <f t="shared" si="102"/>
        <v>-0.189792663476874</v>
      </c>
    </row>
    <row r="263" spans="1:19" ht="12.75">
      <c r="A263" s="110"/>
      <c r="B263" s="83">
        <v>2014</v>
      </c>
      <c r="C263" s="14">
        <v>19</v>
      </c>
      <c r="D263" s="20">
        <v>11</v>
      </c>
      <c r="E263" s="14">
        <v>22</v>
      </c>
      <c r="F263" s="20">
        <v>4</v>
      </c>
      <c r="G263" s="14">
        <v>11</v>
      </c>
      <c r="H263" s="20">
        <v>10</v>
      </c>
      <c r="I263" s="14">
        <v>8</v>
      </c>
      <c r="J263" s="20">
        <v>19</v>
      </c>
      <c r="K263" s="14">
        <v>9</v>
      </c>
      <c r="L263" s="20">
        <v>4</v>
      </c>
      <c r="M263" s="14">
        <v>2</v>
      </c>
      <c r="N263" s="20">
        <v>18</v>
      </c>
      <c r="O263" s="14">
        <v>18</v>
      </c>
      <c r="P263" s="14">
        <v>27</v>
      </c>
      <c r="Q263" s="14">
        <v>18</v>
      </c>
      <c r="R263" s="14">
        <v>19</v>
      </c>
      <c r="S263" s="14">
        <f>C263+D263+E263+F263+G263+H263+I263+J263+K263+L263+M263+N263+O263+P263+Q263+R263</f>
        <v>219</v>
      </c>
    </row>
    <row r="264" spans="1:19" ht="12.75">
      <c r="A264" s="108" t="s">
        <v>254</v>
      </c>
      <c r="B264" s="83">
        <v>2013</v>
      </c>
      <c r="C264" s="14">
        <v>25</v>
      </c>
      <c r="D264" s="20">
        <v>29</v>
      </c>
      <c r="E264" s="14">
        <v>23</v>
      </c>
      <c r="F264" s="20">
        <v>9</v>
      </c>
      <c r="G264" s="14">
        <v>15</v>
      </c>
      <c r="H264" s="20">
        <v>15</v>
      </c>
      <c r="I264" s="14">
        <v>13</v>
      </c>
      <c r="J264" s="20">
        <v>16</v>
      </c>
      <c r="K264" s="14">
        <v>15</v>
      </c>
      <c r="L264" s="20">
        <v>9</v>
      </c>
      <c r="M264" s="14">
        <v>6</v>
      </c>
      <c r="N264" s="20">
        <v>13</v>
      </c>
      <c r="O264" s="14">
        <v>11</v>
      </c>
      <c r="P264" s="14">
        <v>16</v>
      </c>
      <c r="Q264" s="14">
        <v>19</v>
      </c>
      <c r="R264" s="14">
        <v>18</v>
      </c>
      <c r="S264" s="14">
        <f>C264+D264+E264+F264+G264+H264+I264+J264+K264+L264+M264+N264+O264+P264+Q264+R264</f>
        <v>252</v>
      </c>
    </row>
    <row r="265" spans="1:19" ht="12.75">
      <c r="A265" s="108" t="s">
        <v>255</v>
      </c>
      <c r="B265" s="84" t="s">
        <v>212</v>
      </c>
      <c r="C265" s="14">
        <f aca="true" t="shared" si="103" ref="C265:S265">C263-C264</f>
        <v>-6</v>
      </c>
      <c r="D265" s="20">
        <f t="shared" si="103"/>
        <v>-18</v>
      </c>
      <c r="E265" s="14">
        <f t="shared" si="103"/>
        <v>-1</v>
      </c>
      <c r="F265" s="20">
        <f t="shared" si="103"/>
        <v>-5</v>
      </c>
      <c r="G265" s="14">
        <f t="shared" si="103"/>
        <v>-4</v>
      </c>
      <c r="H265" s="20">
        <f>H263-H264</f>
        <v>-5</v>
      </c>
      <c r="I265" s="14">
        <f>I263-I264</f>
        <v>-5</v>
      </c>
      <c r="J265" s="20">
        <f>J263-J264</f>
        <v>3</v>
      </c>
      <c r="K265" s="14">
        <f t="shared" si="103"/>
        <v>-6</v>
      </c>
      <c r="L265" s="20">
        <f t="shared" si="103"/>
        <v>-5</v>
      </c>
      <c r="M265" s="14">
        <f t="shared" si="103"/>
        <v>-4</v>
      </c>
      <c r="N265" s="20">
        <f t="shared" si="103"/>
        <v>5</v>
      </c>
      <c r="O265" s="14">
        <f t="shared" si="103"/>
        <v>7</v>
      </c>
      <c r="P265" s="14">
        <f t="shared" si="103"/>
        <v>11</v>
      </c>
      <c r="Q265" s="14">
        <f t="shared" si="103"/>
        <v>-1</v>
      </c>
      <c r="R265" s="14">
        <f t="shared" si="103"/>
        <v>1</v>
      </c>
      <c r="S265" s="14">
        <f t="shared" si="103"/>
        <v>-33</v>
      </c>
    </row>
    <row r="266" spans="1:19" ht="13.5" thickBot="1">
      <c r="A266" s="109"/>
      <c r="B266" s="85" t="s">
        <v>5</v>
      </c>
      <c r="C266" s="17">
        <f aca="true" t="shared" si="104" ref="C266:S266">C265/C264</f>
        <v>-0.24</v>
      </c>
      <c r="D266" s="17">
        <f t="shared" si="104"/>
        <v>-0.6206896551724138</v>
      </c>
      <c r="E266" s="17">
        <f t="shared" si="104"/>
        <v>-0.043478260869565216</v>
      </c>
      <c r="F266" s="17">
        <f t="shared" si="104"/>
        <v>-0.5555555555555556</v>
      </c>
      <c r="G266" s="17">
        <f t="shared" si="104"/>
        <v>-0.26666666666666666</v>
      </c>
      <c r="H266" s="29">
        <f t="shared" si="104"/>
        <v>-0.3333333333333333</v>
      </c>
      <c r="I266" s="17">
        <f t="shared" si="104"/>
        <v>-0.38461538461538464</v>
      </c>
      <c r="J266" s="29">
        <f t="shared" si="104"/>
        <v>0.1875</v>
      </c>
      <c r="K266" s="17">
        <f t="shared" si="104"/>
        <v>-0.4</v>
      </c>
      <c r="L266" s="17">
        <f t="shared" si="104"/>
        <v>-0.5555555555555556</v>
      </c>
      <c r="M266" s="17">
        <f t="shared" si="104"/>
        <v>-0.6666666666666666</v>
      </c>
      <c r="N266" s="17">
        <f t="shared" si="104"/>
        <v>0.38461538461538464</v>
      </c>
      <c r="O266" s="17">
        <f t="shared" si="104"/>
        <v>0.6363636363636364</v>
      </c>
      <c r="P266" s="17">
        <f t="shared" si="104"/>
        <v>0.6875</v>
      </c>
      <c r="Q266" s="17">
        <f t="shared" si="104"/>
        <v>-0.05263157894736842</v>
      </c>
      <c r="R266" s="17">
        <f t="shared" si="104"/>
        <v>0.05555555555555555</v>
      </c>
      <c r="S266" s="17">
        <f t="shared" si="104"/>
        <v>-0.13095238095238096</v>
      </c>
    </row>
    <row r="267" spans="1:19" ht="12.75">
      <c r="A267" s="110"/>
      <c r="B267" s="83">
        <v>2014</v>
      </c>
      <c r="C267" s="14">
        <v>177</v>
      </c>
      <c r="D267" s="20">
        <v>258</v>
      </c>
      <c r="E267" s="14">
        <v>130</v>
      </c>
      <c r="F267" s="20">
        <v>96</v>
      </c>
      <c r="G267" s="14">
        <v>63</v>
      </c>
      <c r="H267" s="20">
        <v>84</v>
      </c>
      <c r="I267" s="14">
        <v>159</v>
      </c>
      <c r="J267" s="20">
        <v>134</v>
      </c>
      <c r="K267" s="14">
        <v>69</v>
      </c>
      <c r="L267" s="20">
        <v>44</v>
      </c>
      <c r="M267" s="14">
        <v>39</v>
      </c>
      <c r="N267" s="20">
        <v>146</v>
      </c>
      <c r="O267" s="14">
        <v>102</v>
      </c>
      <c r="P267" s="14">
        <v>125</v>
      </c>
      <c r="Q267" s="14">
        <v>189</v>
      </c>
      <c r="R267" s="14">
        <v>242</v>
      </c>
      <c r="S267" s="14">
        <f>C267+D267+E267+F267+G267+H267+I267+J267+K267+L267+M267+N267+O267+P267+Q267+R267</f>
        <v>2057</v>
      </c>
    </row>
    <row r="268" spans="1:19" ht="12.75">
      <c r="A268" s="111" t="s">
        <v>256</v>
      </c>
      <c r="B268" s="83">
        <v>2013</v>
      </c>
      <c r="C268" s="14">
        <v>213</v>
      </c>
      <c r="D268" s="20">
        <v>281</v>
      </c>
      <c r="E268" s="14">
        <v>151</v>
      </c>
      <c r="F268" s="20">
        <v>98</v>
      </c>
      <c r="G268" s="14">
        <v>55</v>
      </c>
      <c r="H268" s="20">
        <v>89</v>
      </c>
      <c r="I268" s="14">
        <v>130</v>
      </c>
      <c r="J268" s="20">
        <v>105</v>
      </c>
      <c r="K268" s="14">
        <v>85</v>
      </c>
      <c r="L268" s="20">
        <v>61</v>
      </c>
      <c r="M268" s="14">
        <v>29</v>
      </c>
      <c r="N268" s="20">
        <v>158</v>
      </c>
      <c r="O268" s="14">
        <v>106</v>
      </c>
      <c r="P268" s="14">
        <v>104</v>
      </c>
      <c r="Q268" s="14">
        <v>147</v>
      </c>
      <c r="R268" s="14">
        <v>212</v>
      </c>
      <c r="S268" s="14">
        <f>C268+D268+E268+F268+G268+H268+I268+J268+K268+L268+M268+N268+O268+P268+Q268+R268</f>
        <v>2024</v>
      </c>
    </row>
    <row r="269" spans="1:19" ht="12.75">
      <c r="A269" s="110"/>
      <c r="B269" s="84" t="s">
        <v>212</v>
      </c>
      <c r="C269" s="14">
        <f aca="true" t="shared" si="105" ref="C269:S269">C267-C268</f>
        <v>-36</v>
      </c>
      <c r="D269" s="20">
        <f t="shared" si="105"/>
        <v>-23</v>
      </c>
      <c r="E269" s="14">
        <f t="shared" si="105"/>
        <v>-21</v>
      </c>
      <c r="F269" s="20">
        <f t="shared" si="105"/>
        <v>-2</v>
      </c>
      <c r="G269" s="14">
        <f t="shared" si="105"/>
        <v>8</v>
      </c>
      <c r="H269" s="20">
        <f t="shared" si="105"/>
        <v>-5</v>
      </c>
      <c r="I269" s="14">
        <f t="shared" si="105"/>
        <v>29</v>
      </c>
      <c r="J269" s="20">
        <f>J267-J268</f>
        <v>29</v>
      </c>
      <c r="K269" s="14">
        <f t="shared" si="105"/>
        <v>-16</v>
      </c>
      <c r="L269" s="20">
        <f t="shared" si="105"/>
        <v>-17</v>
      </c>
      <c r="M269" s="14">
        <f t="shared" si="105"/>
        <v>10</v>
      </c>
      <c r="N269" s="20">
        <f t="shared" si="105"/>
        <v>-12</v>
      </c>
      <c r="O269" s="14">
        <f t="shared" si="105"/>
        <v>-4</v>
      </c>
      <c r="P269" s="14">
        <f t="shared" si="105"/>
        <v>21</v>
      </c>
      <c r="Q269" s="14">
        <f t="shared" si="105"/>
        <v>42</v>
      </c>
      <c r="R269" s="14">
        <f t="shared" si="105"/>
        <v>30</v>
      </c>
      <c r="S269" s="14">
        <f t="shared" si="105"/>
        <v>33</v>
      </c>
    </row>
    <row r="270" spans="1:19" ht="13.5" thickBot="1">
      <c r="A270" s="109"/>
      <c r="B270" s="85" t="s">
        <v>5</v>
      </c>
      <c r="C270" s="17">
        <f aca="true" t="shared" si="106" ref="C270:S270">C269/C268</f>
        <v>-0.16901408450704225</v>
      </c>
      <c r="D270" s="29">
        <f t="shared" si="106"/>
        <v>-0.08185053380782918</v>
      </c>
      <c r="E270" s="17">
        <f t="shared" si="106"/>
        <v>-0.1390728476821192</v>
      </c>
      <c r="F270" s="29">
        <f t="shared" si="106"/>
        <v>-0.02040816326530612</v>
      </c>
      <c r="G270" s="17">
        <f t="shared" si="106"/>
        <v>0.14545454545454545</v>
      </c>
      <c r="H270" s="29">
        <f t="shared" si="106"/>
        <v>-0.056179775280898875</v>
      </c>
      <c r="I270" s="17">
        <f t="shared" si="106"/>
        <v>0.2230769230769231</v>
      </c>
      <c r="J270" s="29">
        <f>J269/J268</f>
        <v>0.2761904761904762</v>
      </c>
      <c r="K270" s="17">
        <f t="shared" si="106"/>
        <v>-0.18823529411764706</v>
      </c>
      <c r="L270" s="29">
        <f t="shared" si="106"/>
        <v>-0.2786885245901639</v>
      </c>
      <c r="M270" s="17">
        <f t="shared" si="106"/>
        <v>0.3448275862068966</v>
      </c>
      <c r="N270" s="29">
        <f t="shared" si="106"/>
        <v>-0.0759493670886076</v>
      </c>
      <c r="O270" s="17">
        <f t="shared" si="106"/>
        <v>-0.03773584905660377</v>
      </c>
      <c r="P270" s="17">
        <f t="shared" si="106"/>
        <v>0.20192307692307693</v>
      </c>
      <c r="Q270" s="17">
        <f t="shared" si="106"/>
        <v>0.2857142857142857</v>
      </c>
      <c r="R270" s="17">
        <f t="shared" si="106"/>
        <v>0.14150943396226415</v>
      </c>
      <c r="S270" s="17">
        <f t="shared" si="106"/>
        <v>0.016304347826086956</v>
      </c>
    </row>
    <row r="271" spans="1:19" ht="12.75">
      <c r="A271" s="110"/>
      <c r="B271" s="83">
        <v>2014</v>
      </c>
      <c r="C271" s="14">
        <v>1161</v>
      </c>
      <c r="D271" s="20">
        <v>612</v>
      </c>
      <c r="E271" s="14">
        <v>459</v>
      </c>
      <c r="F271" s="20">
        <v>110</v>
      </c>
      <c r="G271" s="14">
        <v>109</v>
      </c>
      <c r="H271" s="20">
        <v>118</v>
      </c>
      <c r="I271" s="14">
        <v>379</v>
      </c>
      <c r="J271" s="20">
        <v>244</v>
      </c>
      <c r="K271" s="14">
        <v>289</v>
      </c>
      <c r="L271" s="20">
        <v>98</v>
      </c>
      <c r="M271" s="14">
        <v>47</v>
      </c>
      <c r="N271" s="20">
        <v>188</v>
      </c>
      <c r="O271" s="14">
        <v>265</v>
      </c>
      <c r="P271" s="45">
        <v>412</v>
      </c>
      <c r="Q271" s="14">
        <v>360</v>
      </c>
      <c r="R271" s="14">
        <v>556</v>
      </c>
      <c r="S271" s="14">
        <f>C271+D271+E271+F271+G271+H271+I271+J271+K271+L271+M271+N271+O271+P271+Q271+R271</f>
        <v>5407</v>
      </c>
    </row>
    <row r="272" spans="1:19" ht="12.75">
      <c r="A272" s="108" t="s">
        <v>257</v>
      </c>
      <c r="B272" s="83">
        <v>2013</v>
      </c>
      <c r="C272" s="14">
        <v>1281</v>
      </c>
      <c r="D272" s="20">
        <v>672</v>
      </c>
      <c r="E272" s="14">
        <v>559</v>
      </c>
      <c r="F272" s="20">
        <v>85</v>
      </c>
      <c r="G272" s="14">
        <v>122</v>
      </c>
      <c r="H272" s="20">
        <v>145</v>
      </c>
      <c r="I272" s="14">
        <v>320</v>
      </c>
      <c r="J272" s="20">
        <v>310</v>
      </c>
      <c r="K272" s="14">
        <v>294</v>
      </c>
      <c r="L272" s="20">
        <v>80</v>
      </c>
      <c r="M272" s="14">
        <v>94</v>
      </c>
      <c r="N272" s="20">
        <v>201</v>
      </c>
      <c r="O272" s="14">
        <v>211</v>
      </c>
      <c r="P272" s="14">
        <v>461</v>
      </c>
      <c r="Q272" s="14">
        <v>270</v>
      </c>
      <c r="R272" s="14">
        <v>354</v>
      </c>
      <c r="S272" s="14">
        <f>C272+D272+E272+F272+G272+H272+I272+J272+K272+L272+M272+N272+O272+P272+Q272+R272</f>
        <v>5459</v>
      </c>
    </row>
    <row r="273" spans="1:19" ht="12.75">
      <c r="A273" s="108" t="s">
        <v>258</v>
      </c>
      <c r="B273" s="84" t="s">
        <v>212</v>
      </c>
      <c r="C273" s="14">
        <f aca="true" t="shared" si="107" ref="C273:S273">C271-C272</f>
        <v>-120</v>
      </c>
      <c r="D273" s="20">
        <f t="shared" si="107"/>
        <v>-60</v>
      </c>
      <c r="E273" s="14">
        <f t="shared" si="107"/>
        <v>-100</v>
      </c>
      <c r="F273" s="20">
        <f t="shared" si="107"/>
        <v>25</v>
      </c>
      <c r="G273" s="14">
        <f t="shared" si="107"/>
        <v>-13</v>
      </c>
      <c r="H273" s="20">
        <f t="shared" si="107"/>
        <v>-27</v>
      </c>
      <c r="I273" s="14">
        <f t="shared" si="107"/>
        <v>59</v>
      </c>
      <c r="J273" s="20">
        <f>J271-J272</f>
        <v>-66</v>
      </c>
      <c r="K273" s="14">
        <f t="shared" si="107"/>
        <v>-5</v>
      </c>
      <c r="L273" s="20">
        <f t="shared" si="107"/>
        <v>18</v>
      </c>
      <c r="M273" s="14">
        <f t="shared" si="107"/>
        <v>-47</v>
      </c>
      <c r="N273" s="20">
        <f t="shared" si="107"/>
        <v>-13</v>
      </c>
      <c r="O273" s="14">
        <f t="shared" si="107"/>
        <v>54</v>
      </c>
      <c r="P273" s="14">
        <f t="shared" si="107"/>
        <v>-49</v>
      </c>
      <c r="Q273" s="14">
        <f t="shared" si="107"/>
        <v>90</v>
      </c>
      <c r="R273" s="14">
        <f t="shared" si="107"/>
        <v>202</v>
      </c>
      <c r="S273" s="14">
        <f t="shared" si="107"/>
        <v>-52</v>
      </c>
    </row>
    <row r="274" spans="1:19" ht="13.5" thickBot="1">
      <c r="A274" s="109"/>
      <c r="B274" s="85" t="s">
        <v>5</v>
      </c>
      <c r="C274" s="17">
        <f aca="true" t="shared" si="108" ref="C274:R274">C273/C272</f>
        <v>-0.0936768149882904</v>
      </c>
      <c r="D274" s="17">
        <f t="shared" si="108"/>
        <v>-0.08928571428571429</v>
      </c>
      <c r="E274" s="17">
        <f t="shared" si="108"/>
        <v>-0.17889087656529518</v>
      </c>
      <c r="F274" s="17">
        <f t="shared" si="108"/>
        <v>0.29411764705882354</v>
      </c>
      <c r="G274" s="17">
        <f t="shared" si="108"/>
        <v>-0.10655737704918032</v>
      </c>
      <c r="H274" s="17">
        <f t="shared" si="108"/>
        <v>-0.18620689655172415</v>
      </c>
      <c r="I274" s="17">
        <f t="shared" si="108"/>
        <v>0.184375</v>
      </c>
      <c r="J274" s="17">
        <f t="shared" si="108"/>
        <v>-0.2129032258064516</v>
      </c>
      <c r="K274" s="17">
        <f t="shared" si="108"/>
        <v>-0.017006802721088437</v>
      </c>
      <c r="L274" s="17">
        <f t="shared" si="108"/>
        <v>0.225</v>
      </c>
      <c r="M274" s="17">
        <f t="shared" si="108"/>
        <v>-0.5</v>
      </c>
      <c r="N274" s="17">
        <f t="shared" si="108"/>
        <v>-0.06467661691542288</v>
      </c>
      <c r="O274" s="17">
        <f t="shared" si="108"/>
        <v>0.2559241706161137</v>
      </c>
      <c r="P274" s="17">
        <f>P273/P272</f>
        <v>-0.10629067245119306</v>
      </c>
      <c r="Q274" s="17">
        <f t="shared" si="108"/>
        <v>0.3333333333333333</v>
      </c>
      <c r="R274" s="17">
        <f t="shared" si="108"/>
        <v>0.5706214689265536</v>
      </c>
      <c r="S274" s="17">
        <f>S273/S272</f>
        <v>-0.009525554130793186</v>
      </c>
    </row>
    <row r="275" spans="1:19" ht="12.75">
      <c r="A275" s="110"/>
      <c r="B275" s="83">
        <v>2014</v>
      </c>
      <c r="C275" s="14">
        <v>205</v>
      </c>
      <c r="D275" s="20">
        <v>260</v>
      </c>
      <c r="E275" s="14">
        <v>140</v>
      </c>
      <c r="F275" s="20">
        <v>30</v>
      </c>
      <c r="G275" s="14">
        <v>30</v>
      </c>
      <c r="H275" s="20">
        <v>45</v>
      </c>
      <c r="I275" s="14">
        <v>96</v>
      </c>
      <c r="J275" s="20">
        <v>48</v>
      </c>
      <c r="K275" s="14">
        <v>47</v>
      </c>
      <c r="L275" s="20">
        <v>30</v>
      </c>
      <c r="M275" s="14">
        <v>15</v>
      </c>
      <c r="N275" s="20">
        <v>68</v>
      </c>
      <c r="O275" s="14">
        <v>53</v>
      </c>
      <c r="P275" s="14">
        <v>85</v>
      </c>
      <c r="Q275" s="14">
        <v>128</v>
      </c>
      <c r="R275" s="14">
        <v>101</v>
      </c>
      <c r="S275" s="14">
        <f>C275+D275+E275+F275+G275+H275+I275+J275+K275+L275+M275+N275+O275+P275+Q275+R275</f>
        <v>1381</v>
      </c>
    </row>
    <row r="276" spans="1:19" ht="12.75">
      <c r="A276" s="108" t="s">
        <v>259</v>
      </c>
      <c r="B276" s="83">
        <v>2013</v>
      </c>
      <c r="C276" s="14">
        <v>310</v>
      </c>
      <c r="D276" s="20">
        <v>283</v>
      </c>
      <c r="E276" s="14">
        <v>159</v>
      </c>
      <c r="F276" s="20">
        <v>33</v>
      </c>
      <c r="G276" s="14">
        <v>28</v>
      </c>
      <c r="H276" s="20">
        <v>68</v>
      </c>
      <c r="I276" s="14">
        <v>94</v>
      </c>
      <c r="J276" s="20">
        <v>65</v>
      </c>
      <c r="K276" s="14">
        <v>55</v>
      </c>
      <c r="L276" s="20">
        <v>31</v>
      </c>
      <c r="M276" s="14">
        <v>21</v>
      </c>
      <c r="N276" s="20">
        <v>112</v>
      </c>
      <c r="O276" s="14">
        <v>80</v>
      </c>
      <c r="P276" s="14">
        <v>115</v>
      </c>
      <c r="Q276" s="14">
        <v>127</v>
      </c>
      <c r="R276" s="14">
        <v>146</v>
      </c>
      <c r="S276" s="14">
        <f>C276+D276+E276+F276+G276+H276+I276+J276+K276+L276+M276+N276+O276+P276+Q276+R276</f>
        <v>1727</v>
      </c>
    </row>
    <row r="277" spans="1:19" ht="12.75">
      <c r="A277" s="108" t="s">
        <v>260</v>
      </c>
      <c r="B277" s="84" t="s">
        <v>212</v>
      </c>
      <c r="C277" s="14">
        <f aca="true" t="shared" si="109" ref="C277:S277">C275-C276</f>
        <v>-105</v>
      </c>
      <c r="D277" s="20">
        <f t="shared" si="109"/>
        <v>-23</v>
      </c>
      <c r="E277" s="14">
        <f t="shared" si="109"/>
        <v>-19</v>
      </c>
      <c r="F277" s="20">
        <f t="shared" si="109"/>
        <v>-3</v>
      </c>
      <c r="G277" s="14">
        <f t="shared" si="109"/>
        <v>2</v>
      </c>
      <c r="H277" s="20">
        <f t="shared" si="109"/>
        <v>-23</v>
      </c>
      <c r="I277" s="14">
        <f t="shared" si="109"/>
        <v>2</v>
      </c>
      <c r="J277" s="20">
        <f>J275-J276</f>
        <v>-17</v>
      </c>
      <c r="K277" s="14">
        <f t="shared" si="109"/>
        <v>-8</v>
      </c>
      <c r="L277" s="20">
        <f t="shared" si="109"/>
        <v>-1</v>
      </c>
      <c r="M277" s="14">
        <f t="shared" si="109"/>
        <v>-6</v>
      </c>
      <c r="N277" s="20">
        <f t="shared" si="109"/>
        <v>-44</v>
      </c>
      <c r="O277" s="14">
        <f t="shared" si="109"/>
        <v>-27</v>
      </c>
      <c r="P277" s="14">
        <f t="shared" si="109"/>
        <v>-30</v>
      </c>
      <c r="Q277" s="14">
        <f t="shared" si="109"/>
        <v>1</v>
      </c>
      <c r="R277" s="14">
        <f t="shared" si="109"/>
        <v>-45</v>
      </c>
      <c r="S277" s="14">
        <f t="shared" si="109"/>
        <v>-346</v>
      </c>
    </row>
    <row r="278" spans="1:19" ht="13.5" thickBot="1">
      <c r="A278" s="109"/>
      <c r="B278" s="85" t="s">
        <v>5</v>
      </c>
      <c r="C278" s="17">
        <f aca="true" t="shared" si="110" ref="C278:S278">C277/C276</f>
        <v>-0.3387096774193548</v>
      </c>
      <c r="D278" s="29">
        <f t="shared" si="110"/>
        <v>-0.0812720848056537</v>
      </c>
      <c r="E278" s="17">
        <f t="shared" si="110"/>
        <v>-0.11949685534591195</v>
      </c>
      <c r="F278" s="29">
        <f t="shared" si="110"/>
        <v>-0.09090909090909091</v>
      </c>
      <c r="G278" s="17">
        <f t="shared" si="110"/>
        <v>0.07142857142857142</v>
      </c>
      <c r="H278" s="29">
        <f t="shared" si="110"/>
        <v>-0.3382352941176471</v>
      </c>
      <c r="I278" s="17">
        <f t="shared" si="110"/>
        <v>0.02127659574468085</v>
      </c>
      <c r="J278" s="29">
        <f>J277/J276</f>
        <v>-0.26153846153846155</v>
      </c>
      <c r="K278" s="17">
        <f t="shared" si="110"/>
        <v>-0.14545454545454545</v>
      </c>
      <c r="L278" s="29">
        <f t="shared" si="110"/>
        <v>-0.03225806451612903</v>
      </c>
      <c r="M278" s="17">
        <f t="shared" si="110"/>
        <v>-0.2857142857142857</v>
      </c>
      <c r="N278" s="29">
        <f t="shared" si="110"/>
        <v>-0.39285714285714285</v>
      </c>
      <c r="O278" s="17">
        <f t="shared" si="110"/>
        <v>-0.3375</v>
      </c>
      <c r="P278" s="17">
        <f t="shared" si="110"/>
        <v>-0.2608695652173913</v>
      </c>
      <c r="Q278" s="17">
        <f t="shared" si="110"/>
        <v>0.007874015748031496</v>
      </c>
      <c r="R278" s="17">
        <f t="shared" si="110"/>
        <v>-0.3082191780821918</v>
      </c>
      <c r="S278" s="17">
        <f t="shared" si="110"/>
        <v>-0.20034742327735958</v>
      </c>
    </row>
    <row r="279" spans="1:19" ht="12.75">
      <c r="A279" s="113"/>
      <c r="B279" s="245"/>
      <c r="C279" s="42"/>
      <c r="D279" s="42"/>
      <c r="E279" s="42"/>
      <c r="F279" s="42"/>
      <c r="G279" s="42"/>
      <c r="H279" s="42"/>
      <c r="I279" s="42"/>
      <c r="J279" s="42"/>
      <c r="K279" s="42"/>
      <c r="L279" s="42"/>
      <c r="M279" s="42"/>
      <c r="N279" s="42"/>
      <c r="O279" s="42"/>
      <c r="P279" s="42"/>
      <c r="Q279" s="42"/>
      <c r="R279" s="42"/>
      <c r="S279" s="42"/>
    </row>
    <row r="280" spans="1:19" ht="13.5" thickBot="1">
      <c r="A280" s="112" t="s">
        <v>268</v>
      </c>
      <c r="B280" s="19"/>
      <c r="C280" s="19"/>
      <c r="D280" s="19"/>
      <c r="E280" s="19"/>
      <c r="F280" s="19"/>
      <c r="G280" s="19"/>
      <c r="H280" s="19"/>
      <c r="I280" s="19"/>
      <c r="J280" s="19"/>
      <c r="K280" s="19"/>
      <c r="L280" s="19"/>
      <c r="M280" s="19"/>
      <c r="N280" s="19"/>
      <c r="O280" s="19"/>
      <c r="P280" s="19"/>
      <c r="Q280" s="19"/>
      <c r="R280" s="19"/>
      <c r="S280" s="19"/>
    </row>
    <row r="281" spans="1:19" ht="21" thickBot="1">
      <c r="A281" s="105"/>
      <c r="B281" s="82"/>
      <c r="C281" s="21" t="s">
        <v>100</v>
      </c>
      <c r="D281" s="23" t="s">
        <v>101</v>
      </c>
      <c r="E281" s="24" t="s">
        <v>102</v>
      </c>
      <c r="F281" s="23" t="s">
        <v>103</v>
      </c>
      <c r="G281" s="24" t="s">
        <v>104</v>
      </c>
      <c r="H281" s="23" t="s">
        <v>105</v>
      </c>
      <c r="I281" s="24" t="s">
        <v>106</v>
      </c>
      <c r="J281" s="22" t="s">
        <v>107</v>
      </c>
      <c r="K281" s="21" t="s">
        <v>108</v>
      </c>
      <c r="L281" s="27"/>
      <c r="M281" s="26"/>
      <c r="N281" s="26"/>
      <c r="O281" s="26"/>
      <c r="P281" s="26"/>
      <c r="Q281" s="26"/>
      <c r="R281" s="27"/>
      <c r="S281" s="46" t="s">
        <v>30</v>
      </c>
    </row>
    <row r="282" spans="1:19" ht="12.75">
      <c r="A282" s="106"/>
      <c r="B282" s="83">
        <v>2014</v>
      </c>
      <c r="C282" s="14">
        <f aca="true" t="shared" si="111" ref="C282:S283">C286+C290+C294+C298+C302+C306+C310</f>
        <v>46</v>
      </c>
      <c r="D282" s="14">
        <f t="shared" si="111"/>
        <v>676</v>
      </c>
      <c r="E282" s="14">
        <f t="shared" si="111"/>
        <v>1059</v>
      </c>
      <c r="F282" s="14">
        <f t="shared" si="111"/>
        <v>598</v>
      </c>
      <c r="G282" s="14">
        <f t="shared" si="111"/>
        <v>237</v>
      </c>
      <c r="H282" s="14">
        <f t="shared" si="111"/>
        <v>256</v>
      </c>
      <c r="I282" s="14">
        <f t="shared" si="111"/>
        <v>223</v>
      </c>
      <c r="J282" s="14">
        <f>J286+J290+J294+J298+J302+J306+J310</f>
        <v>442</v>
      </c>
      <c r="K282" s="14">
        <f t="shared" si="111"/>
        <v>258</v>
      </c>
      <c r="L282" s="14"/>
      <c r="M282" s="14"/>
      <c r="N282" s="14"/>
      <c r="O282" s="14"/>
      <c r="P282" s="14"/>
      <c r="Q282" s="14"/>
      <c r="R282" s="28"/>
      <c r="S282" s="14">
        <f t="shared" si="111"/>
        <v>3795</v>
      </c>
    </row>
    <row r="283" spans="1:19" ht="12.75">
      <c r="A283" s="243" t="s">
        <v>40</v>
      </c>
      <c r="B283" s="83">
        <v>2013</v>
      </c>
      <c r="C283" s="14">
        <f t="shared" si="111"/>
        <v>58</v>
      </c>
      <c r="D283" s="14">
        <f t="shared" si="111"/>
        <v>730</v>
      </c>
      <c r="E283" s="14">
        <f t="shared" si="111"/>
        <v>1180</v>
      </c>
      <c r="F283" s="14">
        <f t="shared" si="111"/>
        <v>634</v>
      </c>
      <c r="G283" s="14">
        <f t="shared" si="111"/>
        <v>265</v>
      </c>
      <c r="H283" s="14">
        <f t="shared" si="111"/>
        <v>312</v>
      </c>
      <c r="I283" s="14">
        <f t="shared" si="111"/>
        <v>269</v>
      </c>
      <c r="J283" s="14">
        <f>J287+J291+J295+J299+J303+J307+J311</f>
        <v>448</v>
      </c>
      <c r="K283" s="14">
        <f t="shared" si="111"/>
        <v>359</v>
      </c>
      <c r="L283" s="14"/>
      <c r="M283" s="14"/>
      <c r="N283" s="14"/>
      <c r="O283" s="14"/>
      <c r="P283" s="14"/>
      <c r="Q283" s="14"/>
      <c r="R283" s="28"/>
      <c r="S283" s="14">
        <f t="shared" si="111"/>
        <v>4255</v>
      </c>
    </row>
    <row r="284" spans="1:19" ht="12.75">
      <c r="A284" s="106"/>
      <c r="B284" s="84" t="s">
        <v>212</v>
      </c>
      <c r="C284" s="14">
        <f aca="true" t="shared" si="112" ref="C284:K284">C282-C283</f>
        <v>-12</v>
      </c>
      <c r="D284" s="20">
        <f t="shared" si="112"/>
        <v>-54</v>
      </c>
      <c r="E284" s="14">
        <f t="shared" si="112"/>
        <v>-121</v>
      </c>
      <c r="F284" s="20">
        <f t="shared" si="112"/>
        <v>-36</v>
      </c>
      <c r="G284" s="14">
        <f t="shared" si="112"/>
        <v>-28</v>
      </c>
      <c r="H284" s="20">
        <f t="shared" si="112"/>
        <v>-56</v>
      </c>
      <c r="I284" s="14">
        <f t="shared" si="112"/>
        <v>-46</v>
      </c>
      <c r="J284" s="20">
        <f>J282-J283</f>
        <v>-6</v>
      </c>
      <c r="K284" s="14">
        <f t="shared" si="112"/>
        <v>-101</v>
      </c>
      <c r="L284" s="20"/>
      <c r="M284" s="14"/>
      <c r="N284" s="14"/>
      <c r="O284" s="14"/>
      <c r="P284" s="14"/>
      <c r="Q284" s="14"/>
      <c r="R284" s="20"/>
      <c r="S284" s="14">
        <f>S282-S283</f>
        <v>-460</v>
      </c>
    </row>
    <row r="285" spans="1:19" ht="13.5" thickBot="1">
      <c r="A285" s="107"/>
      <c r="B285" s="85" t="s">
        <v>5</v>
      </c>
      <c r="C285" s="17">
        <f aca="true" t="shared" si="113" ref="C285:K285">C284/C283</f>
        <v>-0.20689655172413793</v>
      </c>
      <c r="D285" s="29">
        <f t="shared" si="113"/>
        <v>-0.07397260273972603</v>
      </c>
      <c r="E285" s="17">
        <f t="shared" si="113"/>
        <v>-0.10254237288135593</v>
      </c>
      <c r="F285" s="29">
        <f t="shared" si="113"/>
        <v>-0.056782334384858045</v>
      </c>
      <c r="G285" s="17">
        <f t="shared" si="113"/>
        <v>-0.10566037735849057</v>
      </c>
      <c r="H285" s="29">
        <f t="shared" si="113"/>
        <v>-0.1794871794871795</v>
      </c>
      <c r="I285" s="17">
        <f t="shared" si="113"/>
        <v>-0.17100371747211895</v>
      </c>
      <c r="J285" s="29">
        <f>J284/J283</f>
        <v>-0.013392857142857142</v>
      </c>
      <c r="K285" s="17">
        <f t="shared" si="113"/>
        <v>-0.28133704735376047</v>
      </c>
      <c r="L285" s="29"/>
      <c r="M285" s="17"/>
      <c r="N285" s="17"/>
      <c r="O285" s="17"/>
      <c r="P285" s="17"/>
      <c r="Q285" s="17"/>
      <c r="R285" s="29"/>
      <c r="S285" s="17">
        <f>S284/S283</f>
        <v>-0.10810810810810811</v>
      </c>
    </row>
    <row r="286" spans="1:19" ht="12.75">
      <c r="A286" s="106"/>
      <c r="B286" s="83">
        <v>2014</v>
      </c>
      <c r="C286" s="14">
        <v>0</v>
      </c>
      <c r="D286" s="20">
        <v>9</v>
      </c>
      <c r="E286" s="14">
        <v>24</v>
      </c>
      <c r="F286" s="20">
        <v>6</v>
      </c>
      <c r="G286" s="14">
        <v>1</v>
      </c>
      <c r="H286" s="20">
        <v>5</v>
      </c>
      <c r="I286" s="14">
        <v>8</v>
      </c>
      <c r="J286" s="20">
        <v>13</v>
      </c>
      <c r="K286" s="14">
        <v>17</v>
      </c>
      <c r="L286" s="20"/>
      <c r="M286" s="14"/>
      <c r="N286" s="14"/>
      <c r="O286" s="14"/>
      <c r="P286" s="14"/>
      <c r="Q286" s="14"/>
      <c r="R286" s="20"/>
      <c r="S286" s="14">
        <f>C286+D286+E286+F286+G286+H286+I286+J286+K286</f>
        <v>83</v>
      </c>
    </row>
    <row r="287" spans="1:19" ht="12.75">
      <c r="A287" s="108" t="s">
        <v>250</v>
      </c>
      <c r="B287" s="83">
        <v>2013</v>
      </c>
      <c r="C287" s="14">
        <v>0</v>
      </c>
      <c r="D287" s="20">
        <v>7</v>
      </c>
      <c r="E287" s="14">
        <v>26</v>
      </c>
      <c r="F287" s="20">
        <v>3</v>
      </c>
      <c r="G287" s="14">
        <v>3</v>
      </c>
      <c r="H287" s="20">
        <v>6</v>
      </c>
      <c r="I287" s="14">
        <v>3</v>
      </c>
      <c r="J287" s="20">
        <v>17</v>
      </c>
      <c r="K287" s="14">
        <v>22</v>
      </c>
      <c r="L287" s="20"/>
      <c r="M287" s="14"/>
      <c r="N287" s="14"/>
      <c r="O287" s="14"/>
      <c r="P287" s="14"/>
      <c r="Q287" s="14"/>
      <c r="R287" s="20"/>
      <c r="S287" s="14">
        <f>C287+D287+E287+F287+G287+H287+I287+J287+K287</f>
        <v>87</v>
      </c>
    </row>
    <row r="288" spans="1:19" ht="12.75">
      <c r="A288" s="108" t="s">
        <v>251</v>
      </c>
      <c r="B288" s="84" t="s">
        <v>212</v>
      </c>
      <c r="C288" s="14">
        <f aca="true" t="shared" si="114" ref="C288:K288">C286-C287</f>
        <v>0</v>
      </c>
      <c r="D288" s="20">
        <f t="shared" si="114"/>
        <v>2</v>
      </c>
      <c r="E288" s="14">
        <f t="shared" si="114"/>
        <v>-2</v>
      </c>
      <c r="F288" s="20">
        <f t="shared" si="114"/>
        <v>3</v>
      </c>
      <c r="G288" s="14">
        <f t="shared" si="114"/>
        <v>-2</v>
      </c>
      <c r="H288" s="20">
        <f t="shared" si="114"/>
        <v>-1</v>
      </c>
      <c r="I288" s="14">
        <f t="shared" si="114"/>
        <v>5</v>
      </c>
      <c r="J288" s="20">
        <f>J286-J287</f>
        <v>-4</v>
      </c>
      <c r="K288" s="14">
        <f t="shared" si="114"/>
        <v>-5</v>
      </c>
      <c r="L288" s="20"/>
      <c r="M288" s="14"/>
      <c r="N288" s="14"/>
      <c r="O288" s="14"/>
      <c r="P288" s="14"/>
      <c r="Q288" s="14"/>
      <c r="R288" s="20"/>
      <c r="S288" s="14">
        <f>S286-S287</f>
        <v>-4</v>
      </c>
    </row>
    <row r="289" spans="1:19" ht="13.5" thickBot="1">
      <c r="A289" s="109"/>
      <c r="B289" s="85" t="s">
        <v>5</v>
      </c>
      <c r="C289" s="31">
        <v>0</v>
      </c>
      <c r="D289" s="31">
        <f aca="true" t="shared" si="115" ref="D289:K289">D288/D287</f>
        <v>0.2857142857142857</v>
      </c>
      <c r="E289" s="31">
        <f t="shared" si="115"/>
        <v>-0.07692307692307693</v>
      </c>
      <c r="F289" s="31">
        <f t="shared" si="115"/>
        <v>1</v>
      </c>
      <c r="G289" s="31">
        <f t="shared" si="115"/>
        <v>-0.6666666666666666</v>
      </c>
      <c r="H289" s="31">
        <f t="shared" si="115"/>
        <v>-0.16666666666666666</v>
      </c>
      <c r="I289" s="31">
        <f t="shared" si="115"/>
        <v>1.6666666666666667</v>
      </c>
      <c r="J289" s="31">
        <f t="shared" si="115"/>
        <v>-0.23529411764705882</v>
      </c>
      <c r="K289" s="31">
        <f t="shared" si="115"/>
        <v>-0.22727272727272727</v>
      </c>
      <c r="L289" s="29"/>
      <c r="M289" s="17"/>
      <c r="N289" s="17"/>
      <c r="O289" s="17"/>
      <c r="P289" s="17"/>
      <c r="Q289" s="17"/>
      <c r="R289" s="29"/>
      <c r="S289" s="17">
        <f>S288/S287</f>
        <v>-0.04597701149425287</v>
      </c>
    </row>
    <row r="290" spans="1:19" ht="12.75">
      <c r="A290" s="110"/>
      <c r="B290" s="83">
        <v>2014</v>
      </c>
      <c r="C290" s="14">
        <v>0</v>
      </c>
      <c r="D290" s="20">
        <v>0</v>
      </c>
      <c r="E290" s="14">
        <v>0</v>
      </c>
      <c r="F290" s="20">
        <v>0</v>
      </c>
      <c r="G290" s="14">
        <v>0</v>
      </c>
      <c r="H290" s="20">
        <v>0</v>
      </c>
      <c r="I290" s="14">
        <v>0</v>
      </c>
      <c r="J290" s="20">
        <v>0</v>
      </c>
      <c r="K290" s="14">
        <v>1</v>
      </c>
      <c r="L290" s="20"/>
      <c r="M290" s="14"/>
      <c r="N290" s="14"/>
      <c r="O290" s="14"/>
      <c r="P290" s="14"/>
      <c r="Q290" s="14"/>
      <c r="R290" s="20"/>
      <c r="S290" s="14">
        <f>C290+D290+E290+F290+G290+H290+I290+J290+K290</f>
        <v>1</v>
      </c>
    </row>
    <row r="291" spans="1:19" ht="12.75">
      <c r="A291" s="108" t="s">
        <v>252</v>
      </c>
      <c r="B291" s="83">
        <v>2013</v>
      </c>
      <c r="C291" s="14">
        <v>0</v>
      </c>
      <c r="D291" s="20">
        <v>0</v>
      </c>
      <c r="E291" s="14">
        <v>1</v>
      </c>
      <c r="F291" s="20">
        <v>0</v>
      </c>
      <c r="G291" s="14">
        <v>0</v>
      </c>
      <c r="H291" s="20">
        <v>0</v>
      </c>
      <c r="I291" s="14">
        <v>0</v>
      </c>
      <c r="J291" s="20">
        <v>0</v>
      </c>
      <c r="K291" s="14">
        <v>0</v>
      </c>
      <c r="L291" s="20"/>
      <c r="M291" s="14"/>
      <c r="N291" s="14"/>
      <c r="O291" s="14"/>
      <c r="P291" s="14"/>
      <c r="Q291" s="14"/>
      <c r="R291" s="20"/>
      <c r="S291" s="14">
        <f>C291+D291+E291+F291+G291+H291+I291+J291+K291</f>
        <v>1</v>
      </c>
    </row>
    <row r="292" spans="1:19" ht="12.75">
      <c r="A292" s="108" t="s">
        <v>253</v>
      </c>
      <c r="B292" s="84" t="s">
        <v>212</v>
      </c>
      <c r="C292" s="14">
        <f aca="true" t="shared" si="116" ref="C292:K292">C290-C291</f>
        <v>0</v>
      </c>
      <c r="D292" s="20">
        <f t="shared" si="116"/>
        <v>0</v>
      </c>
      <c r="E292" s="14">
        <f t="shared" si="116"/>
        <v>-1</v>
      </c>
      <c r="F292" s="20">
        <f t="shared" si="116"/>
        <v>0</v>
      </c>
      <c r="G292" s="14">
        <f t="shared" si="116"/>
        <v>0</v>
      </c>
      <c r="H292" s="20">
        <f t="shared" si="116"/>
        <v>0</v>
      </c>
      <c r="I292" s="14">
        <f t="shared" si="116"/>
        <v>0</v>
      </c>
      <c r="J292" s="20">
        <f>J290-J291</f>
        <v>0</v>
      </c>
      <c r="K292" s="14">
        <f t="shared" si="116"/>
        <v>1</v>
      </c>
      <c r="L292" s="20"/>
      <c r="M292" s="14"/>
      <c r="N292" s="14"/>
      <c r="O292" s="14"/>
      <c r="P292" s="14"/>
      <c r="Q292" s="14"/>
      <c r="R292" s="20"/>
      <c r="S292" s="14">
        <f>S290-S291</f>
        <v>0</v>
      </c>
    </row>
    <row r="293" spans="1:19" ht="13.5" thickBot="1">
      <c r="A293" s="109"/>
      <c r="B293" s="85" t="s">
        <v>5</v>
      </c>
      <c r="C293" s="31">
        <v>0</v>
      </c>
      <c r="D293" s="31">
        <v>0</v>
      </c>
      <c r="E293" s="31">
        <f>E292/E291</f>
        <v>-1</v>
      </c>
      <c r="F293" s="31">
        <v>0</v>
      </c>
      <c r="G293" s="31">
        <v>0</v>
      </c>
      <c r="H293" s="31">
        <v>0</v>
      </c>
      <c r="I293" s="31">
        <v>0</v>
      </c>
      <c r="J293" s="31">
        <v>0</v>
      </c>
      <c r="K293" s="31">
        <v>0</v>
      </c>
      <c r="L293" s="29"/>
      <c r="M293" s="17"/>
      <c r="N293" s="17"/>
      <c r="O293" s="17"/>
      <c r="P293" s="17"/>
      <c r="Q293" s="17"/>
      <c r="R293" s="29"/>
      <c r="S293" s="17">
        <f>S292/S291</f>
        <v>0</v>
      </c>
    </row>
    <row r="294" spans="1:19" ht="12.75">
      <c r="A294" s="110"/>
      <c r="B294" s="83">
        <v>2014</v>
      </c>
      <c r="C294" s="14">
        <v>0</v>
      </c>
      <c r="D294" s="20">
        <v>101</v>
      </c>
      <c r="E294" s="14">
        <v>117</v>
      </c>
      <c r="F294" s="20">
        <v>84</v>
      </c>
      <c r="G294" s="14">
        <v>28</v>
      </c>
      <c r="H294" s="20">
        <v>32</v>
      </c>
      <c r="I294" s="14">
        <v>16</v>
      </c>
      <c r="J294" s="20">
        <v>61</v>
      </c>
      <c r="K294" s="14">
        <v>31</v>
      </c>
      <c r="L294" s="20"/>
      <c r="M294" s="14"/>
      <c r="N294" s="14"/>
      <c r="O294" s="14"/>
      <c r="P294" s="14"/>
      <c r="Q294" s="14"/>
      <c r="R294" s="20"/>
      <c r="S294" s="14">
        <f>C294+D294+E294+F294+G294+H294+I294+J294+K294</f>
        <v>470</v>
      </c>
    </row>
    <row r="295" spans="1:19" ht="12.75">
      <c r="A295" s="108" t="s">
        <v>144</v>
      </c>
      <c r="B295" s="83">
        <v>2013</v>
      </c>
      <c r="C295" s="14">
        <v>1</v>
      </c>
      <c r="D295" s="20">
        <v>66</v>
      </c>
      <c r="E295" s="14">
        <v>115</v>
      </c>
      <c r="F295" s="20">
        <v>80</v>
      </c>
      <c r="G295" s="14">
        <v>39</v>
      </c>
      <c r="H295" s="20">
        <v>55</v>
      </c>
      <c r="I295" s="14">
        <v>35</v>
      </c>
      <c r="J295" s="20">
        <v>56</v>
      </c>
      <c r="K295" s="14">
        <v>30</v>
      </c>
      <c r="L295" s="20"/>
      <c r="M295" s="14"/>
      <c r="N295" s="14"/>
      <c r="O295" s="14"/>
      <c r="P295" s="14"/>
      <c r="Q295" s="14"/>
      <c r="R295" s="20"/>
      <c r="S295" s="14">
        <f>C295+D295+E295+F295+G295+H295+I295+J295+K295</f>
        <v>477</v>
      </c>
    </row>
    <row r="296" spans="1:19" ht="12.75">
      <c r="A296" s="110"/>
      <c r="B296" s="84" t="s">
        <v>212</v>
      </c>
      <c r="C296" s="14">
        <f aca="true" t="shared" si="117" ref="C296:K296">C294-C295</f>
        <v>-1</v>
      </c>
      <c r="D296" s="20">
        <f t="shared" si="117"/>
        <v>35</v>
      </c>
      <c r="E296" s="14">
        <f t="shared" si="117"/>
        <v>2</v>
      </c>
      <c r="F296" s="20">
        <f t="shared" si="117"/>
        <v>4</v>
      </c>
      <c r="G296" s="14">
        <f t="shared" si="117"/>
        <v>-11</v>
      </c>
      <c r="H296" s="20">
        <f t="shared" si="117"/>
        <v>-23</v>
      </c>
      <c r="I296" s="14">
        <f t="shared" si="117"/>
        <v>-19</v>
      </c>
      <c r="J296" s="20">
        <f>J294-J295</f>
        <v>5</v>
      </c>
      <c r="K296" s="14">
        <f t="shared" si="117"/>
        <v>1</v>
      </c>
      <c r="L296" s="20"/>
      <c r="M296" s="14"/>
      <c r="N296" s="14"/>
      <c r="O296" s="14"/>
      <c r="P296" s="14"/>
      <c r="Q296" s="14"/>
      <c r="R296" s="20"/>
      <c r="S296" s="14">
        <f>S294-S295</f>
        <v>-7</v>
      </c>
    </row>
    <row r="297" spans="1:19" ht="13.5" thickBot="1">
      <c r="A297" s="109"/>
      <c r="B297" s="85" t="s">
        <v>5</v>
      </c>
      <c r="C297" s="31">
        <f>C296/C295</f>
        <v>-1</v>
      </c>
      <c r="D297" s="29">
        <f aca="true" t="shared" si="118" ref="D297:K297">D296/D295</f>
        <v>0.5303030303030303</v>
      </c>
      <c r="E297" s="17">
        <f t="shared" si="118"/>
        <v>0.017391304347826087</v>
      </c>
      <c r="F297" s="29">
        <f t="shared" si="118"/>
        <v>0.05</v>
      </c>
      <c r="G297" s="17">
        <f t="shared" si="118"/>
        <v>-0.28205128205128205</v>
      </c>
      <c r="H297" s="29">
        <f t="shared" si="118"/>
        <v>-0.41818181818181815</v>
      </c>
      <c r="I297" s="17">
        <f t="shared" si="118"/>
        <v>-0.5428571428571428</v>
      </c>
      <c r="J297" s="29">
        <f>J296/J295</f>
        <v>0.08928571428571429</v>
      </c>
      <c r="K297" s="17">
        <f t="shared" si="118"/>
        <v>0.03333333333333333</v>
      </c>
      <c r="L297" s="29"/>
      <c r="M297" s="17"/>
      <c r="N297" s="17"/>
      <c r="O297" s="17"/>
      <c r="P297" s="17"/>
      <c r="Q297" s="17"/>
      <c r="R297" s="29"/>
      <c r="S297" s="17">
        <f>S296/S295</f>
        <v>-0.014675052410901468</v>
      </c>
    </row>
    <row r="298" spans="1:19" ht="12.75">
      <c r="A298" s="110"/>
      <c r="B298" s="83">
        <v>2014</v>
      </c>
      <c r="C298" s="14">
        <v>0</v>
      </c>
      <c r="D298" s="20">
        <v>8</v>
      </c>
      <c r="E298" s="14">
        <v>43</v>
      </c>
      <c r="F298" s="20">
        <v>8</v>
      </c>
      <c r="G298" s="14">
        <v>2</v>
      </c>
      <c r="H298" s="20">
        <v>6</v>
      </c>
      <c r="I298" s="14">
        <v>3</v>
      </c>
      <c r="J298" s="20">
        <v>29</v>
      </c>
      <c r="K298" s="14">
        <v>35</v>
      </c>
      <c r="L298" s="20"/>
      <c r="M298" s="14"/>
      <c r="N298" s="14"/>
      <c r="O298" s="14"/>
      <c r="P298" s="14"/>
      <c r="Q298" s="14"/>
      <c r="R298" s="20"/>
      <c r="S298" s="14">
        <f>C298+D298+E298+F298+G298+H298+I298+J298+K298</f>
        <v>134</v>
      </c>
    </row>
    <row r="299" spans="1:19" ht="12.75">
      <c r="A299" s="108" t="s">
        <v>254</v>
      </c>
      <c r="B299" s="83">
        <v>2013</v>
      </c>
      <c r="C299" s="14">
        <v>0</v>
      </c>
      <c r="D299" s="20">
        <v>22</v>
      </c>
      <c r="E299" s="14">
        <v>49</v>
      </c>
      <c r="F299" s="20">
        <v>20</v>
      </c>
      <c r="G299" s="14">
        <v>13</v>
      </c>
      <c r="H299" s="20">
        <v>12</v>
      </c>
      <c r="I299" s="14">
        <v>19</v>
      </c>
      <c r="J299" s="20">
        <v>26</v>
      </c>
      <c r="K299" s="14">
        <v>43</v>
      </c>
      <c r="L299" s="20"/>
      <c r="M299" s="14"/>
      <c r="N299" s="14"/>
      <c r="O299" s="14"/>
      <c r="P299" s="14"/>
      <c r="Q299" s="14"/>
      <c r="R299" s="20"/>
      <c r="S299" s="14">
        <f>C299+D299+E299+F299+G299+H299+I299+J299+K299</f>
        <v>204</v>
      </c>
    </row>
    <row r="300" spans="1:19" ht="12.75">
      <c r="A300" s="108" t="s">
        <v>255</v>
      </c>
      <c r="B300" s="84" t="s">
        <v>212</v>
      </c>
      <c r="C300" s="14">
        <f aca="true" t="shared" si="119" ref="C300:I300">C298-C299</f>
        <v>0</v>
      </c>
      <c r="D300" s="20">
        <f t="shared" si="119"/>
        <v>-14</v>
      </c>
      <c r="E300" s="14">
        <f t="shared" si="119"/>
        <v>-6</v>
      </c>
      <c r="F300" s="20">
        <f t="shared" si="119"/>
        <v>-12</v>
      </c>
      <c r="G300" s="14">
        <f t="shared" si="119"/>
        <v>-11</v>
      </c>
      <c r="H300" s="20">
        <f t="shared" si="119"/>
        <v>-6</v>
      </c>
      <c r="I300" s="14">
        <f t="shared" si="119"/>
        <v>-16</v>
      </c>
      <c r="J300" s="20">
        <f>J298-J299</f>
        <v>3</v>
      </c>
      <c r="K300" s="32">
        <f>K298-K299</f>
        <v>-8</v>
      </c>
      <c r="L300" s="20"/>
      <c r="M300" s="14"/>
      <c r="N300" s="14"/>
      <c r="O300" s="14"/>
      <c r="P300" s="14"/>
      <c r="Q300" s="14"/>
      <c r="R300" s="20"/>
      <c r="S300" s="14">
        <f>S298-S299</f>
        <v>-70</v>
      </c>
    </row>
    <row r="301" spans="1:19" ht="13.5" thickBot="1">
      <c r="A301" s="109"/>
      <c r="B301" s="85" t="s">
        <v>5</v>
      </c>
      <c r="C301" s="31">
        <v>0</v>
      </c>
      <c r="D301" s="17">
        <f aca="true" t="shared" si="120" ref="D301:K301">D300/D299</f>
        <v>-0.6363636363636364</v>
      </c>
      <c r="E301" s="17">
        <f t="shared" si="120"/>
        <v>-0.12244897959183673</v>
      </c>
      <c r="F301" s="17">
        <f t="shared" si="120"/>
        <v>-0.6</v>
      </c>
      <c r="G301" s="31">
        <f t="shared" si="120"/>
        <v>-0.8461538461538461</v>
      </c>
      <c r="H301" s="31">
        <f t="shared" si="120"/>
        <v>-0.5</v>
      </c>
      <c r="I301" s="17">
        <f t="shared" si="120"/>
        <v>-0.8421052631578947</v>
      </c>
      <c r="J301" s="29">
        <f>J300/J299</f>
        <v>0.11538461538461539</v>
      </c>
      <c r="K301" s="17">
        <f t="shared" si="120"/>
        <v>-0.18604651162790697</v>
      </c>
      <c r="L301" s="29"/>
      <c r="M301" s="17"/>
      <c r="N301" s="17"/>
      <c r="O301" s="17"/>
      <c r="P301" s="17"/>
      <c r="Q301" s="17"/>
      <c r="R301" s="29"/>
      <c r="S301" s="17">
        <f>S300/S299</f>
        <v>-0.3431372549019608</v>
      </c>
    </row>
    <row r="302" spans="1:19" ht="12.75">
      <c r="A302" s="110"/>
      <c r="B302" s="83">
        <v>2014</v>
      </c>
      <c r="C302" s="14">
        <v>1</v>
      </c>
      <c r="D302" s="20">
        <v>105</v>
      </c>
      <c r="E302" s="14">
        <v>169</v>
      </c>
      <c r="F302" s="20">
        <v>61</v>
      </c>
      <c r="G302" s="14">
        <v>24</v>
      </c>
      <c r="H302" s="20">
        <v>53</v>
      </c>
      <c r="I302" s="14">
        <v>57</v>
      </c>
      <c r="J302" s="20">
        <v>74</v>
      </c>
      <c r="K302" s="14">
        <v>34</v>
      </c>
      <c r="L302" s="20"/>
      <c r="M302" s="14"/>
      <c r="N302" s="14"/>
      <c r="O302" s="14"/>
      <c r="P302" s="14"/>
      <c r="Q302" s="14"/>
      <c r="R302" s="20"/>
      <c r="S302" s="14">
        <f>C302+D302+E302+F302+G302+H302+I302+J302+K302</f>
        <v>578</v>
      </c>
    </row>
    <row r="303" spans="1:19" ht="12.75">
      <c r="A303" s="111" t="s">
        <v>256</v>
      </c>
      <c r="B303" s="83">
        <v>2013</v>
      </c>
      <c r="C303" s="14">
        <v>3</v>
      </c>
      <c r="D303" s="20">
        <v>144</v>
      </c>
      <c r="E303" s="14">
        <v>302</v>
      </c>
      <c r="F303" s="20">
        <v>109</v>
      </c>
      <c r="G303" s="14">
        <v>20</v>
      </c>
      <c r="H303" s="20">
        <v>87</v>
      </c>
      <c r="I303" s="14">
        <v>62</v>
      </c>
      <c r="J303" s="20">
        <v>116</v>
      </c>
      <c r="K303" s="14">
        <v>61</v>
      </c>
      <c r="L303" s="20"/>
      <c r="M303" s="14"/>
      <c r="N303" s="14"/>
      <c r="O303" s="14"/>
      <c r="P303" s="14"/>
      <c r="Q303" s="14"/>
      <c r="R303" s="20"/>
      <c r="S303" s="14">
        <f>C303+D303+E303+F303+G303+H303+I303+J303+K303</f>
        <v>904</v>
      </c>
    </row>
    <row r="304" spans="1:19" ht="12.75">
      <c r="A304" s="110"/>
      <c r="B304" s="84" t="s">
        <v>212</v>
      </c>
      <c r="C304" s="14">
        <f aca="true" t="shared" si="121" ref="C304:K304">C302-C303</f>
        <v>-2</v>
      </c>
      <c r="D304" s="20">
        <f t="shared" si="121"/>
        <v>-39</v>
      </c>
      <c r="E304" s="14">
        <f t="shared" si="121"/>
        <v>-133</v>
      </c>
      <c r="F304" s="20">
        <f t="shared" si="121"/>
        <v>-48</v>
      </c>
      <c r="G304" s="14">
        <f t="shared" si="121"/>
        <v>4</v>
      </c>
      <c r="H304" s="20">
        <f t="shared" si="121"/>
        <v>-34</v>
      </c>
      <c r="I304" s="14">
        <f t="shared" si="121"/>
        <v>-5</v>
      </c>
      <c r="J304" s="20">
        <f>J302-J303</f>
        <v>-42</v>
      </c>
      <c r="K304" s="14">
        <f t="shared" si="121"/>
        <v>-27</v>
      </c>
      <c r="L304" s="20"/>
      <c r="M304" s="14"/>
      <c r="N304" s="14"/>
      <c r="O304" s="14"/>
      <c r="P304" s="14"/>
      <c r="Q304" s="14"/>
      <c r="R304" s="20"/>
      <c r="S304" s="14">
        <f>S302-S303</f>
        <v>-326</v>
      </c>
    </row>
    <row r="305" spans="1:19" ht="13.5" thickBot="1">
      <c r="A305" s="109"/>
      <c r="B305" s="85" t="s">
        <v>5</v>
      </c>
      <c r="C305" s="31">
        <f>C304/C303</f>
        <v>-0.6666666666666666</v>
      </c>
      <c r="D305" s="29">
        <f aca="true" t="shared" si="122" ref="D305:K305">D304/D303</f>
        <v>-0.2708333333333333</v>
      </c>
      <c r="E305" s="17">
        <f t="shared" si="122"/>
        <v>-0.44039735099337746</v>
      </c>
      <c r="F305" s="29">
        <f t="shared" si="122"/>
        <v>-0.44036697247706424</v>
      </c>
      <c r="G305" s="17">
        <f t="shared" si="122"/>
        <v>0.2</v>
      </c>
      <c r="H305" s="29">
        <f t="shared" si="122"/>
        <v>-0.39080459770114945</v>
      </c>
      <c r="I305" s="17">
        <f t="shared" si="122"/>
        <v>-0.08064516129032258</v>
      </c>
      <c r="J305" s="29">
        <f>J304/J303</f>
        <v>-0.3620689655172414</v>
      </c>
      <c r="K305" s="17">
        <f t="shared" si="122"/>
        <v>-0.4426229508196721</v>
      </c>
      <c r="L305" s="29"/>
      <c r="M305" s="17"/>
      <c r="N305" s="17"/>
      <c r="O305" s="17"/>
      <c r="P305" s="17"/>
      <c r="Q305" s="17"/>
      <c r="R305" s="29"/>
      <c r="S305" s="17">
        <f>S304/S303</f>
        <v>-0.3606194690265487</v>
      </c>
    </row>
    <row r="306" spans="1:19" ht="12.75">
      <c r="A306" s="110"/>
      <c r="B306" s="83">
        <v>2014</v>
      </c>
      <c r="C306" s="14">
        <v>43</v>
      </c>
      <c r="D306" s="20">
        <v>401</v>
      </c>
      <c r="E306" s="14">
        <v>659</v>
      </c>
      <c r="F306" s="20">
        <v>389</v>
      </c>
      <c r="G306" s="14">
        <v>169</v>
      </c>
      <c r="H306" s="20">
        <v>134</v>
      </c>
      <c r="I306" s="14">
        <v>133</v>
      </c>
      <c r="J306" s="20">
        <v>234</v>
      </c>
      <c r="K306" s="14">
        <v>128</v>
      </c>
      <c r="L306" s="20"/>
      <c r="M306" s="14"/>
      <c r="N306" s="14"/>
      <c r="O306" s="14"/>
      <c r="P306" s="14"/>
      <c r="Q306" s="14"/>
      <c r="R306" s="20"/>
      <c r="S306" s="14">
        <f>C306+D306+E306+F306+G306+H306+I306+J306+K306</f>
        <v>2290</v>
      </c>
    </row>
    <row r="307" spans="1:19" ht="12.75">
      <c r="A307" s="108" t="s">
        <v>257</v>
      </c>
      <c r="B307" s="83">
        <v>2013</v>
      </c>
      <c r="C307" s="14">
        <v>52</v>
      </c>
      <c r="D307" s="20">
        <v>418</v>
      </c>
      <c r="E307" s="14">
        <v>614</v>
      </c>
      <c r="F307" s="20">
        <v>353</v>
      </c>
      <c r="G307" s="14">
        <v>161</v>
      </c>
      <c r="H307" s="20">
        <v>124</v>
      </c>
      <c r="I307" s="14">
        <v>135</v>
      </c>
      <c r="J307" s="20">
        <v>206</v>
      </c>
      <c r="K307" s="14">
        <v>182</v>
      </c>
      <c r="L307" s="20"/>
      <c r="M307" s="14"/>
      <c r="N307" s="14"/>
      <c r="O307" s="14"/>
      <c r="P307" s="14"/>
      <c r="Q307" s="14"/>
      <c r="R307" s="20"/>
      <c r="S307" s="14">
        <f>C307+D307+E307+F307+G307+H307+I307+J307+K307</f>
        <v>2245</v>
      </c>
    </row>
    <row r="308" spans="1:19" ht="12.75">
      <c r="A308" s="108" t="s">
        <v>258</v>
      </c>
      <c r="B308" s="84" t="s">
        <v>212</v>
      </c>
      <c r="C308" s="14">
        <f aca="true" t="shared" si="123" ref="C308:H308">C306-C307</f>
        <v>-9</v>
      </c>
      <c r="D308" s="20">
        <f t="shared" si="123"/>
        <v>-17</v>
      </c>
      <c r="E308" s="14">
        <f t="shared" si="123"/>
        <v>45</v>
      </c>
      <c r="F308" s="20">
        <f t="shared" si="123"/>
        <v>36</v>
      </c>
      <c r="G308" s="14">
        <f t="shared" si="123"/>
        <v>8</v>
      </c>
      <c r="H308" s="20">
        <f t="shared" si="123"/>
        <v>10</v>
      </c>
      <c r="I308" s="14">
        <f>I306-I307</f>
        <v>-2</v>
      </c>
      <c r="J308" s="20">
        <f>J306-J307</f>
        <v>28</v>
      </c>
      <c r="K308" s="251">
        <f>K306-K307</f>
        <v>-54</v>
      </c>
      <c r="L308" s="20"/>
      <c r="M308" s="14"/>
      <c r="N308" s="14"/>
      <c r="O308" s="14"/>
      <c r="P308" s="14"/>
      <c r="Q308" s="14"/>
      <c r="R308" s="20"/>
      <c r="S308" s="14">
        <f>S306-S307</f>
        <v>45</v>
      </c>
    </row>
    <row r="309" spans="1:19" ht="13.5" thickBot="1">
      <c r="A309" s="109"/>
      <c r="B309" s="85" t="s">
        <v>5</v>
      </c>
      <c r="C309" s="17">
        <f aca="true" t="shared" si="124" ref="C309:K309">C308/C307</f>
        <v>-0.17307692307692307</v>
      </c>
      <c r="D309" s="29">
        <f t="shared" si="124"/>
        <v>-0.04066985645933014</v>
      </c>
      <c r="E309" s="17">
        <f t="shared" si="124"/>
        <v>0.0732899022801303</v>
      </c>
      <c r="F309" s="29">
        <f t="shared" si="124"/>
        <v>0.10198300283286119</v>
      </c>
      <c r="G309" s="17">
        <f t="shared" si="124"/>
        <v>0.049689440993788817</v>
      </c>
      <c r="H309" s="29">
        <f t="shared" si="124"/>
        <v>0.08064516129032258</v>
      </c>
      <c r="I309" s="17">
        <f>I308/I307</f>
        <v>-0.014814814814814815</v>
      </c>
      <c r="J309" s="29">
        <f>J308/J307</f>
        <v>0.13592233009708737</v>
      </c>
      <c r="K309" s="17">
        <f t="shared" si="124"/>
        <v>-0.2967032967032967</v>
      </c>
      <c r="L309" s="29"/>
      <c r="M309" s="17"/>
      <c r="N309" s="17"/>
      <c r="O309" s="17"/>
      <c r="P309" s="17"/>
      <c r="Q309" s="17"/>
      <c r="R309" s="29"/>
      <c r="S309" s="17">
        <f>S308/S307</f>
        <v>0.0200445434298441</v>
      </c>
    </row>
    <row r="310" spans="1:19" ht="12.75">
      <c r="A310" s="110"/>
      <c r="B310" s="83">
        <v>2014</v>
      </c>
      <c r="C310" s="14">
        <v>2</v>
      </c>
      <c r="D310" s="20">
        <v>52</v>
      </c>
      <c r="E310" s="14">
        <v>47</v>
      </c>
      <c r="F310" s="20">
        <v>50</v>
      </c>
      <c r="G310" s="14">
        <v>13</v>
      </c>
      <c r="H310" s="20">
        <v>26</v>
      </c>
      <c r="I310" s="14">
        <v>6</v>
      </c>
      <c r="J310" s="20">
        <v>31</v>
      </c>
      <c r="K310" s="14">
        <v>12</v>
      </c>
      <c r="L310" s="20"/>
      <c r="M310" s="14"/>
      <c r="N310" s="14"/>
      <c r="O310" s="14"/>
      <c r="P310" s="14"/>
      <c r="Q310" s="14"/>
      <c r="R310" s="20"/>
      <c r="S310" s="14">
        <f>C310+D310+E310+F310+G310+H310+I310+J310+K310</f>
        <v>239</v>
      </c>
    </row>
    <row r="311" spans="1:19" ht="12.75">
      <c r="A311" s="108" t="s">
        <v>259</v>
      </c>
      <c r="B311" s="83">
        <v>2013</v>
      </c>
      <c r="C311" s="14">
        <v>2</v>
      </c>
      <c r="D311" s="20">
        <v>73</v>
      </c>
      <c r="E311" s="14">
        <v>73</v>
      </c>
      <c r="F311" s="20">
        <v>69</v>
      </c>
      <c r="G311" s="14">
        <v>29</v>
      </c>
      <c r="H311" s="20">
        <v>28</v>
      </c>
      <c r="I311" s="14">
        <v>15</v>
      </c>
      <c r="J311" s="20">
        <v>27</v>
      </c>
      <c r="K311" s="14">
        <v>21</v>
      </c>
      <c r="L311" s="20"/>
      <c r="M311" s="14"/>
      <c r="N311" s="14"/>
      <c r="O311" s="14"/>
      <c r="P311" s="14"/>
      <c r="Q311" s="14"/>
      <c r="R311" s="20"/>
      <c r="S311" s="14">
        <f>C311+D311+E311+F311+G311+H311+I311+J311+K311</f>
        <v>337</v>
      </c>
    </row>
    <row r="312" spans="1:19" ht="12.75">
      <c r="A312" s="108" t="s">
        <v>260</v>
      </c>
      <c r="B312" s="84" t="s">
        <v>212</v>
      </c>
      <c r="C312" s="14">
        <f aca="true" t="shared" si="125" ref="C312:K312">C310-C311</f>
        <v>0</v>
      </c>
      <c r="D312" s="20">
        <f t="shared" si="125"/>
        <v>-21</v>
      </c>
      <c r="E312" s="14">
        <f t="shared" si="125"/>
        <v>-26</v>
      </c>
      <c r="F312" s="20">
        <f t="shared" si="125"/>
        <v>-19</v>
      </c>
      <c r="G312" s="14">
        <f t="shared" si="125"/>
        <v>-16</v>
      </c>
      <c r="H312" s="20">
        <f t="shared" si="125"/>
        <v>-2</v>
      </c>
      <c r="I312" s="14">
        <f t="shared" si="125"/>
        <v>-9</v>
      </c>
      <c r="J312" s="20">
        <f>J310-J311</f>
        <v>4</v>
      </c>
      <c r="K312" s="14">
        <f t="shared" si="125"/>
        <v>-9</v>
      </c>
      <c r="L312" s="20"/>
      <c r="M312" s="14"/>
      <c r="N312" s="14"/>
      <c r="O312" s="14"/>
      <c r="P312" s="14"/>
      <c r="Q312" s="14"/>
      <c r="R312" s="20"/>
      <c r="S312" s="14">
        <f>S310-S311</f>
        <v>-98</v>
      </c>
    </row>
    <row r="313" spans="1:19" ht="13.5" thickBot="1">
      <c r="A313" s="109"/>
      <c r="B313" s="85" t="s">
        <v>5</v>
      </c>
      <c r="C313" s="31">
        <f aca="true" t="shared" si="126" ref="C313:K313">C312/C311</f>
        <v>0</v>
      </c>
      <c r="D313" s="29">
        <f t="shared" si="126"/>
        <v>-0.2876712328767123</v>
      </c>
      <c r="E313" s="17">
        <f t="shared" si="126"/>
        <v>-0.3561643835616438</v>
      </c>
      <c r="F313" s="29">
        <f t="shared" si="126"/>
        <v>-0.2753623188405797</v>
      </c>
      <c r="G313" s="17">
        <f t="shared" si="126"/>
        <v>-0.5517241379310345</v>
      </c>
      <c r="H313" s="29">
        <f t="shared" si="126"/>
        <v>-0.07142857142857142</v>
      </c>
      <c r="I313" s="17">
        <f t="shared" si="126"/>
        <v>-0.6</v>
      </c>
      <c r="J313" s="29">
        <f t="shared" si="126"/>
        <v>0.14814814814814814</v>
      </c>
      <c r="K313" s="31">
        <f t="shared" si="126"/>
        <v>-0.42857142857142855</v>
      </c>
      <c r="L313" s="29"/>
      <c r="M313" s="17"/>
      <c r="N313" s="17"/>
      <c r="O313" s="17"/>
      <c r="P313" s="17"/>
      <c r="Q313" s="17"/>
      <c r="R313" s="29"/>
      <c r="S313" s="17">
        <f>S312/S311</f>
        <v>-0.29080118694362017</v>
      </c>
    </row>
    <row r="314" spans="1:19" ht="12.75">
      <c r="A314" s="113"/>
      <c r="B314" s="245"/>
      <c r="C314" s="42"/>
      <c r="D314" s="42"/>
      <c r="E314" s="42"/>
      <c r="F314" s="42"/>
      <c r="G314" s="42"/>
      <c r="H314" s="42"/>
      <c r="I314" s="42"/>
      <c r="J314" s="42"/>
      <c r="K314" s="42"/>
      <c r="L314" s="42"/>
      <c r="M314" s="42"/>
      <c r="N314" s="42"/>
      <c r="O314" s="42"/>
      <c r="P314" s="42"/>
      <c r="Q314" s="42"/>
      <c r="R314" s="42"/>
      <c r="S314" s="42"/>
    </row>
    <row r="315" spans="1:19" ht="13.5" thickBot="1">
      <c r="A315" s="112" t="s">
        <v>269</v>
      </c>
      <c r="B315" s="19"/>
      <c r="C315" s="19"/>
      <c r="D315" s="19"/>
      <c r="E315" s="19"/>
      <c r="F315" s="19"/>
      <c r="G315" s="19"/>
      <c r="H315" s="19"/>
      <c r="I315" s="19"/>
      <c r="J315" s="19"/>
      <c r="K315" s="19"/>
      <c r="L315" s="19"/>
      <c r="M315" s="19"/>
      <c r="N315" s="19"/>
      <c r="O315" s="19"/>
      <c r="P315" s="19"/>
      <c r="Q315" s="19"/>
      <c r="R315" s="19"/>
      <c r="S315" s="19"/>
    </row>
    <row r="316" spans="1:19" ht="13.5" thickBot="1">
      <c r="A316" s="105"/>
      <c r="B316" s="82"/>
      <c r="C316" s="21" t="s">
        <v>109</v>
      </c>
      <c r="D316" s="21" t="s">
        <v>110</v>
      </c>
      <c r="E316" s="21" t="s">
        <v>111</v>
      </c>
      <c r="F316" s="22" t="s">
        <v>112</v>
      </c>
      <c r="G316" s="21" t="s">
        <v>113</v>
      </c>
      <c r="H316" s="26"/>
      <c r="I316" s="27"/>
      <c r="J316" s="26"/>
      <c r="K316" s="26"/>
      <c r="L316" s="27"/>
      <c r="M316" s="26"/>
      <c r="N316" s="26"/>
      <c r="O316" s="26"/>
      <c r="P316" s="26"/>
      <c r="Q316" s="26"/>
      <c r="R316" s="27"/>
      <c r="S316" s="26" t="s">
        <v>30</v>
      </c>
    </row>
    <row r="317" spans="1:19" ht="12.75">
      <c r="A317" s="106"/>
      <c r="B317" s="83">
        <v>2014</v>
      </c>
      <c r="C317" s="14">
        <f aca="true" t="shared" si="127" ref="C317:G318">C321+C325+C329+C333+C337+C341+C345</f>
        <v>173</v>
      </c>
      <c r="D317" s="14">
        <f t="shared" si="127"/>
        <v>663</v>
      </c>
      <c r="E317" s="14">
        <f t="shared" si="127"/>
        <v>688</v>
      </c>
      <c r="F317" s="14">
        <f t="shared" si="127"/>
        <v>164</v>
      </c>
      <c r="G317" s="14">
        <f t="shared" si="127"/>
        <v>337</v>
      </c>
      <c r="H317" s="14"/>
      <c r="I317" s="14"/>
      <c r="J317" s="14"/>
      <c r="K317" s="14"/>
      <c r="L317" s="28"/>
      <c r="M317" s="14"/>
      <c r="N317" s="14"/>
      <c r="O317" s="14"/>
      <c r="P317" s="14"/>
      <c r="Q317" s="14"/>
      <c r="R317" s="28"/>
      <c r="S317" s="14">
        <f>S321+S325+S329+S333+S337+S341+S345</f>
        <v>2025</v>
      </c>
    </row>
    <row r="318" spans="1:19" ht="12.75">
      <c r="A318" s="243" t="s">
        <v>40</v>
      </c>
      <c r="B318" s="83">
        <v>2013</v>
      </c>
      <c r="C318" s="14">
        <f t="shared" si="127"/>
        <v>192</v>
      </c>
      <c r="D318" s="14">
        <f t="shared" si="127"/>
        <v>753</v>
      </c>
      <c r="E318" s="14">
        <f t="shared" si="127"/>
        <v>666</v>
      </c>
      <c r="F318" s="14">
        <f t="shared" si="127"/>
        <v>220</v>
      </c>
      <c r="G318" s="14">
        <f t="shared" si="127"/>
        <v>486</v>
      </c>
      <c r="H318" s="14"/>
      <c r="I318" s="14"/>
      <c r="J318" s="14"/>
      <c r="K318" s="14"/>
      <c r="L318" s="28"/>
      <c r="M318" s="14"/>
      <c r="N318" s="14"/>
      <c r="O318" s="14"/>
      <c r="P318" s="14"/>
      <c r="Q318" s="14"/>
      <c r="R318" s="28"/>
      <c r="S318" s="14">
        <f>S322+S326+S330+S334+S338+S342+S346</f>
        <v>2317</v>
      </c>
    </row>
    <row r="319" spans="1:19" ht="12.75">
      <c r="A319" s="106"/>
      <c r="B319" s="84" t="s">
        <v>212</v>
      </c>
      <c r="C319" s="14">
        <f>C317-C318</f>
        <v>-19</v>
      </c>
      <c r="D319" s="14">
        <f>D317-D318</f>
        <v>-90</v>
      </c>
      <c r="E319" s="14">
        <f>E317-E318</f>
        <v>22</v>
      </c>
      <c r="F319" s="20">
        <f>F317-F318</f>
        <v>-56</v>
      </c>
      <c r="G319" s="14">
        <f>G317-G318</f>
        <v>-149</v>
      </c>
      <c r="H319" s="14"/>
      <c r="I319" s="20"/>
      <c r="J319" s="14"/>
      <c r="K319" s="14"/>
      <c r="L319" s="20"/>
      <c r="M319" s="14"/>
      <c r="N319" s="14"/>
      <c r="O319" s="14"/>
      <c r="P319" s="14"/>
      <c r="Q319" s="14"/>
      <c r="R319" s="20"/>
      <c r="S319" s="14">
        <f>S317-S318</f>
        <v>-292</v>
      </c>
    </row>
    <row r="320" spans="1:19" ht="13.5" thickBot="1">
      <c r="A320" s="107"/>
      <c r="B320" s="85" t="s">
        <v>5</v>
      </c>
      <c r="C320" s="17">
        <f>C319/C318</f>
        <v>-0.09895833333333333</v>
      </c>
      <c r="D320" s="17">
        <f>D319/D318</f>
        <v>-0.11952191235059761</v>
      </c>
      <c r="E320" s="17">
        <f>E319/E318</f>
        <v>0.03303303303303303</v>
      </c>
      <c r="F320" s="29">
        <f>F319/F318</f>
        <v>-0.2545454545454545</v>
      </c>
      <c r="G320" s="17">
        <f>G319/G318</f>
        <v>-0.3065843621399177</v>
      </c>
      <c r="H320" s="17"/>
      <c r="I320" s="29"/>
      <c r="J320" s="17"/>
      <c r="K320" s="17"/>
      <c r="L320" s="29"/>
      <c r="M320" s="17"/>
      <c r="N320" s="17"/>
      <c r="O320" s="17"/>
      <c r="P320" s="17"/>
      <c r="Q320" s="17"/>
      <c r="R320" s="29"/>
      <c r="S320" s="17">
        <f>S319/S318</f>
        <v>-0.12602503236944324</v>
      </c>
    </row>
    <row r="321" spans="1:19" ht="12.75">
      <c r="A321" s="106"/>
      <c r="B321" s="83">
        <v>2014</v>
      </c>
      <c r="C321" s="14">
        <v>5</v>
      </c>
      <c r="D321" s="14">
        <v>19</v>
      </c>
      <c r="E321" s="14">
        <v>4</v>
      </c>
      <c r="F321" s="20">
        <v>3</v>
      </c>
      <c r="G321" s="14">
        <v>5</v>
      </c>
      <c r="H321" s="14"/>
      <c r="I321" s="20"/>
      <c r="J321" s="14"/>
      <c r="K321" s="14"/>
      <c r="L321" s="20"/>
      <c r="M321" s="14"/>
      <c r="N321" s="14"/>
      <c r="O321" s="14"/>
      <c r="P321" s="14"/>
      <c r="Q321" s="14"/>
      <c r="R321" s="20"/>
      <c r="S321" s="14">
        <f>C321+D321+E321+F321+G321</f>
        <v>36</v>
      </c>
    </row>
    <row r="322" spans="1:19" ht="12.75">
      <c r="A322" s="108" t="s">
        <v>250</v>
      </c>
      <c r="B322" s="83">
        <v>2013</v>
      </c>
      <c r="C322" s="14">
        <v>1</v>
      </c>
      <c r="D322" s="14">
        <v>15</v>
      </c>
      <c r="E322" s="14">
        <v>11</v>
      </c>
      <c r="F322" s="20">
        <v>6</v>
      </c>
      <c r="G322" s="14">
        <v>2</v>
      </c>
      <c r="H322" s="14"/>
      <c r="I322" s="20"/>
      <c r="J322" s="14"/>
      <c r="K322" s="14"/>
      <c r="L322" s="20"/>
      <c r="M322" s="14"/>
      <c r="N322" s="14"/>
      <c r="O322" s="14"/>
      <c r="P322" s="14"/>
      <c r="Q322" s="14"/>
      <c r="R322" s="20"/>
      <c r="S322" s="14">
        <f>C322+D322+E322+F322+G322</f>
        <v>35</v>
      </c>
    </row>
    <row r="323" spans="1:19" ht="12.75">
      <c r="A323" s="108" t="s">
        <v>251</v>
      </c>
      <c r="B323" s="84" t="s">
        <v>212</v>
      </c>
      <c r="C323" s="14">
        <f>C321-C322</f>
        <v>4</v>
      </c>
      <c r="D323" s="14">
        <f>D321-D322</f>
        <v>4</v>
      </c>
      <c r="E323" s="14">
        <f>E321-E322</f>
        <v>-7</v>
      </c>
      <c r="F323" s="20">
        <f>F321-F322</f>
        <v>-3</v>
      </c>
      <c r="G323" s="14">
        <f>G321-G322</f>
        <v>3</v>
      </c>
      <c r="H323" s="14"/>
      <c r="I323" s="20"/>
      <c r="J323" s="14"/>
      <c r="K323" s="14"/>
      <c r="L323" s="20"/>
      <c r="M323" s="14"/>
      <c r="N323" s="14"/>
      <c r="O323" s="14"/>
      <c r="P323" s="14"/>
      <c r="Q323" s="14"/>
      <c r="R323" s="20"/>
      <c r="S323" s="14">
        <f>S321-S322</f>
        <v>1</v>
      </c>
    </row>
    <row r="324" spans="1:19" ht="13.5" thickBot="1">
      <c r="A324" s="109"/>
      <c r="B324" s="85" t="s">
        <v>5</v>
      </c>
      <c r="C324" s="17">
        <f>C323/C322</f>
        <v>4</v>
      </c>
      <c r="D324" s="17">
        <f>D323/D322</f>
        <v>0.26666666666666666</v>
      </c>
      <c r="E324" s="31">
        <f>E323/E322</f>
        <v>-0.6363636363636364</v>
      </c>
      <c r="F324" s="17">
        <f>F323/F322</f>
        <v>-0.5</v>
      </c>
      <c r="G324" s="17">
        <f>G323/G322</f>
        <v>1.5</v>
      </c>
      <c r="H324" s="17"/>
      <c r="I324" s="29"/>
      <c r="J324" s="17"/>
      <c r="K324" s="17"/>
      <c r="L324" s="29"/>
      <c r="M324" s="17"/>
      <c r="N324" s="17"/>
      <c r="O324" s="17"/>
      <c r="P324" s="17"/>
      <c r="Q324" s="17"/>
      <c r="R324" s="29"/>
      <c r="S324" s="17">
        <f>S323/S322</f>
        <v>0.02857142857142857</v>
      </c>
    </row>
    <row r="325" spans="1:19" ht="12.75">
      <c r="A325" s="110"/>
      <c r="B325" s="83">
        <v>2014</v>
      </c>
      <c r="C325" s="14">
        <v>0</v>
      </c>
      <c r="D325" s="14">
        <v>1</v>
      </c>
      <c r="E325" s="14">
        <v>1</v>
      </c>
      <c r="F325" s="20">
        <v>0</v>
      </c>
      <c r="G325" s="14">
        <v>0</v>
      </c>
      <c r="H325" s="14"/>
      <c r="I325" s="20"/>
      <c r="J325" s="14"/>
      <c r="K325" s="14"/>
      <c r="L325" s="20"/>
      <c r="M325" s="14"/>
      <c r="N325" s="14"/>
      <c r="O325" s="14"/>
      <c r="P325" s="14"/>
      <c r="Q325" s="14"/>
      <c r="R325" s="20"/>
      <c r="S325" s="14">
        <f>C325+D325+E325+F325+G325</f>
        <v>2</v>
      </c>
    </row>
    <row r="326" spans="1:19" ht="12.75">
      <c r="A326" s="108" t="s">
        <v>252</v>
      </c>
      <c r="B326" s="83">
        <v>2013</v>
      </c>
      <c r="C326" s="14">
        <v>0</v>
      </c>
      <c r="D326" s="14">
        <v>1</v>
      </c>
      <c r="E326" s="14">
        <v>1</v>
      </c>
      <c r="F326" s="20">
        <v>0</v>
      </c>
      <c r="G326" s="14">
        <v>1</v>
      </c>
      <c r="H326" s="14"/>
      <c r="I326" s="20"/>
      <c r="J326" s="14"/>
      <c r="K326" s="14"/>
      <c r="L326" s="20"/>
      <c r="M326" s="14"/>
      <c r="N326" s="14"/>
      <c r="O326" s="14"/>
      <c r="P326" s="14"/>
      <c r="Q326" s="14"/>
      <c r="R326" s="20"/>
      <c r="S326" s="14">
        <f>C326+D326+E326+F326+G326</f>
        <v>3</v>
      </c>
    </row>
    <row r="327" spans="1:19" ht="12.75">
      <c r="A327" s="108" t="s">
        <v>253</v>
      </c>
      <c r="B327" s="84" t="s">
        <v>212</v>
      </c>
      <c r="C327" s="14">
        <f>C325-C326</f>
        <v>0</v>
      </c>
      <c r="D327" s="14">
        <f>D325-D326</f>
        <v>0</v>
      </c>
      <c r="E327" s="14">
        <f>E325-E326</f>
        <v>0</v>
      </c>
      <c r="F327" s="20">
        <f>F325-F326</f>
        <v>0</v>
      </c>
      <c r="G327" s="14">
        <f>G325-G326</f>
        <v>-1</v>
      </c>
      <c r="H327" s="14"/>
      <c r="I327" s="20"/>
      <c r="J327" s="14"/>
      <c r="K327" s="14"/>
      <c r="L327" s="20"/>
      <c r="M327" s="14"/>
      <c r="N327" s="14"/>
      <c r="O327" s="14"/>
      <c r="P327" s="14"/>
      <c r="Q327" s="14"/>
      <c r="R327" s="20"/>
      <c r="S327" s="14">
        <f>S325-S326</f>
        <v>-1</v>
      </c>
    </row>
    <row r="328" spans="1:19" ht="13.5" thickBot="1">
      <c r="A328" s="109"/>
      <c r="B328" s="85" t="s">
        <v>5</v>
      </c>
      <c r="C328" s="31">
        <v>0</v>
      </c>
      <c r="D328" s="31">
        <f>D327/D326</f>
        <v>0</v>
      </c>
      <c r="E328" s="31">
        <f>E327/E326</f>
        <v>0</v>
      </c>
      <c r="F328" s="31">
        <v>0</v>
      </c>
      <c r="G328" s="31">
        <f>G327/G326</f>
        <v>-1</v>
      </c>
      <c r="H328" s="17"/>
      <c r="I328" s="29"/>
      <c r="J328" s="17"/>
      <c r="K328" s="17"/>
      <c r="L328" s="29"/>
      <c r="M328" s="17"/>
      <c r="N328" s="17"/>
      <c r="O328" s="17"/>
      <c r="P328" s="17"/>
      <c r="Q328" s="17"/>
      <c r="R328" s="29"/>
      <c r="S328" s="17">
        <f>S327/S326</f>
        <v>-0.3333333333333333</v>
      </c>
    </row>
    <row r="329" spans="1:19" ht="12.75">
      <c r="A329" s="110"/>
      <c r="B329" s="83">
        <v>2014</v>
      </c>
      <c r="C329" s="14">
        <v>5</v>
      </c>
      <c r="D329" s="14">
        <v>67</v>
      </c>
      <c r="E329" s="14">
        <v>34</v>
      </c>
      <c r="F329" s="20">
        <v>5</v>
      </c>
      <c r="G329" s="14">
        <v>32</v>
      </c>
      <c r="H329" s="14"/>
      <c r="I329" s="20"/>
      <c r="J329" s="14"/>
      <c r="K329" s="14"/>
      <c r="L329" s="20"/>
      <c r="M329" s="14"/>
      <c r="N329" s="14"/>
      <c r="O329" s="14"/>
      <c r="P329" s="14"/>
      <c r="Q329" s="14"/>
      <c r="R329" s="20"/>
      <c r="S329" s="14">
        <f>C329+D329+E329+F329+G329</f>
        <v>143</v>
      </c>
    </row>
    <row r="330" spans="1:19" ht="12.75">
      <c r="A330" s="108" t="s">
        <v>144</v>
      </c>
      <c r="B330" s="83">
        <v>2013</v>
      </c>
      <c r="C330" s="14">
        <v>10</v>
      </c>
      <c r="D330" s="14">
        <v>54</v>
      </c>
      <c r="E330" s="14">
        <v>33</v>
      </c>
      <c r="F330" s="33">
        <v>9</v>
      </c>
      <c r="G330" s="14">
        <v>30</v>
      </c>
      <c r="H330" s="14"/>
      <c r="I330" s="20"/>
      <c r="J330" s="14"/>
      <c r="K330" s="14"/>
      <c r="L330" s="20"/>
      <c r="M330" s="14"/>
      <c r="N330" s="14"/>
      <c r="O330" s="14"/>
      <c r="P330" s="14"/>
      <c r="Q330" s="14"/>
      <c r="R330" s="20"/>
      <c r="S330" s="14">
        <f>C330+D330+E330+F330+G330</f>
        <v>136</v>
      </c>
    </row>
    <row r="331" spans="1:19" ht="12.75">
      <c r="A331" s="110"/>
      <c r="B331" s="84" t="s">
        <v>212</v>
      </c>
      <c r="C331" s="14">
        <f>C329-C330</f>
        <v>-5</v>
      </c>
      <c r="D331" s="14">
        <f>D329-D330</f>
        <v>13</v>
      </c>
      <c r="E331" s="14">
        <f>E329-E330</f>
        <v>1</v>
      </c>
      <c r="F331" s="20">
        <f>F329-F330</f>
        <v>-4</v>
      </c>
      <c r="G331" s="14">
        <f>G329-G330</f>
        <v>2</v>
      </c>
      <c r="H331" s="14"/>
      <c r="I331" s="20"/>
      <c r="J331" s="14"/>
      <c r="K331" s="14"/>
      <c r="L331" s="20"/>
      <c r="M331" s="14"/>
      <c r="N331" s="14"/>
      <c r="O331" s="14"/>
      <c r="P331" s="14"/>
      <c r="Q331" s="14"/>
      <c r="R331" s="20"/>
      <c r="S331" s="14">
        <f>S329-S330</f>
        <v>7</v>
      </c>
    </row>
    <row r="332" spans="1:19" ht="13.5" thickBot="1">
      <c r="A332" s="109"/>
      <c r="B332" s="85" t="s">
        <v>5</v>
      </c>
      <c r="C332" s="31">
        <f>C331/C330</f>
        <v>-0.5</v>
      </c>
      <c r="D332" s="17">
        <f>D331/D330</f>
        <v>0.24074074074074073</v>
      </c>
      <c r="E332" s="17">
        <f>E331/E330</f>
        <v>0.030303030303030304</v>
      </c>
      <c r="F332" s="29">
        <f>F331/F330</f>
        <v>-0.4444444444444444</v>
      </c>
      <c r="G332" s="31">
        <f>G331/G330</f>
        <v>0.06666666666666667</v>
      </c>
      <c r="H332" s="17"/>
      <c r="I332" s="29"/>
      <c r="J332" s="17"/>
      <c r="K332" s="17"/>
      <c r="L332" s="29"/>
      <c r="M332" s="17"/>
      <c r="N332" s="17"/>
      <c r="O332" s="17"/>
      <c r="P332" s="17"/>
      <c r="Q332" s="17"/>
      <c r="R332" s="29"/>
      <c r="S332" s="17">
        <f>S331/S330</f>
        <v>0.051470588235294115</v>
      </c>
    </row>
    <row r="333" spans="1:19" ht="12.75">
      <c r="A333" s="110"/>
      <c r="B333" s="83">
        <v>2014</v>
      </c>
      <c r="C333" s="14">
        <v>7</v>
      </c>
      <c r="D333" s="14">
        <v>66</v>
      </c>
      <c r="E333" s="14">
        <v>55</v>
      </c>
      <c r="F333" s="20">
        <v>17</v>
      </c>
      <c r="G333" s="14">
        <v>30</v>
      </c>
      <c r="H333" s="14"/>
      <c r="I333" s="20"/>
      <c r="J333" s="14"/>
      <c r="K333" s="14"/>
      <c r="L333" s="20"/>
      <c r="M333" s="14"/>
      <c r="N333" s="14"/>
      <c r="O333" s="14"/>
      <c r="P333" s="14"/>
      <c r="Q333" s="14"/>
      <c r="R333" s="20"/>
      <c r="S333" s="14">
        <f>C333+D333+E333+F333+G333</f>
        <v>175</v>
      </c>
    </row>
    <row r="334" spans="1:19" ht="12.75">
      <c r="A334" s="108" t="s">
        <v>254</v>
      </c>
      <c r="B334" s="83">
        <v>2013</v>
      </c>
      <c r="C334" s="14">
        <v>13</v>
      </c>
      <c r="D334" s="14">
        <v>47</v>
      </c>
      <c r="E334" s="14">
        <v>56</v>
      </c>
      <c r="F334" s="20">
        <v>27</v>
      </c>
      <c r="G334" s="14">
        <v>31</v>
      </c>
      <c r="H334" s="14"/>
      <c r="I334" s="20"/>
      <c r="J334" s="14"/>
      <c r="K334" s="14"/>
      <c r="L334" s="20"/>
      <c r="M334" s="14"/>
      <c r="N334" s="14"/>
      <c r="O334" s="14"/>
      <c r="P334" s="14"/>
      <c r="Q334" s="14"/>
      <c r="R334" s="20"/>
      <c r="S334" s="14">
        <f>C334+D334+E334+F334+G334</f>
        <v>174</v>
      </c>
    </row>
    <row r="335" spans="1:19" ht="12.75">
      <c r="A335" s="108" t="s">
        <v>255</v>
      </c>
      <c r="B335" s="84" t="s">
        <v>212</v>
      </c>
      <c r="C335" s="14">
        <f>C333-C334</f>
        <v>-6</v>
      </c>
      <c r="D335" s="14">
        <f>D333-D334</f>
        <v>19</v>
      </c>
      <c r="E335" s="14">
        <f>E333-E334</f>
        <v>-1</v>
      </c>
      <c r="F335" s="14">
        <f>F333-F334</f>
        <v>-10</v>
      </c>
      <c r="G335" s="14">
        <f>G333-G334</f>
        <v>-1</v>
      </c>
      <c r="H335" s="14"/>
      <c r="I335" s="14"/>
      <c r="J335" s="14"/>
      <c r="K335" s="14"/>
      <c r="L335" s="20"/>
      <c r="M335" s="14"/>
      <c r="N335" s="14"/>
      <c r="O335" s="14"/>
      <c r="P335" s="14"/>
      <c r="Q335" s="14"/>
      <c r="R335" s="20"/>
      <c r="S335" s="14">
        <f>S333-S334</f>
        <v>1</v>
      </c>
    </row>
    <row r="336" spans="1:19" ht="13.5" thickBot="1">
      <c r="A336" s="109"/>
      <c r="B336" s="85" t="s">
        <v>5</v>
      </c>
      <c r="C336" s="31">
        <f>C335/C334</f>
        <v>-0.46153846153846156</v>
      </c>
      <c r="D336" s="17">
        <f>D335/D334</f>
        <v>0.40425531914893614</v>
      </c>
      <c r="E336" s="17">
        <f>E335/E334</f>
        <v>-0.017857142857142856</v>
      </c>
      <c r="F336" s="17">
        <f>F335/F334</f>
        <v>-0.37037037037037035</v>
      </c>
      <c r="G336" s="17">
        <f>G335/G334</f>
        <v>-0.03225806451612903</v>
      </c>
      <c r="H336" s="17"/>
      <c r="I336" s="29"/>
      <c r="J336" s="17"/>
      <c r="K336" s="17"/>
      <c r="L336" s="29"/>
      <c r="M336" s="17"/>
      <c r="N336" s="17"/>
      <c r="O336" s="17"/>
      <c r="P336" s="17"/>
      <c r="Q336" s="17"/>
      <c r="R336" s="29"/>
      <c r="S336" s="17">
        <f>S335/S334</f>
        <v>0.005747126436781609</v>
      </c>
    </row>
    <row r="337" spans="1:19" ht="12.75">
      <c r="A337" s="110"/>
      <c r="B337" s="83">
        <v>2014</v>
      </c>
      <c r="C337" s="14">
        <v>50</v>
      </c>
      <c r="D337" s="14">
        <v>146</v>
      </c>
      <c r="E337" s="14">
        <v>217</v>
      </c>
      <c r="F337" s="20">
        <v>48</v>
      </c>
      <c r="G337" s="14">
        <v>86</v>
      </c>
      <c r="H337" s="14"/>
      <c r="I337" s="20"/>
      <c r="J337" s="14"/>
      <c r="K337" s="14"/>
      <c r="L337" s="20"/>
      <c r="M337" s="14"/>
      <c r="N337" s="14"/>
      <c r="O337" s="14"/>
      <c r="P337" s="14"/>
      <c r="Q337" s="14"/>
      <c r="R337" s="20"/>
      <c r="S337" s="14">
        <f>C337+D337+E337+F337+G337</f>
        <v>547</v>
      </c>
    </row>
    <row r="338" spans="1:19" ht="12.75">
      <c r="A338" s="111" t="s">
        <v>256</v>
      </c>
      <c r="B338" s="83">
        <v>2013</v>
      </c>
      <c r="C338" s="14">
        <v>72</v>
      </c>
      <c r="D338" s="14">
        <v>147</v>
      </c>
      <c r="E338" s="14">
        <v>190</v>
      </c>
      <c r="F338" s="20">
        <v>75</v>
      </c>
      <c r="G338" s="14">
        <v>125</v>
      </c>
      <c r="H338" s="14"/>
      <c r="I338" s="20"/>
      <c r="J338" s="14"/>
      <c r="K338" s="14"/>
      <c r="L338" s="20"/>
      <c r="M338" s="14"/>
      <c r="N338" s="14"/>
      <c r="O338" s="14"/>
      <c r="P338" s="14"/>
      <c r="Q338" s="14"/>
      <c r="R338" s="20"/>
      <c r="S338" s="14">
        <f>C338+D338+E338+F338+G338</f>
        <v>609</v>
      </c>
    </row>
    <row r="339" spans="1:19" ht="12.75">
      <c r="A339" s="110"/>
      <c r="B339" s="84" t="s">
        <v>212</v>
      </c>
      <c r="C339" s="14">
        <f>C337-C338</f>
        <v>-22</v>
      </c>
      <c r="D339" s="14">
        <f>D337-D338</f>
        <v>-1</v>
      </c>
      <c r="E339" s="14">
        <f>E337-E338</f>
        <v>27</v>
      </c>
      <c r="F339" s="20">
        <f>F337-F338</f>
        <v>-27</v>
      </c>
      <c r="G339" s="14">
        <f>G337-G338</f>
        <v>-39</v>
      </c>
      <c r="H339" s="14"/>
      <c r="I339" s="20"/>
      <c r="J339" s="14"/>
      <c r="K339" s="14"/>
      <c r="L339" s="20"/>
      <c r="M339" s="14"/>
      <c r="N339" s="14"/>
      <c r="O339" s="14"/>
      <c r="P339" s="14"/>
      <c r="Q339" s="14"/>
      <c r="R339" s="20"/>
      <c r="S339" s="14">
        <f>S337-S338</f>
        <v>-62</v>
      </c>
    </row>
    <row r="340" spans="1:19" ht="13.5" thickBot="1">
      <c r="A340" s="109"/>
      <c r="B340" s="85" t="s">
        <v>5</v>
      </c>
      <c r="C340" s="17">
        <f>C339/C338</f>
        <v>-0.3055555555555556</v>
      </c>
      <c r="D340" s="17">
        <f>D339/D338</f>
        <v>-0.006802721088435374</v>
      </c>
      <c r="E340" s="17">
        <f>E339/E338</f>
        <v>0.14210526315789473</v>
      </c>
      <c r="F340" s="29">
        <f>F339/F338</f>
        <v>-0.36</v>
      </c>
      <c r="G340" s="17">
        <f>G339/G338</f>
        <v>-0.312</v>
      </c>
      <c r="H340" s="17"/>
      <c r="I340" s="29"/>
      <c r="J340" s="17"/>
      <c r="K340" s="17"/>
      <c r="L340" s="29"/>
      <c r="M340" s="17"/>
      <c r="N340" s="17"/>
      <c r="O340" s="17"/>
      <c r="P340" s="17"/>
      <c r="Q340" s="17"/>
      <c r="R340" s="29"/>
      <c r="S340" s="17">
        <f>S339/S338</f>
        <v>-0.10180623973727422</v>
      </c>
    </row>
    <row r="341" spans="1:19" ht="12.75">
      <c r="A341" s="110"/>
      <c r="B341" s="83">
        <v>2014</v>
      </c>
      <c r="C341" s="14">
        <v>103</v>
      </c>
      <c r="D341" s="14">
        <v>311</v>
      </c>
      <c r="E341" s="14">
        <v>360</v>
      </c>
      <c r="F341" s="20">
        <v>89</v>
      </c>
      <c r="G341" s="14">
        <v>172</v>
      </c>
      <c r="H341" s="14"/>
      <c r="I341" s="20"/>
      <c r="J341" s="14"/>
      <c r="K341" s="14"/>
      <c r="L341" s="20"/>
      <c r="M341" s="14"/>
      <c r="N341" s="14"/>
      <c r="O341" s="14"/>
      <c r="P341" s="14"/>
      <c r="Q341" s="14"/>
      <c r="R341" s="20"/>
      <c r="S341" s="14">
        <f>C341+D341+E341+F341+G341</f>
        <v>1035</v>
      </c>
    </row>
    <row r="342" spans="1:19" ht="12.75">
      <c r="A342" s="108" t="s">
        <v>257</v>
      </c>
      <c r="B342" s="83">
        <v>2013</v>
      </c>
      <c r="C342" s="14">
        <v>93</v>
      </c>
      <c r="D342" s="14">
        <v>442</v>
      </c>
      <c r="E342" s="14">
        <v>349</v>
      </c>
      <c r="F342" s="20">
        <v>102</v>
      </c>
      <c r="G342" s="14">
        <v>272</v>
      </c>
      <c r="H342" s="14"/>
      <c r="I342" s="20"/>
      <c r="J342" s="14"/>
      <c r="K342" s="14"/>
      <c r="L342" s="20"/>
      <c r="M342" s="14"/>
      <c r="N342" s="14"/>
      <c r="O342" s="14"/>
      <c r="P342" s="14"/>
      <c r="Q342" s="14"/>
      <c r="R342" s="20"/>
      <c r="S342" s="14">
        <f>C342+D342+E342+F342+G342</f>
        <v>1258</v>
      </c>
    </row>
    <row r="343" spans="1:19" ht="12.75">
      <c r="A343" s="108" t="s">
        <v>258</v>
      </c>
      <c r="B343" s="84" t="s">
        <v>212</v>
      </c>
      <c r="C343" s="14">
        <f>C341-C342</f>
        <v>10</v>
      </c>
      <c r="D343" s="14">
        <f>D341-D342</f>
        <v>-131</v>
      </c>
      <c r="E343" s="14">
        <f>E341-E342</f>
        <v>11</v>
      </c>
      <c r="F343" s="14">
        <f>F341-F342</f>
        <v>-13</v>
      </c>
      <c r="G343" s="14">
        <f>G341-G342</f>
        <v>-100</v>
      </c>
      <c r="H343" s="14"/>
      <c r="I343" s="14"/>
      <c r="J343" s="14"/>
      <c r="K343" s="14"/>
      <c r="L343" s="20"/>
      <c r="M343" s="14"/>
      <c r="N343" s="14"/>
      <c r="O343" s="14"/>
      <c r="P343" s="14"/>
      <c r="Q343" s="14"/>
      <c r="R343" s="20"/>
      <c r="S343" s="14">
        <f>S341-S342</f>
        <v>-223</v>
      </c>
    </row>
    <row r="344" spans="1:19" ht="13.5" thickBot="1">
      <c r="A344" s="109"/>
      <c r="B344" s="85" t="s">
        <v>5</v>
      </c>
      <c r="C344" s="17">
        <f>C343/C342</f>
        <v>0.10752688172043011</v>
      </c>
      <c r="D344" s="17">
        <f>D343/D342</f>
        <v>-0.29638009049773756</v>
      </c>
      <c r="E344" s="17">
        <f>E343/E342</f>
        <v>0.03151862464183381</v>
      </c>
      <c r="F344" s="17">
        <f>F343/F342</f>
        <v>-0.12745098039215685</v>
      </c>
      <c r="G344" s="17">
        <f>G343/G342</f>
        <v>-0.36764705882352944</v>
      </c>
      <c r="H344" s="17"/>
      <c r="I344" s="29"/>
      <c r="J344" s="17"/>
      <c r="K344" s="17"/>
      <c r="L344" s="29"/>
      <c r="M344" s="17"/>
      <c r="N344" s="17"/>
      <c r="O344" s="17"/>
      <c r="P344" s="17"/>
      <c r="Q344" s="17"/>
      <c r="R344" s="29"/>
      <c r="S344" s="17">
        <f>S343/S342</f>
        <v>-0.17726550079491257</v>
      </c>
    </row>
    <row r="345" spans="1:19" ht="12.75">
      <c r="A345" s="110"/>
      <c r="B345" s="83">
        <v>2014</v>
      </c>
      <c r="C345" s="14">
        <v>3</v>
      </c>
      <c r="D345" s="45">
        <v>53</v>
      </c>
      <c r="E345" s="45">
        <v>17</v>
      </c>
      <c r="F345" s="20">
        <v>2</v>
      </c>
      <c r="G345" s="14">
        <v>12</v>
      </c>
      <c r="H345" s="14"/>
      <c r="I345" s="20"/>
      <c r="J345" s="14"/>
      <c r="K345" s="14"/>
      <c r="L345" s="20"/>
      <c r="M345" s="14"/>
      <c r="N345" s="14"/>
      <c r="O345" s="14"/>
      <c r="P345" s="14"/>
      <c r="Q345" s="14"/>
      <c r="R345" s="20"/>
      <c r="S345" s="14">
        <f>C345+D345+E345+F345+G345</f>
        <v>87</v>
      </c>
    </row>
    <row r="346" spans="1:19" ht="12.75">
      <c r="A346" s="108" t="s">
        <v>259</v>
      </c>
      <c r="B346" s="83">
        <v>2013</v>
      </c>
      <c r="C346" s="14">
        <v>3</v>
      </c>
      <c r="D346" s="14">
        <v>47</v>
      </c>
      <c r="E346" s="14">
        <v>26</v>
      </c>
      <c r="F346" s="20">
        <v>1</v>
      </c>
      <c r="G346" s="14">
        <v>25</v>
      </c>
      <c r="H346" s="14"/>
      <c r="I346" s="20"/>
      <c r="J346" s="14"/>
      <c r="K346" s="14"/>
      <c r="L346" s="20"/>
      <c r="M346" s="14"/>
      <c r="N346" s="14"/>
      <c r="O346" s="14"/>
      <c r="P346" s="14"/>
      <c r="Q346" s="14"/>
      <c r="R346" s="20"/>
      <c r="S346" s="14">
        <f>C346+D346+E346+F346+G346</f>
        <v>102</v>
      </c>
    </row>
    <row r="347" spans="1:19" ht="12.75">
      <c r="A347" s="108" t="s">
        <v>260</v>
      </c>
      <c r="B347" s="84" t="s">
        <v>212</v>
      </c>
      <c r="C347" s="14">
        <f>C345-C346</f>
        <v>0</v>
      </c>
      <c r="D347" s="14">
        <f>D345-D346</f>
        <v>6</v>
      </c>
      <c r="E347" s="14">
        <f>E345-E346</f>
        <v>-9</v>
      </c>
      <c r="F347" s="20">
        <f>F345-F346</f>
        <v>1</v>
      </c>
      <c r="G347" s="14">
        <f>G345-G346</f>
        <v>-13</v>
      </c>
      <c r="H347" s="14"/>
      <c r="I347" s="20"/>
      <c r="J347" s="14"/>
      <c r="K347" s="14"/>
      <c r="L347" s="20"/>
      <c r="M347" s="14"/>
      <c r="N347" s="14"/>
      <c r="O347" s="14"/>
      <c r="P347" s="14"/>
      <c r="Q347" s="14"/>
      <c r="R347" s="20"/>
      <c r="S347" s="14">
        <f>S345-S346</f>
        <v>-15</v>
      </c>
    </row>
    <row r="348" spans="1:19" ht="13.5" thickBot="1">
      <c r="A348" s="109"/>
      <c r="B348" s="85" t="s">
        <v>5</v>
      </c>
      <c r="C348" s="31">
        <f>C347/C346</f>
        <v>0</v>
      </c>
      <c r="D348" s="17">
        <f>D347/D346</f>
        <v>0.1276595744680851</v>
      </c>
      <c r="E348" s="17">
        <f>E347/E346</f>
        <v>-0.34615384615384615</v>
      </c>
      <c r="F348" s="17">
        <f>F347/F346</f>
        <v>1</v>
      </c>
      <c r="G348" s="17">
        <f>G347/G346</f>
        <v>-0.52</v>
      </c>
      <c r="H348" s="17"/>
      <c r="I348" s="29"/>
      <c r="J348" s="17"/>
      <c r="K348" s="17"/>
      <c r="L348" s="29"/>
      <c r="M348" s="17"/>
      <c r="N348" s="17"/>
      <c r="O348" s="17"/>
      <c r="P348" s="17"/>
      <c r="Q348" s="17"/>
      <c r="R348" s="29"/>
      <c r="S348" s="17">
        <f>S347/S346</f>
        <v>-0.14705882352941177</v>
      </c>
    </row>
    <row r="349" spans="1:19" ht="12.75">
      <c r="A349" s="113"/>
      <c r="B349" s="245"/>
      <c r="C349" s="42"/>
      <c r="D349" s="42"/>
      <c r="E349" s="42"/>
      <c r="F349" s="42"/>
      <c r="G349" s="42"/>
      <c r="H349" s="42"/>
      <c r="I349" s="42"/>
      <c r="J349" s="42"/>
      <c r="K349" s="42"/>
      <c r="L349" s="42"/>
      <c r="M349" s="42"/>
      <c r="N349" s="42"/>
      <c r="O349" s="42"/>
      <c r="P349" s="42"/>
      <c r="Q349" s="42"/>
      <c r="R349" s="42"/>
      <c r="S349" s="42"/>
    </row>
    <row r="350" spans="1:19" ht="13.5" thickBot="1">
      <c r="A350" s="112" t="s">
        <v>270</v>
      </c>
      <c r="B350" s="19"/>
      <c r="C350" s="19"/>
      <c r="D350" s="19"/>
      <c r="E350" s="19"/>
      <c r="F350" s="19"/>
      <c r="G350" s="19"/>
      <c r="H350" s="19"/>
      <c r="I350" s="19"/>
      <c r="J350" s="19"/>
      <c r="K350" s="19"/>
      <c r="L350" s="19"/>
      <c r="M350" s="19"/>
      <c r="N350" s="19"/>
      <c r="O350" s="19"/>
      <c r="P350" s="19"/>
      <c r="Q350" s="19"/>
      <c r="R350" s="19"/>
      <c r="S350" s="19"/>
    </row>
    <row r="351" spans="1:19" ht="21" thickBot="1">
      <c r="A351" s="105"/>
      <c r="B351" s="82"/>
      <c r="C351" s="21" t="s">
        <v>114</v>
      </c>
      <c r="D351" s="22" t="s">
        <v>115</v>
      </c>
      <c r="E351" s="24" t="s">
        <v>116</v>
      </c>
      <c r="F351" s="22" t="s">
        <v>117</v>
      </c>
      <c r="G351" s="21" t="s">
        <v>118</v>
      </c>
      <c r="H351" s="21" t="s">
        <v>119</v>
      </c>
      <c r="I351" s="24" t="s">
        <v>120</v>
      </c>
      <c r="J351" s="27"/>
      <c r="K351" s="26"/>
      <c r="L351" s="27"/>
      <c r="M351" s="26"/>
      <c r="N351" s="26"/>
      <c r="O351" s="26"/>
      <c r="P351" s="26"/>
      <c r="Q351" s="26"/>
      <c r="R351" s="27"/>
      <c r="S351" s="26" t="s">
        <v>30</v>
      </c>
    </row>
    <row r="352" spans="1:19" ht="12.75">
      <c r="A352" s="106"/>
      <c r="B352" s="83">
        <v>2014</v>
      </c>
      <c r="C352" s="14">
        <f aca="true" t="shared" si="128" ref="C352:I353">C356+C360+C364+C368+C372+C376+C380</f>
        <v>248</v>
      </c>
      <c r="D352" s="14">
        <f t="shared" si="128"/>
        <v>453</v>
      </c>
      <c r="E352" s="14">
        <f t="shared" si="128"/>
        <v>144</v>
      </c>
      <c r="F352" s="14">
        <f t="shared" si="128"/>
        <v>457</v>
      </c>
      <c r="G352" s="14">
        <f t="shared" si="128"/>
        <v>205</v>
      </c>
      <c r="H352" s="14">
        <f t="shared" si="128"/>
        <v>129</v>
      </c>
      <c r="I352" s="14">
        <f t="shared" si="128"/>
        <v>361</v>
      </c>
      <c r="J352" s="28"/>
      <c r="K352" s="14"/>
      <c r="L352" s="14"/>
      <c r="M352" s="14"/>
      <c r="N352" s="14"/>
      <c r="O352" s="14"/>
      <c r="P352" s="14"/>
      <c r="Q352" s="14"/>
      <c r="R352" s="28"/>
      <c r="S352" s="14">
        <f>S356+S360+S364+S368+S372+S376+S380</f>
        <v>1997</v>
      </c>
    </row>
    <row r="353" spans="1:19" ht="12.75">
      <c r="A353" s="243" t="s">
        <v>40</v>
      </c>
      <c r="B353" s="83">
        <v>2013</v>
      </c>
      <c r="C353" s="14">
        <f t="shared" si="128"/>
        <v>281</v>
      </c>
      <c r="D353" s="14">
        <f t="shared" si="128"/>
        <v>548</v>
      </c>
      <c r="E353" s="14">
        <f t="shared" si="128"/>
        <v>145</v>
      </c>
      <c r="F353" s="14">
        <f t="shared" si="128"/>
        <v>519</v>
      </c>
      <c r="G353" s="14">
        <f t="shared" si="128"/>
        <v>268</v>
      </c>
      <c r="H353" s="14">
        <f t="shared" si="128"/>
        <v>166</v>
      </c>
      <c r="I353" s="14">
        <f t="shared" si="128"/>
        <v>460</v>
      </c>
      <c r="J353" s="28"/>
      <c r="K353" s="14"/>
      <c r="L353" s="14"/>
      <c r="M353" s="14"/>
      <c r="N353" s="14"/>
      <c r="O353" s="14"/>
      <c r="P353" s="14"/>
      <c r="Q353" s="14"/>
      <c r="R353" s="28"/>
      <c r="S353" s="14">
        <f>S357+S361+S365+S369+S373+S377+S381</f>
        <v>2387</v>
      </c>
    </row>
    <row r="354" spans="1:19" ht="12.75">
      <c r="A354" s="106"/>
      <c r="B354" s="84" t="s">
        <v>212</v>
      </c>
      <c r="C354" s="14">
        <f aca="true" t="shared" si="129" ref="C354:I354">C352-C353</f>
        <v>-33</v>
      </c>
      <c r="D354" s="20">
        <f t="shared" si="129"/>
        <v>-95</v>
      </c>
      <c r="E354" s="14">
        <f t="shared" si="129"/>
        <v>-1</v>
      </c>
      <c r="F354" s="20">
        <f t="shared" si="129"/>
        <v>-62</v>
      </c>
      <c r="G354" s="14">
        <f t="shared" si="129"/>
        <v>-63</v>
      </c>
      <c r="H354" s="14">
        <f t="shared" si="129"/>
        <v>-37</v>
      </c>
      <c r="I354" s="14">
        <f t="shared" si="129"/>
        <v>-99</v>
      </c>
      <c r="J354" s="20"/>
      <c r="K354" s="14"/>
      <c r="L354" s="20"/>
      <c r="M354" s="14"/>
      <c r="N354" s="14"/>
      <c r="O354" s="14"/>
      <c r="P354" s="14"/>
      <c r="Q354" s="14"/>
      <c r="R354" s="20"/>
      <c r="S354" s="14">
        <f>S352-S353</f>
        <v>-390</v>
      </c>
    </row>
    <row r="355" spans="1:19" ht="13.5" thickBot="1">
      <c r="A355" s="107"/>
      <c r="B355" s="85" t="s">
        <v>5</v>
      </c>
      <c r="C355" s="17">
        <f aca="true" t="shared" si="130" ref="C355:I355">C354/C353</f>
        <v>-0.11743772241992882</v>
      </c>
      <c r="D355" s="29">
        <f t="shared" si="130"/>
        <v>-0.17335766423357665</v>
      </c>
      <c r="E355" s="17">
        <f t="shared" si="130"/>
        <v>-0.006896551724137931</v>
      </c>
      <c r="F355" s="29">
        <f t="shared" si="130"/>
        <v>-0.11946050096339114</v>
      </c>
      <c r="G355" s="17">
        <f t="shared" si="130"/>
        <v>-0.23507462686567165</v>
      </c>
      <c r="H355" s="17">
        <f t="shared" si="130"/>
        <v>-0.22289156626506024</v>
      </c>
      <c r="I355" s="17">
        <f t="shared" si="130"/>
        <v>-0.21521739130434783</v>
      </c>
      <c r="J355" s="29"/>
      <c r="K355" s="17"/>
      <c r="L355" s="29"/>
      <c r="M355" s="17"/>
      <c r="N355" s="17"/>
      <c r="O355" s="17"/>
      <c r="P355" s="17"/>
      <c r="Q355" s="17"/>
      <c r="R355" s="29"/>
      <c r="S355" s="17">
        <f>S354/S353</f>
        <v>-0.16338500209467952</v>
      </c>
    </row>
    <row r="356" spans="1:19" ht="12.75">
      <c r="A356" s="106"/>
      <c r="B356" s="83">
        <v>2014</v>
      </c>
      <c r="C356" s="14">
        <v>2</v>
      </c>
      <c r="D356" s="20">
        <v>4</v>
      </c>
      <c r="E356" s="14">
        <v>1</v>
      </c>
      <c r="F356" s="20">
        <v>2</v>
      </c>
      <c r="G356" s="14">
        <v>1</v>
      </c>
      <c r="H356" s="14">
        <v>0</v>
      </c>
      <c r="I356" s="14">
        <v>1</v>
      </c>
      <c r="J356" s="20"/>
      <c r="K356" s="14"/>
      <c r="L356" s="20"/>
      <c r="M356" s="14"/>
      <c r="N356" s="14"/>
      <c r="O356" s="14"/>
      <c r="P356" s="14"/>
      <c r="Q356" s="14"/>
      <c r="R356" s="20"/>
      <c r="S356" s="14">
        <f>C356+D356+E356+F356+G356+H356+I356</f>
        <v>11</v>
      </c>
    </row>
    <row r="357" spans="1:19" ht="12.75">
      <c r="A357" s="108" t="s">
        <v>250</v>
      </c>
      <c r="B357" s="83">
        <v>2013</v>
      </c>
      <c r="C357" s="14">
        <v>2</v>
      </c>
      <c r="D357" s="20">
        <v>6</v>
      </c>
      <c r="E357" s="14">
        <v>2</v>
      </c>
      <c r="F357" s="20">
        <v>12</v>
      </c>
      <c r="G357" s="14">
        <v>1</v>
      </c>
      <c r="H357" s="14">
        <v>0</v>
      </c>
      <c r="I357" s="14">
        <v>1</v>
      </c>
      <c r="J357" s="20"/>
      <c r="K357" s="14"/>
      <c r="L357" s="20"/>
      <c r="M357" s="14"/>
      <c r="N357" s="14"/>
      <c r="O357" s="14"/>
      <c r="P357" s="14"/>
      <c r="Q357" s="14"/>
      <c r="R357" s="20"/>
      <c r="S357" s="14">
        <f>C357+D357+E357+F357+G357+H357+I357</f>
        <v>24</v>
      </c>
    </row>
    <row r="358" spans="1:19" ht="12.75">
      <c r="A358" s="108" t="s">
        <v>251</v>
      </c>
      <c r="B358" s="84" t="s">
        <v>212</v>
      </c>
      <c r="C358" s="14">
        <f aca="true" t="shared" si="131" ref="C358:I358">C356-C357</f>
        <v>0</v>
      </c>
      <c r="D358" s="20">
        <f t="shared" si="131"/>
        <v>-2</v>
      </c>
      <c r="E358" s="14">
        <f t="shared" si="131"/>
        <v>-1</v>
      </c>
      <c r="F358" s="20">
        <f t="shared" si="131"/>
        <v>-10</v>
      </c>
      <c r="G358" s="14">
        <f t="shared" si="131"/>
        <v>0</v>
      </c>
      <c r="H358" s="14">
        <f t="shared" si="131"/>
        <v>0</v>
      </c>
      <c r="I358" s="14">
        <f t="shared" si="131"/>
        <v>0</v>
      </c>
      <c r="J358" s="20"/>
      <c r="K358" s="14"/>
      <c r="L358" s="20"/>
      <c r="M358" s="14"/>
      <c r="N358" s="14"/>
      <c r="O358" s="14"/>
      <c r="P358" s="14"/>
      <c r="Q358" s="14"/>
      <c r="R358" s="20"/>
      <c r="S358" s="14">
        <f>S356-S357</f>
        <v>-13</v>
      </c>
    </row>
    <row r="359" spans="1:19" ht="13.5" thickBot="1">
      <c r="A359" s="109"/>
      <c r="B359" s="85" t="s">
        <v>5</v>
      </c>
      <c r="C359" s="31">
        <f aca="true" t="shared" si="132" ref="C359:I359">C358/C357</f>
        <v>0</v>
      </c>
      <c r="D359" s="17">
        <f t="shared" si="132"/>
        <v>-0.3333333333333333</v>
      </c>
      <c r="E359" s="31">
        <f t="shared" si="132"/>
        <v>-0.5</v>
      </c>
      <c r="F359" s="31">
        <f t="shared" si="132"/>
        <v>-0.8333333333333334</v>
      </c>
      <c r="G359" s="31">
        <f t="shared" si="132"/>
        <v>0</v>
      </c>
      <c r="H359" s="31">
        <v>0</v>
      </c>
      <c r="I359" s="31">
        <f t="shared" si="132"/>
        <v>0</v>
      </c>
      <c r="J359" s="31"/>
      <c r="K359" s="17"/>
      <c r="L359" s="29"/>
      <c r="M359" s="17"/>
      <c r="N359" s="17"/>
      <c r="O359" s="17"/>
      <c r="P359" s="17"/>
      <c r="Q359" s="17"/>
      <c r="R359" s="29"/>
      <c r="S359" s="17">
        <f>S358/S357</f>
        <v>-0.5416666666666666</v>
      </c>
    </row>
    <row r="360" spans="1:19" ht="12.75">
      <c r="A360" s="110"/>
      <c r="B360" s="83">
        <v>2014</v>
      </c>
      <c r="C360" s="14">
        <v>2</v>
      </c>
      <c r="D360" s="20">
        <v>2</v>
      </c>
      <c r="E360" s="14">
        <v>0</v>
      </c>
      <c r="F360" s="20">
        <v>0</v>
      </c>
      <c r="G360" s="14">
        <v>0</v>
      </c>
      <c r="H360" s="14">
        <v>0</v>
      </c>
      <c r="I360" s="14">
        <v>3</v>
      </c>
      <c r="J360" s="20"/>
      <c r="K360" s="14"/>
      <c r="L360" s="20"/>
      <c r="M360" s="14"/>
      <c r="N360" s="14"/>
      <c r="O360" s="14"/>
      <c r="P360" s="14"/>
      <c r="Q360" s="14"/>
      <c r="R360" s="20"/>
      <c r="S360" s="14">
        <f>C360+D360+E360+F360+G360+H360+I360</f>
        <v>7</v>
      </c>
    </row>
    <row r="361" spans="1:19" ht="12.75">
      <c r="A361" s="108" t="s">
        <v>252</v>
      </c>
      <c r="B361" s="83">
        <v>2013</v>
      </c>
      <c r="C361" s="14">
        <v>1</v>
      </c>
      <c r="D361" s="20">
        <v>1</v>
      </c>
      <c r="E361" s="14">
        <v>0</v>
      </c>
      <c r="F361" s="20">
        <v>1</v>
      </c>
      <c r="G361" s="14">
        <v>0</v>
      </c>
      <c r="H361" s="14">
        <v>2</v>
      </c>
      <c r="I361" s="14">
        <v>0</v>
      </c>
      <c r="J361" s="20"/>
      <c r="K361" s="14"/>
      <c r="L361" s="20"/>
      <c r="M361" s="14"/>
      <c r="N361" s="14"/>
      <c r="O361" s="14"/>
      <c r="P361" s="14"/>
      <c r="Q361" s="14"/>
      <c r="R361" s="20"/>
      <c r="S361" s="14">
        <f>C361+D361+E361+F361+G361+H361+I361</f>
        <v>5</v>
      </c>
    </row>
    <row r="362" spans="1:19" ht="12.75">
      <c r="A362" s="108" t="s">
        <v>253</v>
      </c>
      <c r="B362" s="84" t="s">
        <v>212</v>
      </c>
      <c r="C362" s="14">
        <f aca="true" t="shared" si="133" ref="C362:I362">C360-C361</f>
        <v>1</v>
      </c>
      <c r="D362" s="20">
        <f t="shared" si="133"/>
        <v>1</v>
      </c>
      <c r="E362" s="14">
        <f t="shared" si="133"/>
        <v>0</v>
      </c>
      <c r="F362" s="20">
        <f t="shared" si="133"/>
        <v>-1</v>
      </c>
      <c r="G362" s="14">
        <f t="shared" si="133"/>
        <v>0</v>
      </c>
      <c r="H362" s="14">
        <f t="shared" si="133"/>
        <v>-2</v>
      </c>
      <c r="I362" s="14">
        <f t="shared" si="133"/>
        <v>3</v>
      </c>
      <c r="J362" s="20"/>
      <c r="K362" s="14"/>
      <c r="L362" s="20"/>
      <c r="M362" s="14"/>
      <c r="N362" s="14"/>
      <c r="O362" s="14"/>
      <c r="P362" s="14"/>
      <c r="Q362" s="14"/>
      <c r="R362" s="20"/>
      <c r="S362" s="14">
        <f>S360-S361</f>
        <v>2</v>
      </c>
    </row>
    <row r="363" spans="1:19" ht="13.5" thickBot="1">
      <c r="A363" s="109"/>
      <c r="B363" s="85" t="s">
        <v>5</v>
      </c>
      <c r="C363" s="31">
        <f aca="true" t="shared" si="134" ref="C363:H363">C362/C361</f>
        <v>1</v>
      </c>
      <c r="D363" s="31">
        <f t="shared" si="134"/>
        <v>1</v>
      </c>
      <c r="E363" s="31">
        <v>0</v>
      </c>
      <c r="F363" s="31">
        <f t="shared" si="134"/>
        <v>-1</v>
      </c>
      <c r="G363" s="31">
        <v>0</v>
      </c>
      <c r="H363" s="31">
        <f t="shared" si="134"/>
        <v>-1</v>
      </c>
      <c r="I363" s="31">
        <v>0</v>
      </c>
      <c r="J363" s="29"/>
      <c r="K363" s="17"/>
      <c r="L363" s="29"/>
      <c r="M363" s="17"/>
      <c r="N363" s="17"/>
      <c r="O363" s="17"/>
      <c r="P363" s="17"/>
      <c r="Q363" s="17"/>
      <c r="R363" s="29"/>
      <c r="S363" s="17">
        <f>S362/S361</f>
        <v>0.4</v>
      </c>
    </row>
    <row r="364" spans="1:19" ht="12.75">
      <c r="A364" s="110"/>
      <c r="B364" s="83">
        <v>2014</v>
      </c>
      <c r="C364" s="14">
        <v>16</v>
      </c>
      <c r="D364" s="20">
        <v>22</v>
      </c>
      <c r="E364" s="14">
        <v>3</v>
      </c>
      <c r="F364" s="20">
        <v>6</v>
      </c>
      <c r="G364" s="14">
        <v>4</v>
      </c>
      <c r="H364" s="14">
        <v>2</v>
      </c>
      <c r="I364" s="14">
        <v>13</v>
      </c>
      <c r="J364" s="20"/>
      <c r="K364" s="14"/>
      <c r="L364" s="20"/>
      <c r="M364" s="14"/>
      <c r="N364" s="14"/>
      <c r="O364" s="14"/>
      <c r="P364" s="14"/>
      <c r="Q364" s="14"/>
      <c r="R364" s="20"/>
      <c r="S364" s="14">
        <f>C364+D364+E364+F364+G364+H364+I364</f>
        <v>66</v>
      </c>
    </row>
    <row r="365" spans="1:19" ht="12.75">
      <c r="A365" s="108" t="s">
        <v>144</v>
      </c>
      <c r="B365" s="83">
        <v>2013</v>
      </c>
      <c r="C365" s="14">
        <v>28</v>
      </c>
      <c r="D365" s="20">
        <v>31</v>
      </c>
      <c r="E365" s="14">
        <v>6</v>
      </c>
      <c r="F365" s="14">
        <v>22</v>
      </c>
      <c r="G365" s="14">
        <v>18</v>
      </c>
      <c r="H365" s="14">
        <v>7</v>
      </c>
      <c r="I365" s="14">
        <v>20</v>
      </c>
      <c r="J365" s="28"/>
      <c r="K365" s="14"/>
      <c r="L365" s="20"/>
      <c r="M365" s="14"/>
      <c r="N365" s="14"/>
      <c r="O365" s="14"/>
      <c r="P365" s="14"/>
      <c r="Q365" s="14"/>
      <c r="R365" s="20"/>
      <c r="S365" s="14">
        <f>C365+D365+E365+F365+G365+H365+I365</f>
        <v>132</v>
      </c>
    </row>
    <row r="366" spans="1:19" ht="12.75">
      <c r="A366" s="110"/>
      <c r="B366" s="84" t="s">
        <v>212</v>
      </c>
      <c r="C366" s="14">
        <f aca="true" t="shared" si="135" ref="C366:I366">C364-C365</f>
        <v>-12</v>
      </c>
      <c r="D366" s="20">
        <f t="shared" si="135"/>
        <v>-9</v>
      </c>
      <c r="E366" s="14">
        <f t="shared" si="135"/>
        <v>-3</v>
      </c>
      <c r="F366" s="14">
        <f t="shared" si="135"/>
        <v>-16</v>
      </c>
      <c r="G366" s="14">
        <f t="shared" si="135"/>
        <v>-14</v>
      </c>
      <c r="H366" s="14">
        <f t="shared" si="135"/>
        <v>-5</v>
      </c>
      <c r="I366" s="14">
        <f t="shared" si="135"/>
        <v>-7</v>
      </c>
      <c r="J366" s="28"/>
      <c r="K366" s="14"/>
      <c r="L366" s="20"/>
      <c r="M366" s="14"/>
      <c r="N366" s="14"/>
      <c r="O366" s="14"/>
      <c r="P366" s="14"/>
      <c r="Q366" s="14"/>
      <c r="R366" s="20"/>
      <c r="S366" s="14">
        <f>S364-S365</f>
        <v>-66</v>
      </c>
    </row>
    <row r="367" spans="1:19" ht="13.5" thickBot="1">
      <c r="A367" s="109"/>
      <c r="B367" s="85" t="s">
        <v>5</v>
      </c>
      <c r="C367" s="17">
        <f aca="true" t="shared" si="136" ref="C367:I367">C366/C365</f>
        <v>-0.42857142857142855</v>
      </c>
      <c r="D367" s="31">
        <f t="shared" si="136"/>
        <v>-0.2903225806451613</v>
      </c>
      <c r="E367" s="31">
        <f t="shared" si="136"/>
        <v>-0.5</v>
      </c>
      <c r="F367" s="31">
        <f t="shared" si="136"/>
        <v>-0.7272727272727273</v>
      </c>
      <c r="G367" s="31">
        <f t="shared" si="136"/>
        <v>-0.7777777777777778</v>
      </c>
      <c r="H367" s="29">
        <f t="shared" si="136"/>
        <v>-0.7142857142857143</v>
      </c>
      <c r="I367" s="17">
        <f t="shared" si="136"/>
        <v>-0.35</v>
      </c>
      <c r="J367" s="29"/>
      <c r="K367" s="17"/>
      <c r="L367" s="29"/>
      <c r="M367" s="17"/>
      <c r="N367" s="17"/>
      <c r="O367" s="17"/>
      <c r="P367" s="17"/>
      <c r="Q367" s="17"/>
      <c r="R367" s="29"/>
      <c r="S367" s="17">
        <f>S366/S365</f>
        <v>-0.5</v>
      </c>
    </row>
    <row r="368" spans="1:19" ht="12.75">
      <c r="A368" s="110"/>
      <c r="B368" s="83">
        <v>2014</v>
      </c>
      <c r="C368" s="14">
        <v>7</v>
      </c>
      <c r="D368" s="20">
        <v>16</v>
      </c>
      <c r="E368" s="14">
        <v>3</v>
      </c>
      <c r="F368" s="20">
        <v>15</v>
      </c>
      <c r="G368" s="14">
        <v>6</v>
      </c>
      <c r="H368" s="14">
        <v>3</v>
      </c>
      <c r="I368" s="14">
        <v>14</v>
      </c>
      <c r="J368" s="20"/>
      <c r="K368" s="14"/>
      <c r="L368" s="20"/>
      <c r="M368" s="14"/>
      <c r="N368" s="14"/>
      <c r="O368" s="14"/>
      <c r="P368" s="14"/>
      <c r="Q368" s="14"/>
      <c r="R368" s="20"/>
      <c r="S368" s="14">
        <f>C368+D368+E368+F368+G368+H368+I368</f>
        <v>64</v>
      </c>
    </row>
    <row r="369" spans="1:19" ht="12.75">
      <c r="A369" s="108" t="s">
        <v>254</v>
      </c>
      <c r="B369" s="83">
        <v>2013</v>
      </c>
      <c r="C369" s="14">
        <v>9</v>
      </c>
      <c r="D369" s="20">
        <v>14</v>
      </c>
      <c r="E369" s="14">
        <v>8</v>
      </c>
      <c r="F369" s="20">
        <v>9</v>
      </c>
      <c r="G369" s="14">
        <v>2</v>
      </c>
      <c r="H369" s="14">
        <v>9</v>
      </c>
      <c r="I369" s="14">
        <v>14</v>
      </c>
      <c r="J369" s="20"/>
      <c r="K369" s="14"/>
      <c r="L369" s="20"/>
      <c r="M369" s="14"/>
      <c r="N369" s="14"/>
      <c r="O369" s="14"/>
      <c r="P369" s="14"/>
      <c r="Q369" s="14"/>
      <c r="R369" s="20"/>
      <c r="S369" s="14">
        <f>C369+D369+E369+F369+G369+H369+I369</f>
        <v>65</v>
      </c>
    </row>
    <row r="370" spans="1:19" ht="12.75">
      <c r="A370" s="108" t="s">
        <v>255</v>
      </c>
      <c r="B370" s="84" t="s">
        <v>212</v>
      </c>
      <c r="C370" s="14">
        <f aca="true" t="shared" si="137" ref="C370:I370">C368-C369</f>
        <v>-2</v>
      </c>
      <c r="D370" s="20">
        <f t="shared" si="137"/>
        <v>2</v>
      </c>
      <c r="E370" s="14">
        <f t="shared" si="137"/>
        <v>-5</v>
      </c>
      <c r="F370" s="20">
        <f t="shared" si="137"/>
        <v>6</v>
      </c>
      <c r="G370" s="14">
        <f t="shared" si="137"/>
        <v>4</v>
      </c>
      <c r="H370" s="14">
        <f t="shared" si="137"/>
        <v>-6</v>
      </c>
      <c r="I370" s="14">
        <f t="shared" si="137"/>
        <v>0</v>
      </c>
      <c r="J370" s="20"/>
      <c r="K370" s="14"/>
      <c r="L370" s="20"/>
      <c r="M370" s="14"/>
      <c r="N370" s="14"/>
      <c r="O370" s="14"/>
      <c r="P370" s="14"/>
      <c r="Q370" s="14"/>
      <c r="R370" s="20"/>
      <c r="S370" s="14">
        <f>S368-S369</f>
        <v>-1</v>
      </c>
    </row>
    <row r="371" spans="1:19" ht="13.5" thickBot="1">
      <c r="A371" s="109"/>
      <c r="B371" s="85" t="s">
        <v>5</v>
      </c>
      <c r="C371" s="17">
        <f aca="true" t="shared" si="138" ref="C371:I371">C370/C369</f>
        <v>-0.2222222222222222</v>
      </c>
      <c r="D371" s="29">
        <f t="shared" si="138"/>
        <v>0.14285714285714285</v>
      </c>
      <c r="E371" s="31">
        <f t="shared" si="138"/>
        <v>-0.625</v>
      </c>
      <c r="F371" s="31">
        <f t="shared" si="138"/>
        <v>0.6666666666666666</v>
      </c>
      <c r="G371" s="31">
        <f t="shared" si="138"/>
        <v>2</v>
      </c>
      <c r="H371" s="31">
        <f t="shared" si="138"/>
        <v>-0.6666666666666666</v>
      </c>
      <c r="I371" s="31">
        <f t="shared" si="138"/>
        <v>0</v>
      </c>
      <c r="J371" s="29"/>
      <c r="K371" s="17"/>
      <c r="L371" s="29"/>
      <c r="M371" s="17"/>
      <c r="N371" s="17"/>
      <c r="O371" s="17"/>
      <c r="P371" s="17"/>
      <c r="Q371" s="17"/>
      <c r="R371" s="29"/>
      <c r="S371" s="17">
        <f>S370/S369</f>
        <v>-0.015384615384615385</v>
      </c>
    </row>
    <row r="372" spans="1:19" ht="12.75">
      <c r="A372" s="110"/>
      <c r="B372" s="83">
        <v>2014</v>
      </c>
      <c r="C372" s="14">
        <v>59</v>
      </c>
      <c r="D372" s="20">
        <v>154</v>
      </c>
      <c r="E372" s="14">
        <v>72</v>
      </c>
      <c r="F372" s="20">
        <v>149</v>
      </c>
      <c r="G372" s="14">
        <v>95</v>
      </c>
      <c r="H372" s="14">
        <v>50</v>
      </c>
      <c r="I372" s="14">
        <v>137</v>
      </c>
      <c r="J372" s="20"/>
      <c r="K372" s="14"/>
      <c r="L372" s="20"/>
      <c r="M372" s="14"/>
      <c r="N372" s="14"/>
      <c r="O372" s="14"/>
      <c r="P372" s="14"/>
      <c r="Q372" s="14"/>
      <c r="R372" s="20"/>
      <c r="S372" s="14">
        <f>C372+D372+E372+F372+G372+H372+I372</f>
        <v>716</v>
      </c>
    </row>
    <row r="373" spans="1:19" ht="12.75">
      <c r="A373" s="111" t="s">
        <v>256</v>
      </c>
      <c r="B373" s="83">
        <v>2013</v>
      </c>
      <c r="C373" s="14">
        <v>119</v>
      </c>
      <c r="D373" s="20">
        <v>204</v>
      </c>
      <c r="E373" s="14">
        <v>69</v>
      </c>
      <c r="F373" s="20">
        <v>203</v>
      </c>
      <c r="G373" s="14">
        <v>137</v>
      </c>
      <c r="H373" s="14">
        <v>95</v>
      </c>
      <c r="I373" s="14">
        <v>214</v>
      </c>
      <c r="J373" s="20"/>
      <c r="K373" s="14"/>
      <c r="L373" s="20"/>
      <c r="M373" s="14"/>
      <c r="N373" s="14"/>
      <c r="O373" s="14"/>
      <c r="P373" s="14"/>
      <c r="Q373" s="14"/>
      <c r="R373" s="20"/>
      <c r="S373" s="14">
        <f>C373+D373+E373+F373+G373+H373+I373</f>
        <v>1041</v>
      </c>
    </row>
    <row r="374" spans="1:19" ht="12.75">
      <c r="A374" s="110"/>
      <c r="B374" s="84" t="s">
        <v>212</v>
      </c>
      <c r="C374" s="14">
        <f aca="true" t="shared" si="139" ref="C374:I374">C372-C373</f>
        <v>-60</v>
      </c>
      <c r="D374" s="20">
        <f t="shared" si="139"/>
        <v>-50</v>
      </c>
      <c r="E374" s="14">
        <f t="shared" si="139"/>
        <v>3</v>
      </c>
      <c r="F374" s="20">
        <f t="shared" si="139"/>
        <v>-54</v>
      </c>
      <c r="G374" s="14">
        <f t="shared" si="139"/>
        <v>-42</v>
      </c>
      <c r="H374" s="14">
        <f t="shared" si="139"/>
        <v>-45</v>
      </c>
      <c r="I374" s="14">
        <f t="shared" si="139"/>
        <v>-77</v>
      </c>
      <c r="J374" s="20"/>
      <c r="K374" s="14"/>
      <c r="L374" s="20"/>
      <c r="M374" s="14"/>
      <c r="N374" s="14"/>
      <c r="O374" s="14"/>
      <c r="P374" s="14"/>
      <c r="Q374" s="14"/>
      <c r="R374" s="20"/>
      <c r="S374" s="14">
        <f>S372-S373</f>
        <v>-325</v>
      </c>
    </row>
    <row r="375" spans="1:19" ht="13.5" thickBot="1">
      <c r="A375" s="109"/>
      <c r="B375" s="85" t="s">
        <v>5</v>
      </c>
      <c r="C375" s="17">
        <f aca="true" t="shared" si="140" ref="C375:I375">C374/C373</f>
        <v>-0.5042016806722689</v>
      </c>
      <c r="D375" s="29">
        <f t="shared" si="140"/>
        <v>-0.24509803921568626</v>
      </c>
      <c r="E375" s="17">
        <f t="shared" si="140"/>
        <v>0.043478260869565216</v>
      </c>
      <c r="F375" s="29">
        <f t="shared" si="140"/>
        <v>-0.2660098522167488</v>
      </c>
      <c r="G375" s="17">
        <f t="shared" si="140"/>
        <v>-0.30656934306569344</v>
      </c>
      <c r="H375" s="17">
        <f t="shared" si="140"/>
        <v>-0.47368421052631576</v>
      </c>
      <c r="I375" s="17">
        <f t="shared" si="140"/>
        <v>-0.3598130841121495</v>
      </c>
      <c r="J375" s="29"/>
      <c r="K375" s="17"/>
      <c r="L375" s="29"/>
      <c r="M375" s="17"/>
      <c r="N375" s="17"/>
      <c r="O375" s="17"/>
      <c r="P375" s="17"/>
      <c r="Q375" s="17"/>
      <c r="R375" s="29"/>
      <c r="S375" s="17">
        <f>S374/S373</f>
        <v>-0.3121998078770413</v>
      </c>
    </row>
    <row r="376" spans="1:19" ht="12.75">
      <c r="A376" s="110"/>
      <c r="B376" s="83">
        <v>2014</v>
      </c>
      <c r="C376" s="14">
        <v>151</v>
      </c>
      <c r="D376" s="20">
        <v>239</v>
      </c>
      <c r="E376" s="14">
        <v>63</v>
      </c>
      <c r="F376" s="20">
        <v>271</v>
      </c>
      <c r="G376" s="14">
        <v>94</v>
      </c>
      <c r="H376" s="14">
        <v>69</v>
      </c>
      <c r="I376" s="14">
        <v>184</v>
      </c>
      <c r="J376" s="20"/>
      <c r="K376" s="14"/>
      <c r="L376" s="20"/>
      <c r="M376" s="14"/>
      <c r="N376" s="14"/>
      <c r="O376" s="14"/>
      <c r="P376" s="14"/>
      <c r="Q376" s="14"/>
      <c r="R376" s="20"/>
      <c r="S376" s="14">
        <f>C376+D376+E376+F376+G376+H376+I376</f>
        <v>1071</v>
      </c>
    </row>
    <row r="377" spans="1:19" ht="12.75">
      <c r="A377" s="108" t="s">
        <v>257</v>
      </c>
      <c r="B377" s="83">
        <v>2013</v>
      </c>
      <c r="C377" s="14">
        <v>115</v>
      </c>
      <c r="D377" s="20">
        <v>265</v>
      </c>
      <c r="E377" s="14">
        <v>58</v>
      </c>
      <c r="F377" s="20">
        <v>260</v>
      </c>
      <c r="G377" s="14">
        <v>103</v>
      </c>
      <c r="H377" s="14">
        <v>45</v>
      </c>
      <c r="I377" s="14">
        <v>197</v>
      </c>
      <c r="J377" s="20"/>
      <c r="K377" s="14"/>
      <c r="L377" s="20"/>
      <c r="M377" s="14"/>
      <c r="N377" s="14"/>
      <c r="O377" s="14"/>
      <c r="P377" s="14"/>
      <c r="Q377" s="14"/>
      <c r="R377" s="20"/>
      <c r="S377" s="14">
        <f>C377+D377+E377+F377+G377+H377+I377</f>
        <v>1043</v>
      </c>
    </row>
    <row r="378" spans="1:19" ht="12.75">
      <c r="A378" s="108" t="s">
        <v>258</v>
      </c>
      <c r="B378" s="84" t="s">
        <v>212</v>
      </c>
      <c r="C378" s="14">
        <f aca="true" t="shared" si="141" ref="C378:I378">C376-C377</f>
        <v>36</v>
      </c>
      <c r="D378" s="20">
        <f t="shared" si="141"/>
        <v>-26</v>
      </c>
      <c r="E378" s="14">
        <f t="shared" si="141"/>
        <v>5</v>
      </c>
      <c r="F378" s="20">
        <f t="shared" si="141"/>
        <v>11</v>
      </c>
      <c r="G378" s="14">
        <f t="shared" si="141"/>
        <v>-9</v>
      </c>
      <c r="H378" s="14">
        <f t="shared" si="141"/>
        <v>24</v>
      </c>
      <c r="I378" s="14">
        <f t="shared" si="141"/>
        <v>-13</v>
      </c>
      <c r="J378" s="20"/>
      <c r="K378" s="14"/>
      <c r="L378" s="20"/>
      <c r="M378" s="14"/>
      <c r="N378" s="14"/>
      <c r="O378" s="14"/>
      <c r="P378" s="14"/>
      <c r="Q378" s="14"/>
      <c r="R378" s="20"/>
      <c r="S378" s="14">
        <f>S376-S377</f>
        <v>28</v>
      </c>
    </row>
    <row r="379" spans="1:19" ht="13.5" thickBot="1">
      <c r="A379" s="109"/>
      <c r="B379" s="85" t="s">
        <v>5</v>
      </c>
      <c r="C379" s="17">
        <f aca="true" t="shared" si="142" ref="C379:I379">C378/C377</f>
        <v>0.3130434782608696</v>
      </c>
      <c r="D379" s="29">
        <f t="shared" si="142"/>
        <v>-0.09811320754716982</v>
      </c>
      <c r="E379" s="17">
        <f t="shared" si="142"/>
        <v>0.08620689655172414</v>
      </c>
      <c r="F379" s="29">
        <f t="shared" si="142"/>
        <v>0.04230769230769231</v>
      </c>
      <c r="G379" s="17">
        <f t="shared" si="142"/>
        <v>-0.08737864077669903</v>
      </c>
      <c r="H379" s="17">
        <f t="shared" si="142"/>
        <v>0.5333333333333333</v>
      </c>
      <c r="I379" s="17">
        <f t="shared" si="142"/>
        <v>-0.06598984771573604</v>
      </c>
      <c r="J379" s="29"/>
      <c r="K379" s="17"/>
      <c r="L379" s="29"/>
      <c r="M379" s="17"/>
      <c r="N379" s="17"/>
      <c r="O379" s="17"/>
      <c r="P379" s="17"/>
      <c r="Q379" s="17"/>
      <c r="R379" s="29"/>
      <c r="S379" s="17">
        <f>S378/S377</f>
        <v>0.026845637583892617</v>
      </c>
    </row>
    <row r="380" spans="1:19" ht="12.75">
      <c r="A380" s="110"/>
      <c r="B380" s="83">
        <v>2014</v>
      </c>
      <c r="C380" s="14">
        <v>11</v>
      </c>
      <c r="D380" s="20">
        <v>16</v>
      </c>
      <c r="E380" s="14">
        <v>2</v>
      </c>
      <c r="F380" s="20">
        <v>14</v>
      </c>
      <c r="G380" s="14">
        <v>5</v>
      </c>
      <c r="H380" s="14">
        <v>5</v>
      </c>
      <c r="I380" s="14">
        <v>9</v>
      </c>
      <c r="J380" s="20"/>
      <c r="K380" s="14"/>
      <c r="L380" s="20"/>
      <c r="M380" s="14"/>
      <c r="N380" s="14"/>
      <c r="O380" s="14"/>
      <c r="P380" s="14"/>
      <c r="Q380" s="14"/>
      <c r="R380" s="20"/>
      <c r="S380" s="14">
        <f>C380+D380+E380+F380+G380+H380+I380</f>
        <v>62</v>
      </c>
    </row>
    <row r="381" spans="1:19" ht="12.75">
      <c r="A381" s="108" t="s">
        <v>259</v>
      </c>
      <c r="B381" s="83">
        <v>2013</v>
      </c>
      <c r="C381" s="14">
        <v>7</v>
      </c>
      <c r="D381" s="20">
        <v>27</v>
      </c>
      <c r="E381" s="14">
        <v>2</v>
      </c>
      <c r="F381" s="20">
        <v>12</v>
      </c>
      <c r="G381" s="14">
        <v>7</v>
      </c>
      <c r="H381" s="14">
        <v>8</v>
      </c>
      <c r="I381" s="14">
        <v>14</v>
      </c>
      <c r="J381" s="20"/>
      <c r="K381" s="14"/>
      <c r="L381" s="20"/>
      <c r="M381" s="14"/>
      <c r="N381" s="14"/>
      <c r="O381" s="14"/>
      <c r="P381" s="14"/>
      <c r="Q381" s="14"/>
      <c r="R381" s="20"/>
      <c r="S381" s="14">
        <f>C381+D381+E381+F381+G381+H381+I381</f>
        <v>77</v>
      </c>
    </row>
    <row r="382" spans="1:19" ht="12.75">
      <c r="A382" s="108" t="s">
        <v>260</v>
      </c>
      <c r="B382" s="84" t="s">
        <v>212</v>
      </c>
      <c r="C382" s="14">
        <f aca="true" t="shared" si="143" ref="C382:I382">C380-C381</f>
        <v>4</v>
      </c>
      <c r="D382" s="20">
        <f t="shared" si="143"/>
        <v>-11</v>
      </c>
      <c r="E382" s="14">
        <f t="shared" si="143"/>
        <v>0</v>
      </c>
      <c r="F382" s="20">
        <f t="shared" si="143"/>
        <v>2</v>
      </c>
      <c r="G382" s="14">
        <f t="shared" si="143"/>
        <v>-2</v>
      </c>
      <c r="H382" s="14">
        <f t="shared" si="143"/>
        <v>-3</v>
      </c>
      <c r="I382" s="14">
        <f t="shared" si="143"/>
        <v>-5</v>
      </c>
      <c r="J382" s="20"/>
      <c r="K382" s="14"/>
      <c r="L382" s="20"/>
      <c r="M382" s="14"/>
      <c r="N382" s="14"/>
      <c r="O382" s="14"/>
      <c r="P382" s="14"/>
      <c r="Q382" s="14"/>
      <c r="R382" s="20"/>
      <c r="S382" s="14">
        <f>S380-S381</f>
        <v>-15</v>
      </c>
    </row>
    <row r="383" spans="1:19" ht="13.5" thickBot="1">
      <c r="A383" s="109"/>
      <c r="B383" s="85" t="s">
        <v>5</v>
      </c>
      <c r="C383" s="31">
        <f aca="true" t="shared" si="144" ref="C383:I383">C382/C381</f>
        <v>0.5714285714285714</v>
      </c>
      <c r="D383" s="31">
        <f t="shared" si="144"/>
        <v>-0.4074074074074074</v>
      </c>
      <c r="E383" s="31">
        <f t="shared" si="144"/>
        <v>0</v>
      </c>
      <c r="F383" s="31">
        <f t="shared" si="144"/>
        <v>0.16666666666666666</v>
      </c>
      <c r="G383" s="31">
        <f t="shared" si="144"/>
        <v>-0.2857142857142857</v>
      </c>
      <c r="H383" s="29">
        <f t="shared" si="144"/>
        <v>-0.375</v>
      </c>
      <c r="I383" s="17">
        <f t="shared" si="144"/>
        <v>-0.35714285714285715</v>
      </c>
      <c r="J383" s="29"/>
      <c r="K383" s="17"/>
      <c r="L383" s="29"/>
      <c r="M383" s="17"/>
      <c r="N383" s="17"/>
      <c r="O383" s="17"/>
      <c r="P383" s="17"/>
      <c r="Q383" s="17"/>
      <c r="R383" s="29"/>
      <c r="S383" s="17">
        <f>S382/S381</f>
        <v>-0.19480519480519481</v>
      </c>
    </row>
    <row r="384" spans="1:19" ht="12.75">
      <c r="A384" s="113"/>
      <c r="B384" s="245"/>
      <c r="C384" s="42"/>
      <c r="D384" s="42"/>
      <c r="E384" s="42"/>
      <c r="F384" s="42"/>
      <c r="G384" s="42"/>
      <c r="H384" s="42"/>
      <c r="I384" s="42"/>
      <c r="J384" s="42"/>
      <c r="K384" s="42"/>
      <c r="L384" s="42"/>
      <c r="M384" s="42"/>
      <c r="N384" s="42"/>
      <c r="O384" s="42"/>
      <c r="P384" s="42"/>
      <c r="Q384" s="42"/>
      <c r="R384" s="42"/>
      <c r="S384" s="42"/>
    </row>
    <row r="385" spans="1:19" ht="13.5" thickBot="1">
      <c r="A385" s="112" t="s">
        <v>271</v>
      </c>
      <c r="B385" s="19"/>
      <c r="C385" s="19"/>
      <c r="D385" s="19"/>
      <c r="E385" s="19"/>
      <c r="F385" s="19"/>
      <c r="G385" s="19"/>
      <c r="H385" s="19"/>
      <c r="I385" s="19"/>
      <c r="J385" s="19"/>
      <c r="K385" s="19"/>
      <c r="L385" s="19"/>
      <c r="M385" s="19"/>
      <c r="N385" s="19"/>
      <c r="O385" s="19"/>
      <c r="P385" s="19"/>
      <c r="Q385" s="19"/>
      <c r="R385" s="19"/>
      <c r="S385" s="19"/>
    </row>
    <row r="386" spans="1:19" ht="13.5" thickBot="1">
      <c r="A386" s="105"/>
      <c r="B386" s="82"/>
      <c r="C386" s="21" t="s">
        <v>121</v>
      </c>
      <c r="D386" s="21" t="s">
        <v>122</v>
      </c>
      <c r="E386" s="21" t="s">
        <v>123</v>
      </c>
      <c r="F386" s="22" t="s">
        <v>124</v>
      </c>
      <c r="G386" s="21" t="s">
        <v>125</v>
      </c>
      <c r="H386" s="21" t="s">
        <v>126</v>
      </c>
      <c r="I386" s="21" t="s">
        <v>127</v>
      </c>
      <c r="J386" s="27"/>
      <c r="K386" s="26"/>
      <c r="L386" s="27"/>
      <c r="M386" s="26"/>
      <c r="N386" s="26"/>
      <c r="O386" s="26"/>
      <c r="P386" s="26"/>
      <c r="Q386" s="26"/>
      <c r="R386" s="27"/>
      <c r="S386" s="26" t="s">
        <v>30</v>
      </c>
    </row>
    <row r="387" spans="1:19" ht="12.75">
      <c r="A387" s="106"/>
      <c r="B387" s="83">
        <v>2014</v>
      </c>
      <c r="C387" s="14">
        <f aca="true" t="shared" si="145" ref="C387:I388">C391+C395+C399+C403+C407+C411+C415</f>
        <v>103</v>
      </c>
      <c r="D387" s="14">
        <f t="shared" si="145"/>
        <v>125</v>
      </c>
      <c r="E387" s="14">
        <f t="shared" si="145"/>
        <v>140</v>
      </c>
      <c r="F387" s="28">
        <f t="shared" si="145"/>
        <v>58</v>
      </c>
      <c r="G387" s="14">
        <f t="shared" si="145"/>
        <v>190</v>
      </c>
      <c r="H387" s="14">
        <f t="shared" si="145"/>
        <v>49</v>
      </c>
      <c r="I387" s="14">
        <f t="shared" si="145"/>
        <v>42</v>
      </c>
      <c r="J387" s="28"/>
      <c r="K387" s="14"/>
      <c r="L387" s="14"/>
      <c r="M387" s="14"/>
      <c r="N387" s="14"/>
      <c r="O387" s="14"/>
      <c r="P387" s="14"/>
      <c r="Q387" s="14"/>
      <c r="R387" s="28"/>
      <c r="S387" s="14">
        <f>S391+S395+S399+S403+S407+S411+S415</f>
        <v>707</v>
      </c>
    </row>
    <row r="388" spans="1:19" ht="12.75">
      <c r="A388" s="243" t="s">
        <v>40</v>
      </c>
      <c r="B388" s="83">
        <v>2013</v>
      </c>
      <c r="C388" s="14">
        <f t="shared" si="145"/>
        <v>178</v>
      </c>
      <c r="D388" s="14">
        <f t="shared" si="145"/>
        <v>113</v>
      </c>
      <c r="E388" s="14">
        <f t="shared" si="145"/>
        <v>192</v>
      </c>
      <c r="F388" s="28">
        <f t="shared" si="145"/>
        <v>45</v>
      </c>
      <c r="G388" s="14">
        <f t="shared" si="145"/>
        <v>275</v>
      </c>
      <c r="H388" s="14">
        <f t="shared" si="145"/>
        <v>57</v>
      </c>
      <c r="I388" s="14">
        <f t="shared" si="145"/>
        <v>55</v>
      </c>
      <c r="J388" s="28"/>
      <c r="K388" s="14"/>
      <c r="L388" s="14"/>
      <c r="M388" s="14"/>
      <c r="N388" s="14"/>
      <c r="O388" s="14"/>
      <c r="P388" s="14"/>
      <c r="Q388" s="14"/>
      <c r="R388" s="28"/>
      <c r="S388" s="14">
        <f>S392+S396+S400+S404+S408+S412+S416</f>
        <v>915</v>
      </c>
    </row>
    <row r="389" spans="1:19" ht="12.75">
      <c r="A389" s="106"/>
      <c r="B389" s="84" t="s">
        <v>212</v>
      </c>
      <c r="C389" s="14">
        <f aca="true" t="shared" si="146" ref="C389:I389">C387-C388</f>
        <v>-75</v>
      </c>
      <c r="D389" s="14">
        <f t="shared" si="146"/>
        <v>12</v>
      </c>
      <c r="E389" s="14">
        <f t="shared" si="146"/>
        <v>-52</v>
      </c>
      <c r="F389" s="20">
        <f t="shared" si="146"/>
        <v>13</v>
      </c>
      <c r="G389" s="14">
        <f t="shared" si="146"/>
        <v>-85</v>
      </c>
      <c r="H389" s="14">
        <f t="shared" si="146"/>
        <v>-8</v>
      </c>
      <c r="I389" s="14">
        <f t="shared" si="146"/>
        <v>-13</v>
      </c>
      <c r="J389" s="20"/>
      <c r="K389" s="14"/>
      <c r="L389" s="20"/>
      <c r="M389" s="14"/>
      <c r="N389" s="14"/>
      <c r="O389" s="14"/>
      <c r="P389" s="14"/>
      <c r="Q389" s="14"/>
      <c r="R389" s="20"/>
      <c r="S389" s="14">
        <f>S387-S388</f>
        <v>-208</v>
      </c>
    </row>
    <row r="390" spans="1:19" ht="13.5" thickBot="1">
      <c r="A390" s="107"/>
      <c r="B390" s="85" t="s">
        <v>5</v>
      </c>
      <c r="C390" s="17">
        <f aca="true" t="shared" si="147" ref="C390:I390">C389/C388</f>
        <v>-0.42134831460674155</v>
      </c>
      <c r="D390" s="17">
        <f t="shared" si="147"/>
        <v>0.10619469026548672</v>
      </c>
      <c r="E390" s="17">
        <f t="shared" si="147"/>
        <v>-0.2708333333333333</v>
      </c>
      <c r="F390" s="29">
        <f t="shared" si="147"/>
        <v>0.28888888888888886</v>
      </c>
      <c r="G390" s="17">
        <f t="shared" si="147"/>
        <v>-0.3090909090909091</v>
      </c>
      <c r="H390" s="17">
        <f t="shared" si="147"/>
        <v>-0.14035087719298245</v>
      </c>
      <c r="I390" s="17">
        <f t="shared" si="147"/>
        <v>-0.23636363636363636</v>
      </c>
      <c r="J390" s="29"/>
      <c r="K390" s="17"/>
      <c r="L390" s="29"/>
      <c r="M390" s="17"/>
      <c r="N390" s="17"/>
      <c r="O390" s="17"/>
      <c r="P390" s="17"/>
      <c r="Q390" s="17"/>
      <c r="R390" s="29"/>
      <c r="S390" s="17">
        <f>S389/S388</f>
        <v>-0.2273224043715847</v>
      </c>
    </row>
    <row r="391" spans="1:19" ht="12.75">
      <c r="A391" s="106"/>
      <c r="B391" s="83">
        <v>2014</v>
      </c>
      <c r="C391" s="14">
        <v>0</v>
      </c>
      <c r="D391" s="14">
        <v>0</v>
      </c>
      <c r="E391" s="14">
        <v>2</v>
      </c>
      <c r="F391" s="20">
        <v>0</v>
      </c>
      <c r="G391" s="14">
        <v>1</v>
      </c>
      <c r="H391" s="14">
        <v>0</v>
      </c>
      <c r="I391" s="14">
        <v>0</v>
      </c>
      <c r="J391" s="20"/>
      <c r="K391" s="14"/>
      <c r="L391" s="20"/>
      <c r="M391" s="14"/>
      <c r="N391" s="14"/>
      <c r="O391" s="14"/>
      <c r="P391" s="14"/>
      <c r="Q391" s="14"/>
      <c r="R391" s="20"/>
      <c r="S391" s="14">
        <f>C391+D391+E391+F391+G391+H391+I391</f>
        <v>3</v>
      </c>
    </row>
    <row r="392" spans="1:19" ht="12.75">
      <c r="A392" s="108" t="s">
        <v>250</v>
      </c>
      <c r="B392" s="83">
        <v>2013</v>
      </c>
      <c r="C392" s="14">
        <v>0</v>
      </c>
      <c r="D392" s="14">
        <v>0</v>
      </c>
      <c r="E392" s="14">
        <v>1</v>
      </c>
      <c r="F392" s="20">
        <v>0</v>
      </c>
      <c r="G392" s="14">
        <v>1</v>
      </c>
      <c r="H392" s="14">
        <v>0</v>
      </c>
      <c r="I392" s="14">
        <v>0</v>
      </c>
      <c r="J392" s="20"/>
      <c r="K392" s="14"/>
      <c r="L392" s="20"/>
      <c r="M392" s="14"/>
      <c r="N392" s="14"/>
      <c r="O392" s="14"/>
      <c r="P392" s="14"/>
      <c r="Q392" s="14"/>
      <c r="R392" s="20"/>
      <c r="S392" s="14">
        <f>C392+D392+E392+F392+G392+H392+I392</f>
        <v>2</v>
      </c>
    </row>
    <row r="393" spans="1:19" ht="12.75">
      <c r="A393" s="108" t="s">
        <v>251</v>
      </c>
      <c r="B393" s="84" t="s">
        <v>212</v>
      </c>
      <c r="C393" s="14">
        <f aca="true" t="shared" si="148" ref="C393:I393">C391-C392</f>
        <v>0</v>
      </c>
      <c r="D393" s="14">
        <f t="shared" si="148"/>
        <v>0</v>
      </c>
      <c r="E393" s="14">
        <f t="shared" si="148"/>
        <v>1</v>
      </c>
      <c r="F393" s="20">
        <f t="shared" si="148"/>
        <v>0</v>
      </c>
      <c r="G393" s="14">
        <f t="shared" si="148"/>
        <v>0</v>
      </c>
      <c r="H393" s="14">
        <f t="shared" si="148"/>
        <v>0</v>
      </c>
      <c r="I393" s="14">
        <f t="shared" si="148"/>
        <v>0</v>
      </c>
      <c r="J393" s="20"/>
      <c r="K393" s="14"/>
      <c r="L393" s="20"/>
      <c r="M393" s="14"/>
      <c r="N393" s="14"/>
      <c r="O393" s="14"/>
      <c r="P393" s="14"/>
      <c r="Q393" s="14"/>
      <c r="R393" s="20"/>
      <c r="S393" s="14">
        <f>S391-S392</f>
        <v>1</v>
      </c>
    </row>
    <row r="394" spans="1:19" ht="13.5" thickBot="1">
      <c r="A394" s="109"/>
      <c r="B394" s="85" t="s">
        <v>5</v>
      </c>
      <c r="C394" s="17">
        <v>0</v>
      </c>
      <c r="D394" s="17">
        <v>0</v>
      </c>
      <c r="E394" s="17">
        <f>E393/E392</f>
        <v>1</v>
      </c>
      <c r="F394" s="17">
        <v>0</v>
      </c>
      <c r="G394" s="17">
        <f>G393/G392</f>
        <v>0</v>
      </c>
      <c r="H394" s="17">
        <v>0</v>
      </c>
      <c r="I394" s="17">
        <v>0</v>
      </c>
      <c r="J394" s="29"/>
      <c r="K394" s="17"/>
      <c r="L394" s="29"/>
      <c r="M394" s="17"/>
      <c r="N394" s="17"/>
      <c r="O394" s="17"/>
      <c r="P394" s="17"/>
      <c r="Q394" s="17"/>
      <c r="R394" s="29"/>
      <c r="S394" s="17">
        <f>S393/S392</f>
        <v>0.5</v>
      </c>
    </row>
    <row r="395" spans="1:19" ht="12.75">
      <c r="A395" s="110"/>
      <c r="B395" s="83">
        <v>2014</v>
      </c>
      <c r="C395" s="14">
        <v>0</v>
      </c>
      <c r="D395" s="14">
        <v>0</v>
      </c>
      <c r="E395" s="14">
        <v>0</v>
      </c>
      <c r="F395" s="20">
        <v>0</v>
      </c>
      <c r="G395" s="14">
        <v>0</v>
      </c>
      <c r="H395" s="14">
        <v>0</v>
      </c>
      <c r="I395" s="14">
        <v>0</v>
      </c>
      <c r="J395" s="20"/>
      <c r="K395" s="14"/>
      <c r="L395" s="20"/>
      <c r="M395" s="14"/>
      <c r="N395" s="14"/>
      <c r="O395" s="14"/>
      <c r="P395" s="14"/>
      <c r="Q395" s="14"/>
      <c r="R395" s="20"/>
      <c r="S395" s="14">
        <f>C395+D395+E395+F395+G395+H395+I395</f>
        <v>0</v>
      </c>
    </row>
    <row r="396" spans="1:19" ht="12.75">
      <c r="A396" s="108" t="s">
        <v>252</v>
      </c>
      <c r="B396" s="83">
        <v>2013</v>
      </c>
      <c r="C396" s="14">
        <v>0</v>
      </c>
      <c r="D396" s="14">
        <v>0</v>
      </c>
      <c r="E396" s="14">
        <v>0</v>
      </c>
      <c r="F396" s="20">
        <v>0</v>
      </c>
      <c r="G396" s="14">
        <v>0</v>
      </c>
      <c r="H396" s="14">
        <v>0</v>
      </c>
      <c r="I396" s="14">
        <v>0</v>
      </c>
      <c r="J396" s="20"/>
      <c r="K396" s="14"/>
      <c r="L396" s="20"/>
      <c r="M396" s="14"/>
      <c r="N396" s="14"/>
      <c r="O396" s="14"/>
      <c r="P396" s="14"/>
      <c r="Q396" s="14"/>
      <c r="R396" s="20"/>
      <c r="S396" s="14">
        <f>C396+D396+E396+F396+G396+H396+I396</f>
        <v>0</v>
      </c>
    </row>
    <row r="397" spans="1:19" ht="12.75">
      <c r="A397" s="108" t="s">
        <v>253</v>
      </c>
      <c r="B397" s="84" t="s">
        <v>212</v>
      </c>
      <c r="C397" s="14">
        <f aca="true" t="shared" si="149" ref="C397:I397">C395-C396</f>
        <v>0</v>
      </c>
      <c r="D397" s="14">
        <f t="shared" si="149"/>
        <v>0</v>
      </c>
      <c r="E397" s="14">
        <f t="shared" si="149"/>
        <v>0</v>
      </c>
      <c r="F397" s="20">
        <f t="shared" si="149"/>
        <v>0</v>
      </c>
      <c r="G397" s="14">
        <f t="shared" si="149"/>
        <v>0</v>
      </c>
      <c r="H397" s="14">
        <f t="shared" si="149"/>
        <v>0</v>
      </c>
      <c r="I397" s="14">
        <f t="shared" si="149"/>
        <v>0</v>
      </c>
      <c r="J397" s="20"/>
      <c r="K397" s="14"/>
      <c r="L397" s="20"/>
      <c r="M397" s="14"/>
      <c r="N397" s="14"/>
      <c r="O397" s="14"/>
      <c r="P397" s="14"/>
      <c r="Q397" s="14"/>
      <c r="R397" s="20"/>
      <c r="S397" s="14">
        <f>S395-S396</f>
        <v>0</v>
      </c>
    </row>
    <row r="398" spans="1:19" ht="13.5" thickBot="1">
      <c r="A398" s="109"/>
      <c r="B398" s="85" t="s">
        <v>5</v>
      </c>
      <c r="C398" s="17">
        <v>0</v>
      </c>
      <c r="D398" s="17">
        <v>0</v>
      </c>
      <c r="E398" s="17">
        <v>0</v>
      </c>
      <c r="F398" s="17">
        <v>0</v>
      </c>
      <c r="G398" s="17">
        <v>0</v>
      </c>
      <c r="H398" s="17">
        <v>0</v>
      </c>
      <c r="I398" s="17">
        <v>0</v>
      </c>
      <c r="J398" s="29"/>
      <c r="K398" s="17"/>
      <c r="L398" s="29"/>
      <c r="M398" s="17"/>
      <c r="N398" s="17"/>
      <c r="O398" s="17"/>
      <c r="P398" s="17"/>
      <c r="Q398" s="17"/>
      <c r="R398" s="29"/>
      <c r="S398" s="17">
        <v>0</v>
      </c>
    </row>
    <row r="399" spans="1:19" ht="12.75">
      <c r="A399" s="110"/>
      <c r="B399" s="83">
        <v>2014</v>
      </c>
      <c r="C399" s="14">
        <v>6</v>
      </c>
      <c r="D399" s="14">
        <v>4</v>
      </c>
      <c r="E399" s="14">
        <v>4</v>
      </c>
      <c r="F399" s="20">
        <v>2</v>
      </c>
      <c r="G399" s="14">
        <v>6</v>
      </c>
      <c r="H399" s="14">
        <v>0</v>
      </c>
      <c r="I399" s="14">
        <v>0</v>
      </c>
      <c r="J399" s="20"/>
      <c r="K399" s="14"/>
      <c r="L399" s="20"/>
      <c r="M399" s="14"/>
      <c r="N399" s="14"/>
      <c r="O399" s="14"/>
      <c r="P399" s="14"/>
      <c r="Q399" s="14"/>
      <c r="R399" s="20"/>
      <c r="S399" s="14">
        <f>C399+D399+E399+F399+G399+H399+I399</f>
        <v>22</v>
      </c>
    </row>
    <row r="400" spans="1:19" ht="12.75">
      <c r="A400" s="108" t="s">
        <v>144</v>
      </c>
      <c r="B400" s="83">
        <v>2013</v>
      </c>
      <c r="C400" s="14">
        <v>9</v>
      </c>
      <c r="D400" s="14">
        <v>5</v>
      </c>
      <c r="E400" s="14">
        <v>14</v>
      </c>
      <c r="F400" s="20">
        <v>0</v>
      </c>
      <c r="G400" s="14">
        <v>6</v>
      </c>
      <c r="H400" s="14">
        <v>1</v>
      </c>
      <c r="I400" s="14">
        <v>0</v>
      </c>
      <c r="J400" s="20"/>
      <c r="K400" s="14"/>
      <c r="L400" s="20"/>
      <c r="M400" s="14"/>
      <c r="N400" s="14"/>
      <c r="O400" s="14"/>
      <c r="P400" s="14"/>
      <c r="Q400" s="14"/>
      <c r="R400" s="20"/>
      <c r="S400" s="14">
        <f>C400+D400+E400+F400+G400+H400+I400</f>
        <v>35</v>
      </c>
    </row>
    <row r="401" spans="1:19" ht="12.75">
      <c r="A401" s="110"/>
      <c r="B401" s="84" t="s">
        <v>212</v>
      </c>
      <c r="C401" s="14">
        <f aca="true" t="shared" si="150" ref="C401:I401">C399-C400</f>
        <v>-3</v>
      </c>
      <c r="D401" s="14">
        <f t="shared" si="150"/>
        <v>-1</v>
      </c>
      <c r="E401" s="14">
        <f t="shared" si="150"/>
        <v>-10</v>
      </c>
      <c r="F401" s="20">
        <f t="shared" si="150"/>
        <v>2</v>
      </c>
      <c r="G401" s="14">
        <f t="shared" si="150"/>
        <v>0</v>
      </c>
      <c r="H401" s="14">
        <f t="shared" si="150"/>
        <v>-1</v>
      </c>
      <c r="I401" s="14">
        <f t="shared" si="150"/>
        <v>0</v>
      </c>
      <c r="J401" s="20"/>
      <c r="K401" s="14"/>
      <c r="L401" s="20"/>
      <c r="M401" s="14"/>
      <c r="N401" s="14"/>
      <c r="O401" s="14"/>
      <c r="P401" s="14"/>
      <c r="Q401" s="14"/>
      <c r="R401" s="20"/>
      <c r="S401" s="14">
        <f>S399-S400</f>
        <v>-13</v>
      </c>
    </row>
    <row r="402" spans="1:19" ht="13.5" thickBot="1">
      <c r="A402" s="109"/>
      <c r="B402" s="85" t="s">
        <v>5</v>
      </c>
      <c r="C402" s="17">
        <f aca="true" t="shared" si="151" ref="C402:H402">C401/C400</f>
        <v>-0.3333333333333333</v>
      </c>
      <c r="D402" s="17">
        <f t="shared" si="151"/>
        <v>-0.2</v>
      </c>
      <c r="E402" s="17">
        <f t="shared" si="151"/>
        <v>-0.7142857142857143</v>
      </c>
      <c r="F402" s="17">
        <v>0</v>
      </c>
      <c r="G402" s="17">
        <f t="shared" si="151"/>
        <v>0</v>
      </c>
      <c r="H402" s="17">
        <f t="shared" si="151"/>
        <v>-1</v>
      </c>
      <c r="I402" s="17">
        <v>0</v>
      </c>
      <c r="J402" s="29"/>
      <c r="K402" s="17"/>
      <c r="L402" s="29"/>
      <c r="M402" s="17"/>
      <c r="N402" s="17"/>
      <c r="O402" s="17"/>
      <c r="P402" s="17"/>
      <c r="Q402" s="17"/>
      <c r="R402" s="29"/>
      <c r="S402" s="17">
        <f>S401/S400</f>
        <v>-0.37142857142857144</v>
      </c>
    </row>
    <row r="403" spans="1:19" ht="12.75">
      <c r="A403" s="110"/>
      <c r="B403" s="83">
        <v>2014</v>
      </c>
      <c r="C403" s="14">
        <v>4</v>
      </c>
      <c r="D403" s="45">
        <v>7</v>
      </c>
      <c r="E403" s="14">
        <v>14</v>
      </c>
      <c r="F403" s="20">
        <v>4</v>
      </c>
      <c r="G403" s="14">
        <v>14</v>
      </c>
      <c r="H403" s="14">
        <v>3</v>
      </c>
      <c r="I403" s="14">
        <v>0</v>
      </c>
      <c r="J403" s="20"/>
      <c r="K403" s="14"/>
      <c r="L403" s="20"/>
      <c r="M403" s="14"/>
      <c r="N403" s="14"/>
      <c r="O403" s="14"/>
      <c r="P403" s="14"/>
      <c r="Q403" s="14"/>
      <c r="R403" s="20"/>
      <c r="S403" s="14">
        <f>C403+D403+E403+F403+G403+H403+I403</f>
        <v>46</v>
      </c>
    </row>
    <row r="404" spans="1:19" ht="12.75">
      <c r="A404" s="108" t="s">
        <v>254</v>
      </c>
      <c r="B404" s="83">
        <v>2013</v>
      </c>
      <c r="C404" s="14">
        <v>12</v>
      </c>
      <c r="D404" s="14">
        <v>9</v>
      </c>
      <c r="E404" s="14">
        <v>16</v>
      </c>
      <c r="F404" s="20">
        <v>2</v>
      </c>
      <c r="G404" s="14">
        <v>18</v>
      </c>
      <c r="H404" s="14">
        <v>3</v>
      </c>
      <c r="I404" s="14">
        <v>2</v>
      </c>
      <c r="J404" s="20"/>
      <c r="K404" s="14"/>
      <c r="L404" s="20"/>
      <c r="M404" s="14"/>
      <c r="N404" s="14"/>
      <c r="O404" s="14"/>
      <c r="P404" s="14"/>
      <c r="Q404" s="14"/>
      <c r="R404" s="20"/>
      <c r="S404" s="14">
        <f>C404+D404+E404+F404+G404+H404+I404</f>
        <v>62</v>
      </c>
    </row>
    <row r="405" spans="1:19" ht="12.75">
      <c r="A405" s="108" t="s">
        <v>255</v>
      </c>
      <c r="B405" s="84" t="s">
        <v>212</v>
      </c>
      <c r="C405" s="14">
        <f aca="true" t="shared" si="152" ref="C405:I405">C403-C404</f>
        <v>-8</v>
      </c>
      <c r="D405" s="14">
        <f t="shared" si="152"/>
        <v>-2</v>
      </c>
      <c r="E405" s="14">
        <f t="shared" si="152"/>
        <v>-2</v>
      </c>
      <c r="F405" s="20">
        <f t="shared" si="152"/>
        <v>2</v>
      </c>
      <c r="G405" s="14">
        <f t="shared" si="152"/>
        <v>-4</v>
      </c>
      <c r="H405" s="14">
        <f t="shared" si="152"/>
        <v>0</v>
      </c>
      <c r="I405" s="14">
        <f t="shared" si="152"/>
        <v>-2</v>
      </c>
      <c r="J405" s="20"/>
      <c r="K405" s="14"/>
      <c r="L405" s="20"/>
      <c r="M405" s="14"/>
      <c r="N405" s="14"/>
      <c r="O405" s="14"/>
      <c r="P405" s="14"/>
      <c r="Q405" s="14"/>
      <c r="R405" s="20"/>
      <c r="S405" s="14">
        <f>S403-S404</f>
        <v>-16</v>
      </c>
    </row>
    <row r="406" spans="1:19" ht="13.5" thickBot="1">
      <c r="A406" s="109"/>
      <c r="B406" s="85" t="s">
        <v>5</v>
      </c>
      <c r="C406" s="17">
        <f aca="true" t="shared" si="153" ref="C406:I406">C405/C404</f>
        <v>-0.6666666666666666</v>
      </c>
      <c r="D406" s="17">
        <f t="shared" si="153"/>
        <v>-0.2222222222222222</v>
      </c>
      <c r="E406" s="17">
        <f t="shared" si="153"/>
        <v>-0.125</v>
      </c>
      <c r="F406" s="17">
        <f t="shared" si="153"/>
        <v>1</v>
      </c>
      <c r="G406" s="17">
        <f t="shared" si="153"/>
        <v>-0.2222222222222222</v>
      </c>
      <c r="H406" s="17">
        <f t="shared" si="153"/>
        <v>0</v>
      </c>
      <c r="I406" s="17">
        <f t="shared" si="153"/>
        <v>-1</v>
      </c>
      <c r="J406" s="29"/>
      <c r="K406" s="17"/>
      <c r="L406" s="29"/>
      <c r="M406" s="17"/>
      <c r="N406" s="17"/>
      <c r="O406" s="17"/>
      <c r="P406" s="17"/>
      <c r="Q406" s="17"/>
      <c r="R406" s="29"/>
      <c r="S406" s="17">
        <f>S405/S404</f>
        <v>-0.25806451612903225</v>
      </c>
    </row>
    <row r="407" spans="1:19" ht="12.75">
      <c r="A407" s="110"/>
      <c r="B407" s="83">
        <v>2014</v>
      </c>
      <c r="C407" s="14">
        <v>29</v>
      </c>
      <c r="D407" s="14">
        <v>43</v>
      </c>
      <c r="E407" s="14">
        <v>46</v>
      </c>
      <c r="F407" s="20">
        <v>14</v>
      </c>
      <c r="G407" s="14">
        <v>50</v>
      </c>
      <c r="H407" s="14">
        <v>18</v>
      </c>
      <c r="I407" s="14">
        <v>18</v>
      </c>
      <c r="J407" s="20"/>
      <c r="K407" s="14"/>
      <c r="L407" s="20"/>
      <c r="M407" s="14"/>
      <c r="N407" s="14"/>
      <c r="O407" s="14"/>
      <c r="P407" s="14"/>
      <c r="Q407" s="14"/>
      <c r="R407" s="20"/>
      <c r="S407" s="14">
        <f>C407+D407+E407+F407+G407+H407+I407</f>
        <v>218</v>
      </c>
    </row>
    <row r="408" spans="1:19" ht="12.75">
      <c r="A408" s="111" t="s">
        <v>256</v>
      </c>
      <c r="B408" s="83">
        <v>2013</v>
      </c>
      <c r="C408" s="14">
        <v>54</v>
      </c>
      <c r="D408" s="14">
        <v>40</v>
      </c>
      <c r="E408" s="14">
        <v>69</v>
      </c>
      <c r="F408" s="20">
        <v>19</v>
      </c>
      <c r="G408" s="14">
        <v>98</v>
      </c>
      <c r="H408" s="14">
        <v>22</v>
      </c>
      <c r="I408" s="14">
        <v>22</v>
      </c>
      <c r="J408" s="20"/>
      <c r="K408" s="14"/>
      <c r="L408" s="20"/>
      <c r="M408" s="14"/>
      <c r="N408" s="14"/>
      <c r="O408" s="14"/>
      <c r="P408" s="14"/>
      <c r="Q408" s="14"/>
      <c r="R408" s="20"/>
      <c r="S408" s="14">
        <f>C408+D408+E408+F408+G408+H408+I408</f>
        <v>324</v>
      </c>
    </row>
    <row r="409" spans="1:19" ht="12.75">
      <c r="A409" s="110"/>
      <c r="B409" s="84" t="s">
        <v>212</v>
      </c>
      <c r="C409" s="14">
        <f aca="true" t="shared" si="154" ref="C409:I409">C407-C408</f>
        <v>-25</v>
      </c>
      <c r="D409" s="14">
        <f t="shared" si="154"/>
        <v>3</v>
      </c>
      <c r="E409" s="14">
        <f t="shared" si="154"/>
        <v>-23</v>
      </c>
      <c r="F409" s="20">
        <f t="shared" si="154"/>
        <v>-5</v>
      </c>
      <c r="G409" s="14">
        <f t="shared" si="154"/>
        <v>-48</v>
      </c>
      <c r="H409" s="14">
        <f t="shared" si="154"/>
        <v>-4</v>
      </c>
      <c r="I409" s="14">
        <f t="shared" si="154"/>
        <v>-4</v>
      </c>
      <c r="J409" s="20"/>
      <c r="K409" s="14"/>
      <c r="L409" s="20"/>
      <c r="M409" s="14"/>
      <c r="N409" s="14"/>
      <c r="O409" s="14"/>
      <c r="P409" s="14"/>
      <c r="Q409" s="14"/>
      <c r="R409" s="20"/>
      <c r="S409" s="14">
        <f>S407-S408</f>
        <v>-106</v>
      </c>
    </row>
    <row r="410" spans="1:19" ht="13.5" thickBot="1">
      <c r="A410" s="109"/>
      <c r="B410" s="85" t="s">
        <v>5</v>
      </c>
      <c r="C410" s="17">
        <f aca="true" t="shared" si="155" ref="C410:I410">C409/C408</f>
        <v>-0.46296296296296297</v>
      </c>
      <c r="D410" s="17">
        <f t="shared" si="155"/>
        <v>0.075</v>
      </c>
      <c r="E410" s="17">
        <f t="shared" si="155"/>
        <v>-0.3333333333333333</v>
      </c>
      <c r="F410" s="17">
        <f t="shared" si="155"/>
        <v>-0.2631578947368421</v>
      </c>
      <c r="G410" s="17">
        <f t="shared" si="155"/>
        <v>-0.4897959183673469</v>
      </c>
      <c r="H410" s="17">
        <f t="shared" si="155"/>
        <v>-0.18181818181818182</v>
      </c>
      <c r="I410" s="17">
        <f t="shared" si="155"/>
        <v>-0.18181818181818182</v>
      </c>
      <c r="J410" s="29"/>
      <c r="K410" s="17"/>
      <c r="L410" s="29"/>
      <c r="M410" s="17"/>
      <c r="N410" s="17"/>
      <c r="O410" s="17"/>
      <c r="P410" s="17"/>
      <c r="Q410" s="17"/>
      <c r="R410" s="29"/>
      <c r="S410" s="17">
        <f>S409/S408</f>
        <v>-0.3271604938271605</v>
      </c>
    </row>
    <row r="411" spans="1:19" ht="12.75">
      <c r="A411" s="114"/>
      <c r="B411" s="83">
        <v>2014</v>
      </c>
      <c r="C411" s="14">
        <v>59</v>
      </c>
      <c r="D411" s="14">
        <v>70</v>
      </c>
      <c r="E411" s="14">
        <v>70</v>
      </c>
      <c r="F411" s="20">
        <v>38</v>
      </c>
      <c r="G411" s="14">
        <v>117</v>
      </c>
      <c r="H411" s="14">
        <v>28</v>
      </c>
      <c r="I411" s="14">
        <v>23</v>
      </c>
      <c r="J411" s="20"/>
      <c r="K411" s="14"/>
      <c r="L411" s="20"/>
      <c r="M411" s="14"/>
      <c r="N411" s="14"/>
      <c r="O411" s="14"/>
      <c r="P411" s="14"/>
      <c r="Q411" s="14"/>
      <c r="R411" s="20"/>
      <c r="S411" s="14">
        <f>C411+D411+E411+F411+G411+H411+I411</f>
        <v>405</v>
      </c>
    </row>
    <row r="412" spans="1:19" ht="12.75">
      <c r="A412" s="108" t="s">
        <v>257</v>
      </c>
      <c r="B412" s="83">
        <v>2013</v>
      </c>
      <c r="C412" s="14">
        <v>97</v>
      </c>
      <c r="D412" s="14">
        <v>56</v>
      </c>
      <c r="E412" s="14">
        <v>88</v>
      </c>
      <c r="F412" s="20">
        <v>23</v>
      </c>
      <c r="G412" s="14">
        <v>148</v>
      </c>
      <c r="H412" s="14">
        <v>30</v>
      </c>
      <c r="I412" s="14">
        <v>30</v>
      </c>
      <c r="J412" s="20"/>
      <c r="K412" s="14"/>
      <c r="L412" s="20"/>
      <c r="M412" s="14"/>
      <c r="N412" s="14"/>
      <c r="O412" s="14"/>
      <c r="P412" s="14"/>
      <c r="Q412" s="14"/>
      <c r="R412" s="20"/>
      <c r="S412" s="14">
        <f>C412+D412+E412+F412+G412+H412+I412</f>
        <v>472</v>
      </c>
    </row>
    <row r="413" spans="1:19" ht="12.75">
      <c r="A413" s="108" t="s">
        <v>258</v>
      </c>
      <c r="B413" s="84" t="s">
        <v>212</v>
      </c>
      <c r="C413" s="14">
        <f aca="true" t="shared" si="156" ref="C413:I413">C411-C412</f>
        <v>-38</v>
      </c>
      <c r="D413" s="14">
        <f t="shared" si="156"/>
        <v>14</v>
      </c>
      <c r="E413" s="14">
        <f t="shared" si="156"/>
        <v>-18</v>
      </c>
      <c r="F413" s="20">
        <f t="shared" si="156"/>
        <v>15</v>
      </c>
      <c r="G413" s="14">
        <f t="shared" si="156"/>
        <v>-31</v>
      </c>
      <c r="H413" s="14">
        <f t="shared" si="156"/>
        <v>-2</v>
      </c>
      <c r="I413" s="14">
        <f t="shared" si="156"/>
        <v>-7</v>
      </c>
      <c r="J413" s="20"/>
      <c r="K413" s="14"/>
      <c r="L413" s="20"/>
      <c r="M413" s="14"/>
      <c r="N413" s="14"/>
      <c r="O413" s="14"/>
      <c r="P413" s="14"/>
      <c r="Q413" s="14"/>
      <c r="R413" s="20"/>
      <c r="S413" s="14">
        <f>S411-S412</f>
        <v>-67</v>
      </c>
    </row>
    <row r="414" spans="1:19" ht="13.5" thickBot="1">
      <c r="A414" s="109"/>
      <c r="B414" s="85" t="s">
        <v>5</v>
      </c>
      <c r="C414" s="17">
        <f>C413/C412</f>
        <v>-0.3917525773195876</v>
      </c>
      <c r="D414" s="17">
        <f aca="true" t="shared" si="157" ref="D414:I414">D413/D412</f>
        <v>0.25</v>
      </c>
      <c r="E414" s="17">
        <f t="shared" si="157"/>
        <v>-0.20454545454545456</v>
      </c>
      <c r="F414" s="17">
        <f t="shared" si="157"/>
        <v>0.6521739130434783</v>
      </c>
      <c r="G414" s="17">
        <f t="shared" si="157"/>
        <v>-0.20945945945945946</v>
      </c>
      <c r="H414" s="17">
        <f t="shared" si="157"/>
        <v>-0.06666666666666667</v>
      </c>
      <c r="I414" s="17">
        <f t="shared" si="157"/>
        <v>-0.23333333333333334</v>
      </c>
      <c r="J414" s="29"/>
      <c r="K414" s="17"/>
      <c r="L414" s="29"/>
      <c r="M414" s="17"/>
      <c r="N414" s="17"/>
      <c r="O414" s="17"/>
      <c r="P414" s="17"/>
      <c r="Q414" s="17"/>
      <c r="R414" s="29"/>
      <c r="S414" s="17">
        <f>S413/S412</f>
        <v>-0.1419491525423729</v>
      </c>
    </row>
    <row r="415" spans="1:19" ht="12.75">
      <c r="A415" s="110"/>
      <c r="B415" s="83">
        <v>2014</v>
      </c>
      <c r="C415" s="14">
        <v>5</v>
      </c>
      <c r="D415" s="14">
        <v>1</v>
      </c>
      <c r="E415" s="14">
        <v>4</v>
      </c>
      <c r="F415" s="20">
        <v>0</v>
      </c>
      <c r="G415" s="14">
        <v>2</v>
      </c>
      <c r="H415" s="14">
        <v>0</v>
      </c>
      <c r="I415" s="14">
        <v>1</v>
      </c>
      <c r="J415" s="20"/>
      <c r="K415" s="14"/>
      <c r="L415" s="20"/>
      <c r="M415" s="14"/>
      <c r="N415" s="14"/>
      <c r="O415" s="14"/>
      <c r="P415" s="14"/>
      <c r="Q415" s="14"/>
      <c r="R415" s="20"/>
      <c r="S415" s="14">
        <f>C415+D415+E415+F415+G415+H415+I415</f>
        <v>13</v>
      </c>
    </row>
    <row r="416" spans="1:19" ht="12.75">
      <c r="A416" s="108" t="s">
        <v>259</v>
      </c>
      <c r="B416" s="83">
        <v>2013</v>
      </c>
      <c r="C416" s="14">
        <v>6</v>
      </c>
      <c r="D416" s="14">
        <v>3</v>
      </c>
      <c r="E416" s="14">
        <v>4</v>
      </c>
      <c r="F416" s="20">
        <v>1</v>
      </c>
      <c r="G416" s="14">
        <v>4</v>
      </c>
      <c r="H416" s="14">
        <v>1</v>
      </c>
      <c r="I416" s="14">
        <v>1</v>
      </c>
      <c r="J416" s="20"/>
      <c r="K416" s="14"/>
      <c r="L416" s="20"/>
      <c r="M416" s="14"/>
      <c r="N416" s="14"/>
      <c r="O416" s="14"/>
      <c r="P416" s="14"/>
      <c r="Q416" s="14"/>
      <c r="R416" s="20"/>
      <c r="S416" s="14">
        <f>C416+D416+E416+F416+G416+H416+I416</f>
        <v>20</v>
      </c>
    </row>
    <row r="417" spans="1:19" ht="12.75">
      <c r="A417" s="108" t="s">
        <v>260</v>
      </c>
      <c r="B417" s="84" t="s">
        <v>212</v>
      </c>
      <c r="C417" s="14">
        <f aca="true" t="shared" si="158" ref="C417:I417">C415-C416</f>
        <v>-1</v>
      </c>
      <c r="D417" s="14">
        <f t="shared" si="158"/>
        <v>-2</v>
      </c>
      <c r="E417" s="14">
        <f t="shared" si="158"/>
        <v>0</v>
      </c>
      <c r="F417" s="20">
        <f t="shared" si="158"/>
        <v>-1</v>
      </c>
      <c r="G417" s="14">
        <f t="shared" si="158"/>
        <v>-2</v>
      </c>
      <c r="H417" s="14">
        <f t="shared" si="158"/>
        <v>-1</v>
      </c>
      <c r="I417" s="14">
        <f t="shared" si="158"/>
        <v>0</v>
      </c>
      <c r="J417" s="20"/>
      <c r="K417" s="14"/>
      <c r="L417" s="20"/>
      <c r="M417" s="14"/>
      <c r="N417" s="14"/>
      <c r="O417" s="14"/>
      <c r="P417" s="14"/>
      <c r="Q417" s="14"/>
      <c r="R417" s="20"/>
      <c r="S417" s="14">
        <f>S415-S416</f>
        <v>-7</v>
      </c>
    </row>
    <row r="418" spans="1:19" ht="13.5" thickBot="1">
      <c r="A418" s="109"/>
      <c r="B418" s="85" t="s">
        <v>5</v>
      </c>
      <c r="C418" s="17">
        <f>C417/C416</f>
        <v>-0.16666666666666666</v>
      </c>
      <c r="D418" s="17">
        <f aca="true" t="shared" si="159" ref="D418:I418">D417/D416</f>
        <v>-0.6666666666666666</v>
      </c>
      <c r="E418" s="17">
        <f t="shared" si="159"/>
        <v>0</v>
      </c>
      <c r="F418" s="17">
        <f t="shared" si="159"/>
        <v>-1</v>
      </c>
      <c r="G418" s="17">
        <f t="shared" si="159"/>
        <v>-0.5</v>
      </c>
      <c r="H418" s="17">
        <f t="shared" si="159"/>
        <v>-1</v>
      </c>
      <c r="I418" s="17">
        <f t="shared" si="159"/>
        <v>0</v>
      </c>
      <c r="J418" s="29"/>
      <c r="K418" s="17"/>
      <c r="L418" s="29"/>
      <c r="M418" s="17"/>
      <c r="N418" s="17"/>
      <c r="O418" s="17"/>
      <c r="P418" s="17"/>
      <c r="Q418" s="17"/>
      <c r="R418" s="29"/>
      <c r="S418" s="17">
        <f>S417/S416</f>
        <v>-0.35</v>
      </c>
    </row>
    <row r="419" spans="1:19" ht="12.75">
      <c r="A419" s="113"/>
      <c r="B419" s="86"/>
      <c r="C419" s="42"/>
      <c r="D419" s="42"/>
      <c r="E419" s="42"/>
      <c r="F419" s="42"/>
      <c r="G419" s="42"/>
      <c r="H419" s="42"/>
      <c r="I419" s="42"/>
      <c r="J419" s="42"/>
      <c r="K419" s="42"/>
      <c r="L419" s="42"/>
      <c r="M419" s="42"/>
      <c r="N419" s="42"/>
      <c r="O419" s="42"/>
      <c r="P419" s="42"/>
      <c r="Q419" s="42"/>
      <c r="R419" s="42"/>
      <c r="S419" s="42"/>
    </row>
    <row r="420" spans="1:19" ht="13.5" thickBot="1">
      <c r="A420" s="112" t="s">
        <v>272</v>
      </c>
      <c r="B420" s="19"/>
      <c r="C420" s="19"/>
      <c r="D420" s="19"/>
      <c r="E420" s="19"/>
      <c r="F420" s="19"/>
      <c r="G420" s="19"/>
      <c r="H420" s="19"/>
      <c r="I420" s="19"/>
      <c r="J420" s="19"/>
      <c r="K420" s="19"/>
      <c r="L420" s="19"/>
      <c r="M420" s="19"/>
      <c r="N420" s="19"/>
      <c r="O420" s="19"/>
      <c r="P420" s="19"/>
      <c r="Q420" s="19"/>
      <c r="R420" s="19"/>
      <c r="S420" s="19"/>
    </row>
    <row r="421" spans="1:19" ht="13.5" thickBot="1">
      <c r="A421" s="105"/>
      <c r="B421" s="82"/>
      <c r="C421" s="21" t="s">
        <v>128</v>
      </c>
      <c r="D421" s="22" t="s">
        <v>129</v>
      </c>
      <c r="E421" s="21" t="s">
        <v>130</v>
      </c>
      <c r="F421" s="22" t="s">
        <v>131</v>
      </c>
      <c r="G421" s="21" t="s">
        <v>132</v>
      </c>
      <c r="H421" s="22" t="s">
        <v>133</v>
      </c>
      <c r="I421" s="26"/>
      <c r="J421" s="27"/>
      <c r="K421" s="26"/>
      <c r="L421" s="27"/>
      <c r="M421" s="26"/>
      <c r="N421" s="26"/>
      <c r="O421" s="26"/>
      <c r="P421" s="26"/>
      <c r="Q421" s="26"/>
      <c r="R421" s="27"/>
      <c r="S421" s="26" t="s">
        <v>30</v>
      </c>
    </row>
    <row r="422" spans="1:19" ht="12.75">
      <c r="A422" s="106"/>
      <c r="B422" s="83">
        <v>2014</v>
      </c>
      <c r="C422" s="14">
        <f aca="true" t="shared" si="160" ref="C422:H423">C426+C430+C434+C438+C442+C446+C450</f>
        <v>96</v>
      </c>
      <c r="D422" s="14">
        <f t="shared" si="160"/>
        <v>32</v>
      </c>
      <c r="E422" s="14">
        <f t="shared" si="160"/>
        <v>485</v>
      </c>
      <c r="F422" s="14">
        <f t="shared" si="160"/>
        <v>268</v>
      </c>
      <c r="G422" s="14">
        <f t="shared" si="160"/>
        <v>378</v>
      </c>
      <c r="H422" s="14">
        <f t="shared" si="160"/>
        <v>184</v>
      </c>
      <c r="I422" s="14"/>
      <c r="J422" s="14"/>
      <c r="K422" s="14"/>
      <c r="L422" s="14"/>
      <c r="M422" s="14"/>
      <c r="N422" s="14"/>
      <c r="O422" s="14"/>
      <c r="P422" s="14"/>
      <c r="Q422" s="14"/>
      <c r="R422" s="28"/>
      <c r="S422" s="14">
        <f>S426+S430+S434+S438+S442+S446+S450</f>
        <v>1443</v>
      </c>
    </row>
    <row r="423" spans="1:19" ht="12.75">
      <c r="A423" s="243" t="s">
        <v>40</v>
      </c>
      <c r="B423" s="83">
        <v>2013</v>
      </c>
      <c r="C423" s="14">
        <f t="shared" si="160"/>
        <v>130</v>
      </c>
      <c r="D423" s="14">
        <f t="shared" si="160"/>
        <v>20</v>
      </c>
      <c r="E423" s="14">
        <f t="shared" si="160"/>
        <v>500</v>
      </c>
      <c r="F423" s="14">
        <f t="shared" si="160"/>
        <v>254</v>
      </c>
      <c r="G423" s="14">
        <f t="shared" si="160"/>
        <v>361</v>
      </c>
      <c r="H423" s="14">
        <f t="shared" si="160"/>
        <v>284</v>
      </c>
      <c r="I423" s="14"/>
      <c r="J423" s="14"/>
      <c r="K423" s="14"/>
      <c r="L423" s="14"/>
      <c r="M423" s="14"/>
      <c r="N423" s="14"/>
      <c r="O423" s="14"/>
      <c r="P423" s="14"/>
      <c r="Q423" s="14"/>
      <c r="R423" s="28"/>
      <c r="S423" s="14">
        <f>S427+S431+S435+S439+S443+S447+S451</f>
        <v>1549</v>
      </c>
    </row>
    <row r="424" spans="1:19" ht="12.75">
      <c r="A424" s="106"/>
      <c r="B424" s="84" t="s">
        <v>212</v>
      </c>
      <c r="C424" s="14">
        <f aca="true" t="shared" si="161" ref="C424:H424">C422-C423</f>
        <v>-34</v>
      </c>
      <c r="D424" s="20">
        <f t="shared" si="161"/>
        <v>12</v>
      </c>
      <c r="E424" s="14">
        <f t="shared" si="161"/>
        <v>-15</v>
      </c>
      <c r="F424" s="20">
        <f t="shared" si="161"/>
        <v>14</v>
      </c>
      <c r="G424" s="14">
        <f t="shared" si="161"/>
        <v>17</v>
      </c>
      <c r="H424" s="20">
        <f t="shared" si="161"/>
        <v>-100</v>
      </c>
      <c r="I424" s="14"/>
      <c r="J424" s="20"/>
      <c r="K424" s="14"/>
      <c r="L424" s="20"/>
      <c r="M424" s="14"/>
      <c r="N424" s="14"/>
      <c r="O424" s="14"/>
      <c r="P424" s="14"/>
      <c r="Q424" s="14"/>
      <c r="R424" s="20"/>
      <c r="S424" s="14">
        <f>S422-S423</f>
        <v>-106</v>
      </c>
    </row>
    <row r="425" spans="1:19" ht="13.5" thickBot="1">
      <c r="A425" s="107"/>
      <c r="B425" s="85" t="s">
        <v>5</v>
      </c>
      <c r="C425" s="17">
        <f aca="true" t="shared" si="162" ref="C425:H425">C424/C423</f>
        <v>-0.26153846153846155</v>
      </c>
      <c r="D425" s="29">
        <f t="shared" si="162"/>
        <v>0.6</v>
      </c>
      <c r="E425" s="17">
        <f t="shared" si="162"/>
        <v>-0.03</v>
      </c>
      <c r="F425" s="29">
        <f t="shared" si="162"/>
        <v>0.05511811023622047</v>
      </c>
      <c r="G425" s="17">
        <f t="shared" si="162"/>
        <v>0.04709141274238227</v>
      </c>
      <c r="H425" s="29">
        <f t="shared" si="162"/>
        <v>-0.352112676056338</v>
      </c>
      <c r="I425" s="17"/>
      <c r="J425" s="29"/>
      <c r="K425" s="17"/>
      <c r="L425" s="29"/>
      <c r="M425" s="17"/>
      <c r="N425" s="17"/>
      <c r="O425" s="17"/>
      <c r="P425" s="17"/>
      <c r="Q425" s="17"/>
      <c r="R425" s="29"/>
      <c r="S425" s="17">
        <f>S424/S423</f>
        <v>-0.0684312459651388</v>
      </c>
    </row>
    <row r="426" spans="1:19" ht="12.75">
      <c r="A426" s="106"/>
      <c r="B426" s="83">
        <v>2014</v>
      </c>
      <c r="C426" s="14">
        <v>3</v>
      </c>
      <c r="D426" s="20">
        <v>0</v>
      </c>
      <c r="E426" s="14">
        <v>9</v>
      </c>
      <c r="F426" s="20">
        <v>5</v>
      </c>
      <c r="G426" s="14">
        <v>6</v>
      </c>
      <c r="H426" s="20">
        <v>5</v>
      </c>
      <c r="I426" s="14"/>
      <c r="J426" s="20"/>
      <c r="K426" s="14"/>
      <c r="L426" s="20"/>
      <c r="M426" s="14"/>
      <c r="N426" s="14"/>
      <c r="O426" s="14"/>
      <c r="P426" s="14"/>
      <c r="Q426" s="14"/>
      <c r="R426" s="20"/>
      <c r="S426" s="14">
        <f>C426+D426+E426+F426+G426+H426</f>
        <v>28</v>
      </c>
    </row>
    <row r="427" spans="1:19" ht="12.75">
      <c r="A427" s="108" t="s">
        <v>250</v>
      </c>
      <c r="B427" s="83">
        <v>2013</v>
      </c>
      <c r="C427" s="14">
        <v>4</v>
      </c>
      <c r="D427" s="20">
        <v>0</v>
      </c>
      <c r="E427" s="14">
        <v>18</v>
      </c>
      <c r="F427" s="20">
        <v>3</v>
      </c>
      <c r="G427" s="14">
        <v>11</v>
      </c>
      <c r="H427" s="20">
        <v>15</v>
      </c>
      <c r="I427" s="14"/>
      <c r="J427" s="20"/>
      <c r="K427" s="14"/>
      <c r="L427" s="20"/>
      <c r="M427" s="14"/>
      <c r="N427" s="14"/>
      <c r="O427" s="14"/>
      <c r="P427" s="14"/>
      <c r="Q427" s="14"/>
      <c r="R427" s="20"/>
      <c r="S427" s="14">
        <f>C427+D427+E427+F427+G427+H427</f>
        <v>51</v>
      </c>
    </row>
    <row r="428" spans="1:19" ht="12.75">
      <c r="A428" s="108" t="s">
        <v>251</v>
      </c>
      <c r="B428" s="84" t="s">
        <v>212</v>
      </c>
      <c r="C428" s="14">
        <f aca="true" t="shared" si="163" ref="C428:H428">C426-C427</f>
        <v>-1</v>
      </c>
      <c r="D428" s="20">
        <f t="shared" si="163"/>
        <v>0</v>
      </c>
      <c r="E428" s="14">
        <f t="shared" si="163"/>
        <v>-9</v>
      </c>
      <c r="F428" s="20">
        <f t="shared" si="163"/>
        <v>2</v>
      </c>
      <c r="G428" s="14">
        <f t="shared" si="163"/>
        <v>-5</v>
      </c>
      <c r="H428" s="20">
        <f t="shared" si="163"/>
        <v>-10</v>
      </c>
      <c r="I428" s="14"/>
      <c r="J428" s="20"/>
      <c r="K428" s="14"/>
      <c r="L428" s="20"/>
      <c r="M428" s="14"/>
      <c r="N428" s="14"/>
      <c r="O428" s="14"/>
      <c r="P428" s="14"/>
      <c r="Q428" s="14"/>
      <c r="R428" s="20"/>
      <c r="S428" s="14">
        <f>S426-S427</f>
        <v>-23</v>
      </c>
    </row>
    <row r="429" spans="1:19" ht="13.5" thickBot="1">
      <c r="A429" s="109"/>
      <c r="B429" s="85" t="s">
        <v>5</v>
      </c>
      <c r="C429" s="17">
        <f aca="true" t="shared" si="164" ref="C429:H429">C428/C427</f>
        <v>-0.25</v>
      </c>
      <c r="D429" s="17">
        <v>0</v>
      </c>
      <c r="E429" s="17">
        <f t="shared" si="164"/>
        <v>-0.5</v>
      </c>
      <c r="F429" s="17">
        <f t="shared" si="164"/>
        <v>0.6666666666666666</v>
      </c>
      <c r="G429" s="17">
        <f t="shared" si="164"/>
        <v>-0.45454545454545453</v>
      </c>
      <c r="H429" s="17">
        <f t="shared" si="164"/>
        <v>-0.6666666666666666</v>
      </c>
      <c r="I429" s="17"/>
      <c r="J429" s="29"/>
      <c r="K429" s="17"/>
      <c r="L429" s="29"/>
      <c r="M429" s="17"/>
      <c r="N429" s="17"/>
      <c r="O429" s="17"/>
      <c r="P429" s="17"/>
      <c r="Q429" s="17"/>
      <c r="R429" s="29"/>
      <c r="S429" s="17">
        <f>S428/S427</f>
        <v>-0.45098039215686275</v>
      </c>
    </row>
    <row r="430" spans="1:19" ht="12.75">
      <c r="A430" s="110"/>
      <c r="B430" s="83">
        <v>2014</v>
      </c>
      <c r="C430" s="14">
        <v>0</v>
      </c>
      <c r="D430" s="20">
        <v>0</v>
      </c>
      <c r="E430" s="14">
        <v>0</v>
      </c>
      <c r="F430" s="20">
        <v>0</v>
      </c>
      <c r="G430" s="14">
        <v>1</v>
      </c>
      <c r="H430" s="20">
        <v>0</v>
      </c>
      <c r="I430" s="14" t="s">
        <v>134</v>
      </c>
      <c r="J430" s="20"/>
      <c r="K430" s="14"/>
      <c r="L430" s="20"/>
      <c r="M430" s="14"/>
      <c r="N430" s="14"/>
      <c r="O430" s="14"/>
      <c r="P430" s="14"/>
      <c r="Q430" s="14"/>
      <c r="R430" s="20"/>
      <c r="S430" s="14">
        <f>C430+D430+E430+F430+G430+H430</f>
        <v>1</v>
      </c>
    </row>
    <row r="431" spans="1:19" ht="12.75">
      <c r="A431" s="108" t="s">
        <v>252</v>
      </c>
      <c r="B431" s="83">
        <v>2013</v>
      </c>
      <c r="C431" s="14">
        <v>0</v>
      </c>
      <c r="D431" s="20">
        <v>0</v>
      </c>
      <c r="E431" s="14">
        <v>0</v>
      </c>
      <c r="F431" s="20">
        <v>0</v>
      </c>
      <c r="G431" s="14">
        <v>0</v>
      </c>
      <c r="H431" s="20">
        <v>0</v>
      </c>
      <c r="I431" s="14"/>
      <c r="J431" s="20"/>
      <c r="K431" s="14"/>
      <c r="L431" s="20"/>
      <c r="M431" s="14"/>
      <c r="N431" s="14"/>
      <c r="O431" s="14"/>
      <c r="P431" s="14"/>
      <c r="Q431" s="14"/>
      <c r="R431" s="20"/>
      <c r="S431" s="14">
        <f>C431+D431+E431+F431+G431+H431</f>
        <v>0</v>
      </c>
    </row>
    <row r="432" spans="1:19" ht="12.75">
      <c r="A432" s="108" t="s">
        <v>253</v>
      </c>
      <c r="B432" s="84" t="s">
        <v>212</v>
      </c>
      <c r="C432" s="14">
        <f aca="true" t="shared" si="165" ref="C432:H432">C430-C431</f>
        <v>0</v>
      </c>
      <c r="D432" s="20">
        <f t="shared" si="165"/>
        <v>0</v>
      </c>
      <c r="E432" s="14">
        <f t="shared" si="165"/>
        <v>0</v>
      </c>
      <c r="F432" s="20">
        <f t="shared" si="165"/>
        <v>0</v>
      </c>
      <c r="G432" s="14">
        <f t="shared" si="165"/>
        <v>1</v>
      </c>
      <c r="H432" s="20">
        <f t="shared" si="165"/>
        <v>0</v>
      </c>
      <c r="I432" s="14"/>
      <c r="J432" s="20"/>
      <c r="K432" s="14"/>
      <c r="L432" s="20"/>
      <c r="M432" s="14"/>
      <c r="N432" s="14"/>
      <c r="O432" s="14"/>
      <c r="P432" s="14"/>
      <c r="Q432" s="14"/>
      <c r="R432" s="20"/>
      <c r="S432" s="14">
        <f>S430-S431</f>
        <v>1</v>
      </c>
    </row>
    <row r="433" spans="1:19" ht="13.5" thickBot="1">
      <c r="A433" s="109"/>
      <c r="B433" s="85" t="s">
        <v>5</v>
      </c>
      <c r="C433" s="17">
        <v>0</v>
      </c>
      <c r="D433" s="17">
        <v>0</v>
      </c>
      <c r="E433" s="17">
        <v>0</v>
      </c>
      <c r="F433" s="17">
        <v>0</v>
      </c>
      <c r="G433" s="17">
        <v>0</v>
      </c>
      <c r="H433" s="17">
        <v>0</v>
      </c>
      <c r="I433" s="17"/>
      <c r="J433" s="29"/>
      <c r="K433" s="17"/>
      <c r="L433" s="29"/>
      <c r="M433" s="17"/>
      <c r="N433" s="17"/>
      <c r="O433" s="17"/>
      <c r="P433" s="17"/>
      <c r="Q433" s="17"/>
      <c r="R433" s="29"/>
      <c r="S433" s="17">
        <v>0</v>
      </c>
    </row>
    <row r="434" spans="1:19" ht="12.75">
      <c r="A434" s="110" t="s">
        <v>273</v>
      </c>
      <c r="B434" s="83">
        <v>2014</v>
      </c>
      <c r="C434" s="14">
        <v>2</v>
      </c>
      <c r="D434" s="20">
        <v>7</v>
      </c>
      <c r="E434" s="14">
        <v>34</v>
      </c>
      <c r="F434" s="20">
        <v>19</v>
      </c>
      <c r="G434" s="14">
        <v>44</v>
      </c>
      <c r="H434" s="20">
        <v>14</v>
      </c>
      <c r="I434" s="14"/>
      <c r="J434" s="20"/>
      <c r="K434" s="14"/>
      <c r="L434" s="20"/>
      <c r="M434" s="14"/>
      <c r="N434" s="14"/>
      <c r="O434" s="14"/>
      <c r="P434" s="14"/>
      <c r="Q434" s="14"/>
      <c r="R434" s="20"/>
      <c r="S434" s="14">
        <f>C434+D434+E434+F434+G434+H434</f>
        <v>120</v>
      </c>
    </row>
    <row r="435" spans="1:19" ht="12.75">
      <c r="A435" s="108" t="s">
        <v>144</v>
      </c>
      <c r="B435" s="83">
        <v>2013</v>
      </c>
      <c r="C435" s="14">
        <v>5</v>
      </c>
      <c r="D435" s="20">
        <v>0</v>
      </c>
      <c r="E435" s="14">
        <v>38</v>
      </c>
      <c r="F435" s="20">
        <v>33</v>
      </c>
      <c r="G435" s="14">
        <v>47</v>
      </c>
      <c r="H435" s="20">
        <v>10</v>
      </c>
      <c r="I435" s="14"/>
      <c r="J435" s="20"/>
      <c r="K435" s="14"/>
      <c r="L435" s="20"/>
      <c r="M435" s="14"/>
      <c r="N435" s="14"/>
      <c r="O435" s="14"/>
      <c r="P435" s="14"/>
      <c r="Q435" s="14"/>
      <c r="R435" s="20"/>
      <c r="S435" s="14">
        <f>C435+D435+E435+F435+G435+H435</f>
        <v>133</v>
      </c>
    </row>
    <row r="436" spans="1:19" ht="12.75">
      <c r="A436" s="110"/>
      <c r="B436" s="84" t="s">
        <v>212</v>
      </c>
      <c r="C436" s="14">
        <f aca="true" t="shared" si="166" ref="C436:H436">C434-C435</f>
        <v>-3</v>
      </c>
      <c r="D436" s="20">
        <f t="shared" si="166"/>
        <v>7</v>
      </c>
      <c r="E436" s="14">
        <f t="shared" si="166"/>
        <v>-4</v>
      </c>
      <c r="F436" s="20">
        <f t="shared" si="166"/>
        <v>-14</v>
      </c>
      <c r="G436" s="14">
        <f t="shared" si="166"/>
        <v>-3</v>
      </c>
      <c r="H436" s="14">
        <f t="shared" si="166"/>
        <v>4</v>
      </c>
      <c r="I436" s="14"/>
      <c r="J436" s="20"/>
      <c r="K436" s="14"/>
      <c r="L436" s="20"/>
      <c r="M436" s="14"/>
      <c r="N436" s="14"/>
      <c r="O436" s="14"/>
      <c r="P436" s="14"/>
      <c r="Q436" s="14"/>
      <c r="R436" s="20"/>
      <c r="S436" s="14">
        <f>S434-S435</f>
        <v>-13</v>
      </c>
    </row>
    <row r="437" spans="1:19" ht="13.5" thickBot="1">
      <c r="A437" s="109"/>
      <c r="B437" s="85" t="s">
        <v>5</v>
      </c>
      <c r="C437" s="17">
        <f aca="true" t="shared" si="167" ref="C437:H437">C436/C435</f>
        <v>-0.6</v>
      </c>
      <c r="D437" s="17">
        <v>0</v>
      </c>
      <c r="E437" s="17">
        <f t="shared" si="167"/>
        <v>-0.10526315789473684</v>
      </c>
      <c r="F437" s="17">
        <f t="shared" si="167"/>
        <v>-0.42424242424242425</v>
      </c>
      <c r="G437" s="17">
        <f t="shared" si="167"/>
        <v>-0.06382978723404255</v>
      </c>
      <c r="H437" s="17">
        <f t="shared" si="167"/>
        <v>0.4</v>
      </c>
      <c r="I437" s="17"/>
      <c r="J437" s="29"/>
      <c r="K437" s="17"/>
      <c r="L437" s="29"/>
      <c r="M437" s="17"/>
      <c r="N437" s="17"/>
      <c r="O437" s="17"/>
      <c r="P437" s="17"/>
      <c r="Q437" s="17"/>
      <c r="R437" s="29"/>
      <c r="S437" s="17">
        <f>S436/S435</f>
        <v>-0.09774436090225563</v>
      </c>
    </row>
    <row r="438" spans="1:19" ht="12.75">
      <c r="A438" s="110"/>
      <c r="B438" s="83">
        <v>2014</v>
      </c>
      <c r="C438" s="14">
        <v>5</v>
      </c>
      <c r="D438" s="20">
        <v>1</v>
      </c>
      <c r="E438" s="14">
        <v>60</v>
      </c>
      <c r="F438" s="20">
        <v>18</v>
      </c>
      <c r="G438" s="14">
        <v>44</v>
      </c>
      <c r="H438" s="20">
        <v>22</v>
      </c>
      <c r="I438" s="14"/>
      <c r="J438" s="20"/>
      <c r="K438" s="14"/>
      <c r="L438" s="20"/>
      <c r="M438" s="14"/>
      <c r="N438" s="14"/>
      <c r="O438" s="14"/>
      <c r="P438" s="14"/>
      <c r="Q438" s="14"/>
      <c r="R438" s="20"/>
      <c r="S438" s="14">
        <f>C438+D438+E438+F438+G438+H438</f>
        <v>150</v>
      </c>
    </row>
    <row r="439" spans="1:19" ht="12.75">
      <c r="A439" s="108" t="s">
        <v>254</v>
      </c>
      <c r="B439" s="83">
        <v>2013</v>
      </c>
      <c r="C439" s="14">
        <v>9</v>
      </c>
      <c r="D439" s="20">
        <v>2</v>
      </c>
      <c r="E439" s="14">
        <v>40</v>
      </c>
      <c r="F439" s="20">
        <v>21</v>
      </c>
      <c r="G439" s="14">
        <v>24</v>
      </c>
      <c r="H439" s="20">
        <v>44</v>
      </c>
      <c r="I439" s="14"/>
      <c r="J439" s="20"/>
      <c r="K439" s="14"/>
      <c r="L439" s="20"/>
      <c r="M439" s="14"/>
      <c r="N439" s="14"/>
      <c r="O439" s="14"/>
      <c r="P439" s="14"/>
      <c r="Q439" s="14"/>
      <c r="R439" s="20"/>
      <c r="S439" s="14">
        <f>C439+D439+E439+F439+G439+H439</f>
        <v>140</v>
      </c>
    </row>
    <row r="440" spans="1:19" ht="12.75">
      <c r="A440" s="108" t="s">
        <v>255</v>
      </c>
      <c r="B440" s="84" t="s">
        <v>212</v>
      </c>
      <c r="C440" s="14">
        <f aca="true" t="shared" si="168" ref="C440:H440">C438-C439</f>
        <v>-4</v>
      </c>
      <c r="D440" s="20">
        <f t="shared" si="168"/>
        <v>-1</v>
      </c>
      <c r="E440" s="14">
        <f t="shared" si="168"/>
        <v>20</v>
      </c>
      <c r="F440" s="20">
        <f t="shared" si="168"/>
        <v>-3</v>
      </c>
      <c r="G440" s="14">
        <f t="shared" si="168"/>
        <v>20</v>
      </c>
      <c r="H440" s="20">
        <f t="shared" si="168"/>
        <v>-22</v>
      </c>
      <c r="I440" s="14"/>
      <c r="J440" s="20"/>
      <c r="K440" s="14"/>
      <c r="L440" s="20"/>
      <c r="M440" s="14"/>
      <c r="N440" s="14"/>
      <c r="O440" s="14"/>
      <c r="P440" s="14"/>
      <c r="Q440" s="14"/>
      <c r="R440" s="20"/>
      <c r="S440" s="14">
        <f>S438-S439</f>
        <v>10</v>
      </c>
    </row>
    <row r="441" spans="1:19" ht="13.5" thickBot="1">
      <c r="A441" s="109"/>
      <c r="B441" s="85" t="s">
        <v>5</v>
      </c>
      <c r="C441" s="17">
        <f aca="true" t="shared" si="169" ref="C441:H441">C440/C439</f>
        <v>-0.4444444444444444</v>
      </c>
      <c r="D441" s="17">
        <f t="shared" si="169"/>
        <v>-0.5</v>
      </c>
      <c r="E441" s="17">
        <f t="shared" si="169"/>
        <v>0.5</v>
      </c>
      <c r="F441" s="17">
        <f t="shared" si="169"/>
        <v>-0.14285714285714285</v>
      </c>
      <c r="G441" s="17">
        <f t="shared" si="169"/>
        <v>0.8333333333333334</v>
      </c>
      <c r="H441" s="17">
        <f t="shared" si="169"/>
        <v>-0.5</v>
      </c>
      <c r="I441" s="17"/>
      <c r="J441" s="29"/>
      <c r="K441" s="17"/>
      <c r="L441" s="29"/>
      <c r="M441" s="17"/>
      <c r="N441" s="17"/>
      <c r="O441" s="17"/>
      <c r="P441" s="17"/>
      <c r="Q441" s="17"/>
      <c r="R441" s="29"/>
      <c r="S441" s="17">
        <f>S440/S439</f>
        <v>0.07142857142857142</v>
      </c>
    </row>
    <row r="442" spans="1:19" ht="12.75">
      <c r="A442" s="110"/>
      <c r="B442" s="83">
        <v>2014</v>
      </c>
      <c r="C442" s="14">
        <v>37</v>
      </c>
      <c r="D442" s="20">
        <v>9</v>
      </c>
      <c r="E442" s="14">
        <v>131</v>
      </c>
      <c r="F442" s="20">
        <v>60</v>
      </c>
      <c r="G442" s="14">
        <v>95</v>
      </c>
      <c r="H442" s="20">
        <v>69</v>
      </c>
      <c r="I442" s="14"/>
      <c r="J442" s="20"/>
      <c r="K442" s="14"/>
      <c r="L442" s="20"/>
      <c r="M442" s="14"/>
      <c r="N442" s="14"/>
      <c r="O442" s="14"/>
      <c r="P442" s="14"/>
      <c r="Q442" s="14"/>
      <c r="R442" s="20"/>
      <c r="S442" s="14">
        <f>C442+D442+E442+F442+G442+H442</f>
        <v>401</v>
      </c>
    </row>
    <row r="443" spans="1:19" ht="12.75">
      <c r="A443" s="111" t="s">
        <v>256</v>
      </c>
      <c r="B443" s="83">
        <v>2013</v>
      </c>
      <c r="C443" s="14">
        <v>59</v>
      </c>
      <c r="D443" s="20">
        <v>7</v>
      </c>
      <c r="E443" s="14">
        <v>152</v>
      </c>
      <c r="F443" s="20">
        <v>52</v>
      </c>
      <c r="G443" s="14">
        <v>89</v>
      </c>
      <c r="H443" s="20">
        <v>120</v>
      </c>
      <c r="I443" s="14"/>
      <c r="J443" s="20"/>
      <c r="K443" s="14"/>
      <c r="L443" s="20"/>
      <c r="M443" s="14"/>
      <c r="N443" s="14"/>
      <c r="O443" s="14"/>
      <c r="P443" s="14"/>
      <c r="Q443" s="14"/>
      <c r="R443" s="20"/>
      <c r="S443" s="14">
        <f>C443+D443+E443+F443+G443+H443</f>
        <v>479</v>
      </c>
    </row>
    <row r="444" spans="1:19" ht="12.75">
      <c r="A444" s="110"/>
      <c r="B444" s="84" t="s">
        <v>212</v>
      </c>
      <c r="C444" s="14">
        <f aca="true" t="shared" si="170" ref="C444:H444">C442-C443</f>
        <v>-22</v>
      </c>
      <c r="D444" s="20">
        <f t="shared" si="170"/>
        <v>2</v>
      </c>
      <c r="E444" s="14">
        <f t="shared" si="170"/>
        <v>-21</v>
      </c>
      <c r="F444" s="20">
        <f t="shared" si="170"/>
        <v>8</v>
      </c>
      <c r="G444" s="14">
        <f t="shared" si="170"/>
        <v>6</v>
      </c>
      <c r="H444" s="20">
        <f t="shared" si="170"/>
        <v>-51</v>
      </c>
      <c r="I444" s="14"/>
      <c r="J444" s="20"/>
      <c r="K444" s="14"/>
      <c r="L444" s="20"/>
      <c r="M444" s="14"/>
      <c r="N444" s="14"/>
      <c r="O444" s="14"/>
      <c r="P444" s="14"/>
      <c r="Q444" s="14"/>
      <c r="R444" s="20"/>
      <c r="S444" s="14">
        <f>S442-S443</f>
        <v>-78</v>
      </c>
    </row>
    <row r="445" spans="1:19" ht="13.5" thickBot="1">
      <c r="A445" s="109"/>
      <c r="B445" s="85" t="s">
        <v>5</v>
      </c>
      <c r="C445" s="17">
        <f aca="true" t="shared" si="171" ref="C445:H445">C444/C443</f>
        <v>-0.3728813559322034</v>
      </c>
      <c r="D445" s="29">
        <f t="shared" si="171"/>
        <v>0.2857142857142857</v>
      </c>
      <c r="E445" s="17">
        <f t="shared" si="171"/>
        <v>-0.13815789473684212</v>
      </c>
      <c r="F445" s="29">
        <f t="shared" si="171"/>
        <v>0.15384615384615385</v>
      </c>
      <c r="G445" s="17">
        <f t="shared" si="171"/>
        <v>0.06741573033707865</v>
      </c>
      <c r="H445" s="29">
        <f t="shared" si="171"/>
        <v>-0.425</v>
      </c>
      <c r="I445" s="17"/>
      <c r="J445" s="29"/>
      <c r="K445" s="17"/>
      <c r="L445" s="29"/>
      <c r="M445" s="17"/>
      <c r="N445" s="17"/>
      <c r="O445" s="17"/>
      <c r="P445" s="17"/>
      <c r="Q445" s="17"/>
      <c r="R445" s="29"/>
      <c r="S445" s="17">
        <f>S444/S443</f>
        <v>-0.162839248434238</v>
      </c>
    </row>
    <row r="446" spans="1:19" ht="12.75">
      <c r="A446" s="110"/>
      <c r="B446" s="83">
        <v>2014</v>
      </c>
      <c r="C446" s="14">
        <v>46</v>
      </c>
      <c r="D446" s="20">
        <v>14</v>
      </c>
      <c r="E446" s="14">
        <v>240</v>
      </c>
      <c r="F446" s="20">
        <v>155</v>
      </c>
      <c r="G446" s="14">
        <v>173</v>
      </c>
      <c r="H446" s="20">
        <v>68</v>
      </c>
      <c r="I446" s="14"/>
      <c r="J446" s="20"/>
      <c r="K446" s="14"/>
      <c r="L446" s="20"/>
      <c r="M446" s="14"/>
      <c r="N446" s="14"/>
      <c r="O446" s="14"/>
      <c r="P446" s="14"/>
      <c r="Q446" s="14"/>
      <c r="R446" s="20"/>
      <c r="S446" s="14">
        <f>C446+D446+E446+F446+G446+H446</f>
        <v>696</v>
      </c>
    </row>
    <row r="447" spans="1:19" ht="12.75">
      <c r="A447" s="108" t="s">
        <v>257</v>
      </c>
      <c r="B447" s="83">
        <v>2013</v>
      </c>
      <c r="C447" s="14">
        <v>52</v>
      </c>
      <c r="D447" s="20">
        <v>11</v>
      </c>
      <c r="E447" s="14">
        <v>238</v>
      </c>
      <c r="F447" s="20">
        <v>139</v>
      </c>
      <c r="G447" s="14">
        <v>174</v>
      </c>
      <c r="H447" s="20">
        <v>91</v>
      </c>
      <c r="I447" s="14"/>
      <c r="J447" s="20"/>
      <c r="K447" s="14"/>
      <c r="L447" s="20"/>
      <c r="M447" s="14"/>
      <c r="N447" s="14"/>
      <c r="O447" s="14"/>
      <c r="P447" s="14"/>
      <c r="Q447" s="14"/>
      <c r="R447" s="20"/>
      <c r="S447" s="14">
        <f>C447+D447+E447+F447+G447+H447</f>
        <v>705</v>
      </c>
    </row>
    <row r="448" spans="1:19" ht="12.75">
      <c r="A448" s="108" t="s">
        <v>258</v>
      </c>
      <c r="B448" s="84" t="s">
        <v>212</v>
      </c>
      <c r="C448" s="14">
        <f aca="true" t="shared" si="172" ref="C448:H448">C446-C447</f>
        <v>-6</v>
      </c>
      <c r="D448" s="20">
        <f t="shared" si="172"/>
        <v>3</v>
      </c>
      <c r="E448" s="14">
        <f t="shared" si="172"/>
        <v>2</v>
      </c>
      <c r="F448" s="20">
        <f t="shared" si="172"/>
        <v>16</v>
      </c>
      <c r="G448" s="14">
        <f t="shared" si="172"/>
        <v>-1</v>
      </c>
      <c r="H448" s="20">
        <f t="shared" si="172"/>
        <v>-23</v>
      </c>
      <c r="I448" s="14"/>
      <c r="J448" s="20"/>
      <c r="K448" s="14"/>
      <c r="L448" s="20"/>
      <c r="M448" s="14"/>
      <c r="N448" s="14"/>
      <c r="O448" s="14"/>
      <c r="P448" s="14"/>
      <c r="Q448" s="14"/>
      <c r="R448" s="20"/>
      <c r="S448" s="14">
        <f>S446-S447</f>
        <v>-9</v>
      </c>
    </row>
    <row r="449" spans="1:19" ht="13.5" thickBot="1">
      <c r="A449" s="109"/>
      <c r="B449" s="85" t="s">
        <v>5</v>
      </c>
      <c r="C449" s="17">
        <f aca="true" t="shared" si="173" ref="C449:H449">C448/C447</f>
        <v>-0.11538461538461539</v>
      </c>
      <c r="D449" s="29">
        <f t="shared" si="173"/>
        <v>0.2727272727272727</v>
      </c>
      <c r="E449" s="17">
        <f t="shared" si="173"/>
        <v>0.008403361344537815</v>
      </c>
      <c r="F449" s="29">
        <f t="shared" si="173"/>
        <v>0.11510791366906475</v>
      </c>
      <c r="G449" s="17">
        <f t="shared" si="173"/>
        <v>-0.005747126436781609</v>
      </c>
      <c r="H449" s="29">
        <f t="shared" si="173"/>
        <v>-0.25274725274725274</v>
      </c>
      <c r="I449" s="17"/>
      <c r="J449" s="29"/>
      <c r="K449" s="17"/>
      <c r="L449" s="29"/>
      <c r="M449" s="17"/>
      <c r="N449" s="17"/>
      <c r="O449" s="17"/>
      <c r="P449" s="17"/>
      <c r="Q449" s="17"/>
      <c r="R449" s="29"/>
      <c r="S449" s="17">
        <f>S448/S447</f>
        <v>-0.01276595744680851</v>
      </c>
    </row>
    <row r="450" spans="1:19" ht="12.75">
      <c r="A450" s="110"/>
      <c r="B450" s="83">
        <v>2014</v>
      </c>
      <c r="C450" s="14">
        <v>3</v>
      </c>
      <c r="D450" s="20">
        <v>1</v>
      </c>
      <c r="E450" s="14">
        <v>11</v>
      </c>
      <c r="F450" s="20">
        <v>11</v>
      </c>
      <c r="G450" s="14">
        <v>15</v>
      </c>
      <c r="H450" s="20">
        <v>6</v>
      </c>
      <c r="I450" s="14"/>
      <c r="J450" s="20"/>
      <c r="K450" s="14"/>
      <c r="L450" s="20"/>
      <c r="M450" s="14"/>
      <c r="N450" s="14"/>
      <c r="O450" s="14"/>
      <c r="P450" s="14"/>
      <c r="Q450" s="14"/>
      <c r="R450" s="20"/>
      <c r="S450" s="14">
        <f>C450+D450+E450+F450+G450+H450</f>
        <v>47</v>
      </c>
    </row>
    <row r="451" spans="1:19" ht="12.75">
      <c r="A451" s="108" t="s">
        <v>259</v>
      </c>
      <c r="B451" s="83">
        <v>2013</v>
      </c>
      <c r="C451" s="14">
        <v>1</v>
      </c>
      <c r="D451" s="20">
        <v>0</v>
      </c>
      <c r="E451" s="14">
        <v>14</v>
      </c>
      <c r="F451" s="20">
        <v>6</v>
      </c>
      <c r="G451" s="14">
        <v>16</v>
      </c>
      <c r="H451" s="20">
        <v>4</v>
      </c>
      <c r="I451" s="14"/>
      <c r="J451" s="20"/>
      <c r="K451" s="14"/>
      <c r="L451" s="20"/>
      <c r="M451" s="14"/>
      <c r="N451" s="14"/>
      <c r="O451" s="14"/>
      <c r="P451" s="14"/>
      <c r="Q451" s="14"/>
      <c r="R451" s="20"/>
      <c r="S451" s="14">
        <f>C451+D451+E451+F451+G451+H451</f>
        <v>41</v>
      </c>
    </row>
    <row r="452" spans="1:19" ht="12.75">
      <c r="A452" s="108" t="s">
        <v>260</v>
      </c>
      <c r="B452" s="84" t="s">
        <v>212</v>
      </c>
      <c r="C452" s="14">
        <f aca="true" t="shared" si="174" ref="C452:H452">C450-C451</f>
        <v>2</v>
      </c>
      <c r="D452" s="20">
        <f t="shared" si="174"/>
        <v>1</v>
      </c>
      <c r="E452" s="14">
        <f t="shared" si="174"/>
        <v>-3</v>
      </c>
      <c r="F452" s="20">
        <f t="shared" si="174"/>
        <v>5</v>
      </c>
      <c r="G452" s="14">
        <f t="shared" si="174"/>
        <v>-1</v>
      </c>
      <c r="H452" s="20">
        <f t="shared" si="174"/>
        <v>2</v>
      </c>
      <c r="I452" s="14"/>
      <c r="J452" s="20"/>
      <c r="K452" s="14"/>
      <c r="L452" s="20"/>
      <c r="M452" s="14"/>
      <c r="N452" s="14"/>
      <c r="O452" s="14"/>
      <c r="P452" s="14"/>
      <c r="Q452" s="14"/>
      <c r="R452" s="20"/>
      <c r="S452" s="14">
        <f>S450-S451</f>
        <v>6</v>
      </c>
    </row>
    <row r="453" spans="1:19" ht="13.5" thickBot="1">
      <c r="A453" s="109"/>
      <c r="B453" s="85" t="s">
        <v>5</v>
      </c>
      <c r="C453" s="17">
        <f aca="true" t="shared" si="175" ref="C453:H453">C452/C451</f>
        <v>2</v>
      </c>
      <c r="D453" s="17">
        <v>0</v>
      </c>
      <c r="E453" s="29">
        <f t="shared" si="175"/>
        <v>-0.21428571428571427</v>
      </c>
      <c r="F453" s="31">
        <f t="shared" si="175"/>
        <v>0.8333333333333334</v>
      </c>
      <c r="G453" s="17">
        <f t="shared" si="175"/>
        <v>-0.0625</v>
      </c>
      <c r="H453" s="17">
        <f t="shared" si="175"/>
        <v>0.5</v>
      </c>
      <c r="I453" s="17"/>
      <c r="J453" s="29"/>
      <c r="K453" s="17"/>
      <c r="L453" s="29"/>
      <c r="M453" s="17"/>
      <c r="N453" s="17"/>
      <c r="O453" s="17"/>
      <c r="P453" s="17"/>
      <c r="Q453" s="17"/>
      <c r="R453" s="29"/>
      <c r="S453" s="17">
        <f>S452/S451</f>
        <v>0.14634146341463414</v>
      </c>
    </row>
    <row r="454" spans="1:19" ht="12.75">
      <c r="A454" s="19"/>
      <c r="B454" s="19"/>
      <c r="C454" s="19"/>
      <c r="D454" s="19"/>
      <c r="E454" s="19"/>
      <c r="F454" s="19"/>
      <c r="G454" s="19"/>
      <c r="H454" s="19"/>
      <c r="I454" s="19"/>
      <c r="J454" s="19"/>
      <c r="K454" s="19"/>
      <c r="L454" s="19"/>
      <c r="M454" s="19"/>
      <c r="N454" s="19"/>
      <c r="O454" s="19"/>
      <c r="P454" s="19"/>
      <c r="Q454" s="19"/>
      <c r="R454" s="19"/>
      <c r="S454" s="19"/>
    </row>
    <row r="455" spans="1:19" ht="13.5" thickBot="1">
      <c r="A455" s="112" t="s">
        <v>274</v>
      </c>
      <c r="B455" s="19"/>
      <c r="C455" s="19"/>
      <c r="D455" s="19"/>
      <c r="E455" s="19"/>
      <c r="F455" s="19"/>
      <c r="G455" s="19"/>
      <c r="H455" s="19"/>
      <c r="I455" s="19"/>
      <c r="J455" s="19"/>
      <c r="K455" s="19"/>
      <c r="L455" s="19"/>
      <c r="M455" s="19"/>
      <c r="N455" s="19"/>
      <c r="O455" s="19"/>
      <c r="P455" s="19"/>
      <c r="Q455" s="19"/>
      <c r="R455" s="19"/>
      <c r="S455" s="19"/>
    </row>
    <row r="456" spans="1:19" ht="13.5" thickBot="1">
      <c r="A456" s="105"/>
      <c r="B456" s="82"/>
      <c r="C456" s="21" t="s">
        <v>135</v>
      </c>
      <c r="D456" s="21" t="s">
        <v>136</v>
      </c>
      <c r="E456" s="22" t="s">
        <v>137</v>
      </c>
      <c r="F456" s="21" t="s">
        <v>138</v>
      </c>
      <c r="G456" s="21" t="s">
        <v>139</v>
      </c>
      <c r="H456" s="27" t="s">
        <v>0</v>
      </c>
      <c r="I456" s="26"/>
      <c r="J456" s="27"/>
      <c r="K456" s="26"/>
      <c r="L456" s="27"/>
      <c r="M456" s="26"/>
      <c r="N456" s="26"/>
      <c r="O456" s="26"/>
      <c r="P456" s="26"/>
      <c r="Q456" s="26"/>
      <c r="R456" s="27"/>
      <c r="S456" s="26" t="s">
        <v>30</v>
      </c>
    </row>
    <row r="457" spans="1:19" ht="12.75">
      <c r="A457" s="106"/>
      <c r="B457" s="83">
        <v>2014</v>
      </c>
      <c r="C457" s="14">
        <f aca="true" t="shared" si="176" ref="C457:G458">C461+C465+C469+C473+C477+C481+C485</f>
        <v>181</v>
      </c>
      <c r="D457" s="14">
        <f t="shared" si="176"/>
        <v>321</v>
      </c>
      <c r="E457" s="14">
        <f t="shared" si="176"/>
        <v>285</v>
      </c>
      <c r="F457" s="14">
        <f t="shared" si="176"/>
        <v>245</v>
      </c>
      <c r="G457" s="14">
        <f t="shared" si="176"/>
        <v>229</v>
      </c>
      <c r="H457" s="14"/>
      <c r="I457" s="14"/>
      <c r="J457" s="14"/>
      <c r="K457" s="14"/>
      <c r="L457" s="14"/>
      <c r="M457" s="14"/>
      <c r="N457" s="14"/>
      <c r="O457" s="14"/>
      <c r="P457" s="14"/>
      <c r="Q457" s="14"/>
      <c r="R457" s="28"/>
      <c r="S457" s="14">
        <f>S461+S465+S469+S473+S477+S481+S485</f>
        <v>1261</v>
      </c>
    </row>
    <row r="458" spans="1:19" ht="12.75">
      <c r="A458" s="243" t="s">
        <v>40</v>
      </c>
      <c r="B458" s="83">
        <v>2013</v>
      </c>
      <c r="C458" s="14">
        <f t="shared" si="176"/>
        <v>271</v>
      </c>
      <c r="D458" s="14">
        <f t="shared" si="176"/>
        <v>443</v>
      </c>
      <c r="E458" s="14">
        <f t="shared" si="176"/>
        <v>401</v>
      </c>
      <c r="F458" s="14">
        <f t="shared" si="176"/>
        <v>203</v>
      </c>
      <c r="G458" s="14">
        <f t="shared" si="176"/>
        <v>200</v>
      </c>
      <c r="H458" s="14"/>
      <c r="I458" s="14"/>
      <c r="J458" s="14"/>
      <c r="K458" s="14"/>
      <c r="L458" s="14"/>
      <c r="M458" s="14"/>
      <c r="N458" s="14"/>
      <c r="O458" s="14"/>
      <c r="P458" s="14"/>
      <c r="Q458" s="14"/>
      <c r="R458" s="28"/>
      <c r="S458" s="14">
        <f>S462+S466+S470+S474+S478+S482+S486</f>
        <v>1518</v>
      </c>
    </row>
    <row r="459" spans="1:19" ht="12.75">
      <c r="A459" s="106"/>
      <c r="B459" s="84" t="s">
        <v>212</v>
      </c>
      <c r="C459" s="14">
        <f>C457-C458</f>
        <v>-90</v>
      </c>
      <c r="D459" s="14">
        <f>D457-D458</f>
        <v>-122</v>
      </c>
      <c r="E459" s="20">
        <f>E457-E458</f>
        <v>-116</v>
      </c>
      <c r="F459" s="14">
        <f>F457-F458</f>
        <v>42</v>
      </c>
      <c r="G459" s="14">
        <f>G457-G458</f>
        <v>29</v>
      </c>
      <c r="H459" s="20"/>
      <c r="I459" s="14"/>
      <c r="J459" s="20"/>
      <c r="K459" s="14"/>
      <c r="L459" s="20"/>
      <c r="M459" s="14"/>
      <c r="N459" s="14"/>
      <c r="O459" s="14"/>
      <c r="P459" s="14"/>
      <c r="Q459" s="14"/>
      <c r="R459" s="20"/>
      <c r="S459" s="14">
        <f>S457-S458</f>
        <v>-257</v>
      </c>
    </row>
    <row r="460" spans="1:19" ht="13.5" thickBot="1">
      <c r="A460" s="107"/>
      <c r="B460" s="85" t="s">
        <v>5</v>
      </c>
      <c r="C460" s="17">
        <f>C459/C458</f>
        <v>-0.33210332103321033</v>
      </c>
      <c r="D460" s="17">
        <f>D459/D458</f>
        <v>-0.27539503386004516</v>
      </c>
      <c r="E460" s="29">
        <f>E459/E458</f>
        <v>-0.2892768079800499</v>
      </c>
      <c r="F460" s="17">
        <f>F459/F458</f>
        <v>0.20689655172413793</v>
      </c>
      <c r="G460" s="17">
        <f>G459/G458</f>
        <v>0.145</v>
      </c>
      <c r="H460" s="29"/>
      <c r="I460" s="17"/>
      <c r="J460" s="29"/>
      <c r="K460" s="17"/>
      <c r="L460" s="29"/>
      <c r="M460" s="17"/>
      <c r="N460" s="17"/>
      <c r="O460" s="17"/>
      <c r="P460" s="17"/>
      <c r="Q460" s="17"/>
      <c r="R460" s="29"/>
      <c r="S460" s="17">
        <f>S459/S458</f>
        <v>-0.16930171277997366</v>
      </c>
    </row>
    <row r="461" spans="1:19" ht="12.75">
      <c r="A461" s="106"/>
      <c r="B461" s="83">
        <v>2014</v>
      </c>
      <c r="C461" s="14">
        <v>4</v>
      </c>
      <c r="D461" s="14">
        <v>1</v>
      </c>
      <c r="E461" s="20">
        <v>4</v>
      </c>
      <c r="F461" s="14">
        <v>1</v>
      </c>
      <c r="G461" s="14">
        <v>3</v>
      </c>
      <c r="H461" s="20"/>
      <c r="I461" s="14"/>
      <c r="J461" s="20"/>
      <c r="K461" s="14"/>
      <c r="L461" s="20"/>
      <c r="M461" s="14"/>
      <c r="N461" s="14"/>
      <c r="O461" s="14"/>
      <c r="P461" s="14"/>
      <c r="Q461" s="14"/>
      <c r="R461" s="20"/>
      <c r="S461" s="14">
        <f>C461+D461+E461+F461+G461</f>
        <v>13</v>
      </c>
    </row>
    <row r="462" spans="1:19" ht="12.75">
      <c r="A462" s="108" t="s">
        <v>250</v>
      </c>
      <c r="B462" s="83">
        <v>2013</v>
      </c>
      <c r="C462" s="14">
        <v>5</v>
      </c>
      <c r="D462" s="14">
        <v>1</v>
      </c>
      <c r="E462" s="20">
        <v>7</v>
      </c>
      <c r="F462" s="14">
        <v>4</v>
      </c>
      <c r="G462" s="14">
        <v>4</v>
      </c>
      <c r="H462" s="20"/>
      <c r="I462" s="14"/>
      <c r="J462" s="20"/>
      <c r="K462" s="14"/>
      <c r="L462" s="20"/>
      <c r="M462" s="14"/>
      <c r="N462" s="14"/>
      <c r="O462" s="14"/>
      <c r="P462" s="14"/>
      <c r="Q462" s="14"/>
      <c r="R462" s="20"/>
      <c r="S462" s="14">
        <f>C462+D462+E462+F462+G462</f>
        <v>21</v>
      </c>
    </row>
    <row r="463" spans="1:19" ht="12.75">
      <c r="A463" s="108" t="s">
        <v>251</v>
      </c>
      <c r="B463" s="84" t="s">
        <v>212</v>
      </c>
      <c r="C463" s="14">
        <f>C461-C462</f>
        <v>-1</v>
      </c>
      <c r="D463" s="14">
        <f>D461-D462</f>
        <v>0</v>
      </c>
      <c r="E463" s="20">
        <f>E461-E462</f>
        <v>-3</v>
      </c>
      <c r="F463" s="14">
        <f>F461-F462</f>
        <v>-3</v>
      </c>
      <c r="G463" s="14">
        <f>G461-G462</f>
        <v>-1</v>
      </c>
      <c r="H463" s="20"/>
      <c r="I463" s="14"/>
      <c r="J463" s="20"/>
      <c r="K463" s="14"/>
      <c r="L463" s="20"/>
      <c r="M463" s="14"/>
      <c r="N463" s="14"/>
      <c r="O463" s="14"/>
      <c r="P463" s="14"/>
      <c r="Q463" s="14"/>
      <c r="R463" s="20"/>
      <c r="S463" s="14">
        <f>S461-S462</f>
        <v>-8</v>
      </c>
    </row>
    <row r="464" spans="1:19" ht="13.5" thickBot="1">
      <c r="A464" s="109"/>
      <c r="B464" s="85" t="s">
        <v>5</v>
      </c>
      <c r="C464" s="31">
        <f>C463/C462</f>
        <v>-0.2</v>
      </c>
      <c r="D464" s="31">
        <f>D463/D462</f>
        <v>0</v>
      </c>
      <c r="E464" s="31">
        <f>E463/E462</f>
        <v>-0.42857142857142855</v>
      </c>
      <c r="F464" s="31">
        <f>F463/F462</f>
        <v>-0.75</v>
      </c>
      <c r="G464" s="31">
        <f>G463/G462</f>
        <v>-0.25</v>
      </c>
      <c r="H464" s="29"/>
      <c r="I464" s="17"/>
      <c r="J464" s="29"/>
      <c r="K464" s="17"/>
      <c r="L464" s="29"/>
      <c r="M464" s="17"/>
      <c r="N464" s="17"/>
      <c r="O464" s="17"/>
      <c r="P464" s="17"/>
      <c r="Q464" s="17"/>
      <c r="R464" s="29"/>
      <c r="S464" s="17">
        <f>S463/S462</f>
        <v>-0.38095238095238093</v>
      </c>
    </row>
    <row r="465" spans="1:19" ht="12.75">
      <c r="A465" s="110"/>
      <c r="B465" s="83">
        <v>2014</v>
      </c>
      <c r="C465" s="14">
        <v>0</v>
      </c>
      <c r="D465" s="14">
        <v>0</v>
      </c>
      <c r="E465" s="20">
        <v>0</v>
      </c>
      <c r="F465" s="14">
        <v>0</v>
      </c>
      <c r="G465" s="14">
        <v>0</v>
      </c>
      <c r="H465" s="20"/>
      <c r="I465" s="14" t="s">
        <v>134</v>
      </c>
      <c r="J465" s="20"/>
      <c r="K465" s="14"/>
      <c r="L465" s="20"/>
      <c r="M465" s="14"/>
      <c r="N465" s="14"/>
      <c r="O465" s="14"/>
      <c r="P465" s="14"/>
      <c r="Q465" s="14"/>
      <c r="R465" s="20"/>
      <c r="S465" s="14">
        <f>C465+D465+E465+F465+G465</f>
        <v>0</v>
      </c>
    </row>
    <row r="466" spans="1:19" ht="12.75">
      <c r="A466" s="108" t="s">
        <v>252</v>
      </c>
      <c r="B466" s="83">
        <v>2013</v>
      </c>
      <c r="C466" s="14">
        <v>0</v>
      </c>
      <c r="D466" s="14">
        <v>0</v>
      </c>
      <c r="E466" s="20">
        <v>0</v>
      </c>
      <c r="F466" s="14">
        <v>0</v>
      </c>
      <c r="G466" s="14">
        <v>0</v>
      </c>
      <c r="H466" s="20"/>
      <c r="I466" s="14"/>
      <c r="J466" s="20"/>
      <c r="K466" s="14"/>
      <c r="L466" s="20"/>
      <c r="M466" s="14"/>
      <c r="N466" s="14"/>
      <c r="O466" s="14"/>
      <c r="P466" s="14"/>
      <c r="Q466" s="14"/>
      <c r="R466" s="20"/>
      <c r="S466" s="14">
        <f>C466+D466+E466+F466+G466</f>
        <v>0</v>
      </c>
    </row>
    <row r="467" spans="1:19" ht="12.75">
      <c r="A467" s="108" t="s">
        <v>253</v>
      </c>
      <c r="B467" s="84" t="s">
        <v>212</v>
      </c>
      <c r="C467" s="14">
        <f>C465-C466</f>
        <v>0</v>
      </c>
      <c r="D467" s="14">
        <f>D465-D466</f>
        <v>0</v>
      </c>
      <c r="E467" s="32">
        <f>E465-E466</f>
        <v>0</v>
      </c>
      <c r="F467" s="14">
        <f>F465-F466</f>
        <v>0</v>
      </c>
      <c r="G467" s="14">
        <f>G465-G466</f>
        <v>0</v>
      </c>
      <c r="H467" s="20"/>
      <c r="I467" s="14"/>
      <c r="J467" s="20"/>
      <c r="K467" s="14"/>
      <c r="L467" s="20"/>
      <c r="M467" s="14"/>
      <c r="N467" s="14"/>
      <c r="O467" s="14"/>
      <c r="P467" s="14"/>
      <c r="Q467" s="14"/>
      <c r="R467" s="20"/>
      <c r="S467" s="14">
        <f>S465-S466</f>
        <v>0</v>
      </c>
    </row>
    <row r="468" spans="1:19" ht="13.5" thickBot="1">
      <c r="A468" s="109"/>
      <c r="B468" s="85" t="s">
        <v>5</v>
      </c>
      <c r="C468" s="31">
        <v>0</v>
      </c>
      <c r="D468" s="31">
        <v>0</v>
      </c>
      <c r="E468" s="31">
        <v>0</v>
      </c>
      <c r="F468" s="31">
        <v>0</v>
      </c>
      <c r="G468" s="31">
        <v>0</v>
      </c>
      <c r="H468" s="29"/>
      <c r="I468" s="17"/>
      <c r="J468" s="29"/>
      <c r="K468" s="17"/>
      <c r="L468" s="29"/>
      <c r="M468" s="17"/>
      <c r="N468" s="17"/>
      <c r="O468" s="17"/>
      <c r="P468" s="17"/>
      <c r="Q468" s="17"/>
      <c r="R468" s="29"/>
      <c r="S468" s="17">
        <v>0</v>
      </c>
    </row>
    <row r="469" spans="1:19" ht="12.75">
      <c r="A469" s="110"/>
      <c r="B469" s="83">
        <v>2014</v>
      </c>
      <c r="C469" s="14">
        <v>11</v>
      </c>
      <c r="D469" s="14">
        <v>16</v>
      </c>
      <c r="E469" s="20">
        <v>21</v>
      </c>
      <c r="F469" s="14">
        <v>20</v>
      </c>
      <c r="G469" s="14">
        <v>11</v>
      </c>
      <c r="H469" s="20"/>
      <c r="I469" s="14"/>
      <c r="J469" s="20"/>
      <c r="K469" s="14"/>
      <c r="L469" s="20"/>
      <c r="M469" s="14"/>
      <c r="N469" s="14"/>
      <c r="O469" s="14"/>
      <c r="P469" s="14"/>
      <c r="Q469" s="14"/>
      <c r="R469" s="20"/>
      <c r="S469" s="14">
        <f>C469+D469+E469+F469+G469</f>
        <v>79</v>
      </c>
    </row>
    <row r="470" spans="1:19" ht="12.75">
      <c r="A470" s="108" t="s">
        <v>144</v>
      </c>
      <c r="B470" s="83">
        <v>2013</v>
      </c>
      <c r="C470" s="14">
        <v>18</v>
      </c>
      <c r="D470" s="14">
        <v>19</v>
      </c>
      <c r="E470" s="20">
        <v>33</v>
      </c>
      <c r="F470" s="14">
        <v>13</v>
      </c>
      <c r="G470" s="14">
        <v>11</v>
      </c>
      <c r="H470" s="20"/>
      <c r="I470" s="14"/>
      <c r="J470" s="20"/>
      <c r="K470" s="14"/>
      <c r="L470" s="20"/>
      <c r="M470" s="14"/>
      <c r="N470" s="14"/>
      <c r="O470" s="14"/>
      <c r="P470" s="14"/>
      <c r="Q470" s="14"/>
      <c r="R470" s="20"/>
      <c r="S470" s="14">
        <f>C470+D470+E470+F470+G470</f>
        <v>94</v>
      </c>
    </row>
    <row r="471" spans="1:19" ht="12.75">
      <c r="A471" s="110"/>
      <c r="B471" s="84" t="s">
        <v>212</v>
      </c>
      <c r="C471" s="14">
        <f>C469-C470</f>
        <v>-7</v>
      </c>
      <c r="D471" s="14">
        <f>D469-D470</f>
        <v>-3</v>
      </c>
      <c r="E471" s="20">
        <f>E469-E470</f>
        <v>-12</v>
      </c>
      <c r="F471" s="14">
        <f>F469-F470</f>
        <v>7</v>
      </c>
      <c r="G471" s="14">
        <f>G469-G470</f>
        <v>0</v>
      </c>
      <c r="H471" s="20"/>
      <c r="I471" s="14"/>
      <c r="J471" s="20"/>
      <c r="K471" s="14"/>
      <c r="L471" s="20"/>
      <c r="M471" s="14"/>
      <c r="N471" s="14"/>
      <c r="O471" s="14"/>
      <c r="P471" s="14"/>
      <c r="Q471" s="14"/>
      <c r="R471" s="20"/>
      <c r="S471" s="14">
        <f>S469-S470</f>
        <v>-15</v>
      </c>
    </row>
    <row r="472" spans="1:19" ht="13.5" thickBot="1">
      <c r="A472" s="109"/>
      <c r="B472" s="85" t="s">
        <v>5</v>
      </c>
      <c r="C472" s="17">
        <f>C471/C470</f>
        <v>-0.3888888888888889</v>
      </c>
      <c r="D472" s="29">
        <f>D471/D470</f>
        <v>-0.15789473684210525</v>
      </c>
      <c r="E472" s="31">
        <f>E471/E470</f>
        <v>-0.36363636363636365</v>
      </c>
      <c r="F472" s="29">
        <f>F471/F470</f>
        <v>0.5384615384615384</v>
      </c>
      <c r="G472" s="17">
        <f>G471/G470</f>
        <v>0</v>
      </c>
      <c r="H472" s="29"/>
      <c r="I472" s="17"/>
      <c r="J472" s="29"/>
      <c r="K472" s="17"/>
      <c r="L472" s="29"/>
      <c r="M472" s="17"/>
      <c r="N472" s="17"/>
      <c r="O472" s="17"/>
      <c r="P472" s="17"/>
      <c r="Q472" s="17"/>
      <c r="R472" s="29"/>
      <c r="S472" s="17">
        <f>S471/S470</f>
        <v>-0.1595744680851064</v>
      </c>
    </row>
    <row r="473" spans="1:19" ht="12.75">
      <c r="A473" s="110"/>
      <c r="B473" s="83">
        <v>2014</v>
      </c>
      <c r="C473" s="14">
        <v>12</v>
      </c>
      <c r="D473" s="14">
        <v>27</v>
      </c>
      <c r="E473" s="20">
        <v>14</v>
      </c>
      <c r="F473" s="14">
        <v>17</v>
      </c>
      <c r="G473" s="14">
        <v>13</v>
      </c>
      <c r="H473" s="20"/>
      <c r="I473" s="14"/>
      <c r="J473" s="20"/>
      <c r="K473" s="14"/>
      <c r="L473" s="20"/>
      <c r="M473" s="14"/>
      <c r="N473" s="14"/>
      <c r="O473" s="14"/>
      <c r="P473" s="14"/>
      <c r="Q473" s="14"/>
      <c r="R473" s="20"/>
      <c r="S473" s="14">
        <f>C473+D473+E473+F473+G473</f>
        <v>83</v>
      </c>
    </row>
    <row r="474" spans="1:19" ht="12.75">
      <c r="A474" s="108" t="s">
        <v>254</v>
      </c>
      <c r="B474" s="83">
        <v>2013</v>
      </c>
      <c r="C474" s="14">
        <v>32</v>
      </c>
      <c r="D474" s="14">
        <v>23</v>
      </c>
      <c r="E474" s="20">
        <v>29</v>
      </c>
      <c r="F474" s="14">
        <v>9</v>
      </c>
      <c r="G474" s="14">
        <v>13</v>
      </c>
      <c r="H474" s="20"/>
      <c r="I474" s="14"/>
      <c r="J474" s="20"/>
      <c r="K474" s="14"/>
      <c r="L474" s="20"/>
      <c r="M474" s="14"/>
      <c r="N474" s="14"/>
      <c r="O474" s="14"/>
      <c r="P474" s="14"/>
      <c r="Q474" s="14"/>
      <c r="R474" s="20"/>
      <c r="S474" s="14">
        <f>C474+D474+E474+F474+G474</f>
        <v>106</v>
      </c>
    </row>
    <row r="475" spans="1:19" ht="12.75">
      <c r="A475" s="108" t="s">
        <v>255</v>
      </c>
      <c r="B475" s="84" t="s">
        <v>212</v>
      </c>
      <c r="C475" s="14">
        <f>C473-C474</f>
        <v>-20</v>
      </c>
      <c r="D475" s="14">
        <f>D473-D474</f>
        <v>4</v>
      </c>
      <c r="E475" s="14">
        <f>E473-E474</f>
        <v>-15</v>
      </c>
      <c r="F475" s="14">
        <f>F473-F474</f>
        <v>8</v>
      </c>
      <c r="G475" s="14">
        <f>G473-G474</f>
        <v>0</v>
      </c>
      <c r="H475" s="20"/>
      <c r="I475" s="14"/>
      <c r="J475" s="20"/>
      <c r="K475" s="14"/>
      <c r="L475" s="20"/>
      <c r="M475" s="14"/>
      <c r="N475" s="14"/>
      <c r="O475" s="14"/>
      <c r="P475" s="14"/>
      <c r="Q475" s="14"/>
      <c r="R475" s="20"/>
      <c r="S475" s="14">
        <f>S473-S474</f>
        <v>-23</v>
      </c>
    </row>
    <row r="476" spans="1:19" ht="13.5" thickBot="1">
      <c r="A476" s="109"/>
      <c r="B476" s="85" t="s">
        <v>5</v>
      </c>
      <c r="C476" s="17">
        <f>C475/C474</f>
        <v>-0.625</v>
      </c>
      <c r="D476" s="17">
        <f>D475/D474</f>
        <v>0.17391304347826086</v>
      </c>
      <c r="E476" s="17">
        <f>E475/E474</f>
        <v>-0.5172413793103449</v>
      </c>
      <c r="F476" s="29">
        <f>F475/F474</f>
        <v>0.8888888888888888</v>
      </c>
      <c r="G476" s="31">
        <f>G475/G474</f>
        <v>0</v>
      </c>
      <c r="H476" s="29"/>
      <c r="I476" s="17"/>
      <c r="J476" s="29"/>
      <c r="K476" s="17"/>
      <c r="L476" s="29"/>
      <c r="M476" s="17"/>
      <c r="N476" s="17"/>
      <c r="O476" s="17"/>
      <c r="P476" s="17"/>
      <c r="Q476" s="17"/>
      <c r="R476" s="29"/>
      <c r="S476" s="17">
        <f>S475/S474</f>
        <v>-0.2169811320754717</v>
      </c>
    </row>
    <row r="477" spans="1:19" ht="12.75">
      <c r="A477" s="110"/>
      <c r="B477" s="83">
        <v>2014</v>
      </c>
      <c r="C477" s="14">
        <v>54</v>
      </c>
      <c r="D477" s="14">
        <v>118</v>
      </c>
      <c r="E477" s="20">
        <v>74</v>
      </c>
      <c r="F477" s="14">
        <v>70</v>
      </c>
      <c r="G477" s="14">
        <v>86</v>
      </c>
      <c r="H477" s="20"/>
      <c r="I477" s="14"/>
      <c r="J477" s="20"/>
      <c r="K477" s="14"/>
      <c r="L477" s="20"/>
      <c r="M477" s="14"/>
      <c r="N477" s="14"/>
      <c r="O477" s="14"/>
      <c r="P477" s="14"/>
      <c r="Q477" s="14"/>
      <c r="R477" s="20"/>
      <c r="S477" s="14">
        <f>C477+D477+E477+F477+G477</f>
        <v>402</v>
      </c>
    </row>
    <row r="478" spans="1:19" ht="12.75">
      <c r="A478" s="111" t="s">
        <v>256</v>
      </c>
      <c r="B478" s="83">
        <v>2013</v>
      </c>
      <c r="C478" s="14">
        <v>66</v>
      </c>
      <c r="D478" s="14">
        <v>149</v>
      </c>
      <c r="E478" s="20">
        <v>103</v>
      </c>
      <c r="F478" s="14">
        <v>70</v>
      </c>
      <c r="G478" s="14">
        <v>69</v>
      </c>
      <c r="H478" s="20"/>
      <c r="I478" s="14"/>
      <c r="J478" s="20"/>
      <c r="K478" s="14"/>
      <c r="L478" s="20"/>
      <c r="M478" s="14"/>
      <c r="N478" s="14"/>
      <c r="O478" s="14"/>
      <c r="P478" s="14"/>
      <c r="Q478" s="14"/>
      <c r="R478" s="20"/>
      <c r="S478" s="14">
        <f>C478+D478+E478+F478+G478</f>
        <v>457</v>
      </c>
    </row>
    <row r="479" spans="1:19" ht="12.75">
      <c r="A479" s="110"/>
      <c r="B479" s="84" t="s">
        <v>212</v>
      </c>
      <c r="C479" s="14">
        <f>C477-C478</f>
        <v>-12</v>
      </c>
      <c r="D479" s="14">
        <f>D477-D478</f>
        <v>-31</v>
      </c>
      <c r="E479" s="20">
        <f>E477-E478</f>
        <v>-29</v>
      </c>
      <c r="F479" s="14">
        <f>F477-F478</f>
        <v>0</v>
      </c>
      <c r="G479" s="14">
        <f>G477-G478</f>
        <v>17</v>
      </c>
      <c r="H479" s="20"/>
      <c r="I479" s="14"/>
      <c r="J479" s="20"/>
      <c r="K479" s="14"/>
      <c r="L479" s="20"/>
      <c r="M479" s="14"/>
      <c r="N479" s="14"/>
      <c r="O479" s="14"/>
      <c r="P479" s="14"/>
      <c r="Q479" s="14"/>
      <c r="R479" s="20"/>
      <c r="S479" s="14">
        <f>S477-S478</f>
        <v>-55</v>
      </c>
    </row>
    <row r="480" spans="1:19" ht="13.5" thickBot="1">
      <c r="A480" s="109"/>
      <c r="B480" s="85" t="s">
        <v>5</v>
      </c>
      <c r="C480" s="17">
        <f>C479/C478</f>
        <v>-0.18181818181818182</v>
      </c>
      <c r="D480" s="17">
        <f>D479/D478</f>
        <v>-0.2080536912751678</v>
      </c>
      <c r="E480" s="29">
        <f>E479/E478</f>
        <v>-0.2815533980582524</v>
      </c>
      <c r="F480" s="17">
        <f>F479/F478</f>
        <v>0</v>
      </c>
      <c r="G480" s="17">
        <f>G479/G478</f>
        <v>0.2463768115942029</v>
      </c>
      <c r="H480" s="29"/>
      <c r="I480" s="17"/>
      <c r="J480" s="29"/>
      <c r="K480" s="17"/>
      <c r="L480" s="29"/>
      <c r="M480" s="17"/>
      <c r="N480" s="17"/>
      <c r="O480" s="17"/>
      <c r="P480" s="17"/>
      <c r="Q480" s="17"/>
      <c r="R480" s="29"/>
      <c r="S480" s="17">
        <f>S479/S478</f>
        <v>-0.12035010940919037</v>
      </c>
    </row>
    <row r="481" spans="1:19" ht="12.75">
      <c r="A481" s="110"/>
      <c r="B481" s="83">
        <v>2014</v>
      </c>
      <c r="C481" s="14">
        <v>79</v>
      </c>
      <c r="D481" s="14">
        <v>131</v>
      </c>
      <c r="E481" s="20">
        <v>152</v>
      </c>
      <c r="F481" s="14">
        <v>114</v>
      </c>
      <c r="G481" s="14">
        <v>106</v>
      </c>
      <c r="H481" s="20"/>
      <c r="I481" s="14"/>
      <c r="J481" s="20"/>
      <c r="K481" s="14"/>
      <c r="L481" s="20"/>
      <c r="M481" s="14"/>
      <c r="N481" s="14"/>
      <c r="O481" s="14"/>
      <c r="P481" s="14"/>
      <c r="Q481" s="14"/>
      <c r="R481" s="20"/>
      <c r="S481" s="14">
        <f>C481+D481+E481+F481+G481</f>
        <v>582</v>
      </c>
    </row>
    <row r="482" spans="1:19" ht="12.75">
      <c r="A482" s="108" t="s">
        <v>257</v>
      </c>
      <c r="B482" s="83">
        <v>2013</v>
      </c>
      <c r="C482" s="14">
        <v>135</v>
      </c>
      <c r="D482" s="14">
        <v>207</v>
      </c>
      <c r="E482" s="20">
        <v>198</v>
      </c>
      <c r="F482" s="14">
        <v>80</v>
      </c>
      <c r="G482" s="14">
        <v>92</v>
      </c>
      <c r="H482" s="20"/>
      <c r="I482" s="14"/>
      <c r="J482" s="20"/>
      <c r="K482" s="14"/>
      <c r="L482" s="20"/>
      <c r="M482" s="14"/>
      <c r="N482" s="14"/>
      <c r="O482" s="14"/>
      <c r="P482" s="14"/>
      <c r="Q482" s="14"/>
      <c r="R482" s="20"/>
      <c r="S482" s="14">
        <f>C482+D482+E482+F482+G482</f>
        <v>712</v>
      </c>
    </row>
    <row r="483" spans="1:19" ht="12.75">
      <c r="A483" s="108" t="s">
        <v>258</v>
      </c>
      <c r="B483" s="84" t="s">
        <v>212</v>
      </c>
      <c r="C483" s="14">
        <f>C481-C482</f>
        <v>-56</v>
      </c>
      <c r="D483" s="14">
        <f>D481-D482</f>
        <v>-76</v>
      </c>
      <c r="E483" s="20">
        <f>E481-E482</f>
        <v>-46</v>
      </c>
      <c r="F483" s="14">
        <f>F481-F482</f>
        <v>34</v>
      </c>
      <c r="G483" s="14">
        <f>G481-G482</f>
        <v>14</v>
      </c>
      <c r="H483" s="20"/>
      <c r="I483" s="14"/>
      <c r="J483" s="20"/>
      <c r="K483" s="14"/>
      <c r="L483" s="20"/>
      <c r="M483" s="14"/>
      <c r="N483" s="14"/>
      <c r="O483" s="14"/>
      <c r="P483" s="14"/>
      <c r="Q483" s="14"/>
      <c r="R483" s="20"/>
      <c r="S483" s="14">
        <f>S481-S482</f>
        <v>-130</v>
      </c>
    </row>
    <row r="484" spans="1:19" ht="13.5" thickBot="1">
      <c r="A484" s="109"/>
      <c r="B484" s="85" t="s">
        <v>5</v>
      </c>
      <c r="C484" s="17">
        <f>C483/C482</f>
        <v>-0.4148148148148148</v>
      </c>
      <c r="D484" s="17">
        <f>D483/D482</f>
        <v>-0.3671497584541063</v>
      </c>
      <c r="E484" s="29">
        <f>E483/E482</f>
        <v>-0.23232323232323232</v>
      </c>
      <c r="F484" s="17">
        <f>F483/F482</f>
        <v>0.425</v>
      </c>
      <c r="G484" s="17">
        <f>G483/G482</f>
        <v>0.15217391304347827</v>
      </c>
      <c r="H484" s="29"/>
      <c r="I484" s="17"/>
      <c r="J484" s="29"/>
      <c r="K484" s="17"/>
      <c r="L484" s="29"/>
      <c r="M484" s="17"/>
      <c r="N484" s="17"/>
      <c r="O484" s="17"/>
      <c r="P484" s="17"/>
      <c r="Q484" s="17"/>
      <c r="R484" s="29"/>
      <c r="S484" s="17">
        <f>S483/S482</f>
        <v>-0.18258426966292135</v>
      </c>
    </row>
    <row r="485" spans="1:19" ht="12.75">
      <c r="A485" s="110"/>
      <c r="B485" s="83">
        <v>2014</v>
      </c>
      <c r="C485" s="14">
        <v>21</v>
      </c>
      <c r="D485" s="14">
        <v>28</v>
      </c>
      <c r="E485" s="20">
        <v>20</v>
      </c>
      <c r="F485" s="14">
        <v>23</v>
      </c>
      <c r="G485" s="14">
        <v>10</v>
      </c>
      <c r="H485" s="20"/>
      <c r="I485" s="14"/>
      <c r="J485" s="20"/>
      <c r="K485" s="14"/>
      <c r="L485" s="20"/>
      <c r="M485" s="14"/>
      <c r="N485" s="14"/>
      <c r="O485" s="14"/>
      <c r="P485" s="14"/>
      <c r="Q485" s="14"/>
      <c r="R485" s="20"/>
      <c r="S485" s="14">
        <f>C485+D485+E485+F485+G485</f>
        <v>102</v>
      </c>
    </row>
    <row r="486" spans="1:19" ht="12.75">
      <c r="A486" s="108" t="s">
        <v>259</v>
      </c>
      <c r="B486" s="83">
        <v>2013</v>
      </c>
      <c r="C486" s="14">
        <v>15</v>
      </c>
      <c r="D486" s="14">
        <v>44</v>
      </c>
      <c r="E486" s="20">
        <v>31</v>
      </c>
      <c r="F486" s="14">
        <v>27</v>
      </c>
      <c r="G486" s="14">
        <v>11</v>
      </c>
      <c r="H486" s="20"/>
      <c r="I486" s="14"/>
      <c r="J486" s="20"/>
      <c r="K486" s="14"/>
      <c r="L486" s="20"/>
      <c r="M486" s="14"/>
      <c r="N486" s="14"/>
      <c r="O486" s="14"/>
      <c r="P486" s="14"/>
      <c r="Q486" s="14"/>
      <c r="R486" s="20"/>
      <c r="S486" s="14">
        <f>C486+D486+E486+F486+G486</f>
        <v>128</v>
      </c>
    </row>
    <row r="487" spans="1:19" ht="12.75">
      <c r="A487" s="108" t="s">
        <v>260</v>
      </c>
      <c r="B487" s="84" t="s">
        <v>212</v>
      </c>
      <c r="C487" s="14">
        <f>C485-C486</f>
        <v>6</v>
      </c>
      <c r="D487" s="14">
        <f>D485-D486</f>
        <v>-16</v>
      </c>
      <c r="E487" s="20">
        <f>E485-E486</f>
        <v>-11</v>
      </c>
      <c r="F487" s="14">
        <f>F485-F486</f>
        <v>-4</v>
      </c>
      <c r="G487" s="14">
        <f>G485-G486</f>
        <v>-1</v>
      </c>
      <c r="H487" s="20"/>
      <c r="I487" s="14"/>
      <c r="J487" s="20"/>
      <c r="K487" s="14"/>
      <c r="L487" s="20"/>
      <c r="M487" s="14"/>
      <c r="N487" s="14"/>
      <c r="O487" s="14"/>
      <c r="P487" s="14"/>
      <c r="Q487" s="14"/>
      <c r="R487" s="20"/>
      <c r="S487" s="14">
        <f>S485-S486</f>
        <v>-26</v>
      </c>
    </row>
    <row r="488" spans="1:19" ht="13.5" thickBot="1">
      <c r="A488" s="109"/>
      <c r="B488" s="85" t="s">
        <v>5</v>
      </c>
      <c r="C488" s="17">
        <f>C487/C486</f>
        <v>0.4</v>
      </c>
      <c r="D488" s="17">
        <f>D487/D486</f>
        <v>-0.36363636363636365</v>
      </c>
      <c r="E488" s="29">
        <f>E487/E486</f>
        <v>-0.3548387096774194</v>
      </c>
      <c r="F488" s="17">
        <f>F487/F486</f>
        <v>-0.14814814814814814</v>
      </c>
      <c r="G488" s="31">
        <f>G487/G486</f>
        <v>-0.09090909090909091</v>
      </c>
      <c r="H488" s="29"/>
      <c r="I488" s="17"/>
      <c r="J488" s="29"/>
      <c r="K488" s="17"/>
      <c r="L488" s="29"/>
      <c r="M488" s="17"/>
      <c r="N488" s="17"/>
      <c r="O488" s="17"/>
      <c r="P488" s="17"/>
      <c r="Q488" s="17"/>
      <c r="R488" s="29"/>
      <c r="S488" s="17">
        <f>S487/S486</f>
        <v>-0.203125</v>
      </c>
    </row>
    <row r="704" ht="12.75">
      <c r="A704" s="90"/>
    </row>
    <row r="807" spans="1:2" ht="12.75">
      <c r="A807" s="90"/>
      <c r="B807" s="90"/>
    </row>
  </sheetData>
  <sheetProtection/>
  <printOptions/>
  <pageMargins left="0.2" right="0.2" top="1" bottom="1.25" header="0.3" footer="0.3"/>
  <pageSetup horizontalDpi="600" verticalDpi="600" orientation="landscape" paperSize="5" scale="98" r:id="rId1"/>
  <headerFooter>
    <oddHeader>&amp;L&amp;9
Datos Preliminares
Del 1ro. de enero al 31 de octubre de 2014&amp;CPOLICIA DE PUERTO RICO
DELITOS TIPO I COMETIDOS EN PUERTO RICO
 AÑOS 2013 Y 2014</oddHeader>
  </headerFooter>
  <rowBreaks count="13" manualBreakCount="13">
    <brk id="34" max="255" man="1"/>
    <brk id="69" max="255" man="1"/>
    <brk id="104" max="255" man="1"/>
    <brk id="139" max="255" man="1"/>
    <brk id="174" max="255" man="1"/>
    <brk id="209" max="255" man="1"/>
    <brk id="244" max="255" man="1"/>
    <brk id="279" max="255" man="1"/>
    <brk id="314" max="255" man="1"/>
    <brk id="349" max="255" man="1"/>
    <brk id="384" max="255" man="1"/>
    <brk id="419" max="255" man="1"/>
    <brk id="454" max="255" man="1"/>
  </rowBreaks>
</worksheet>
</file>

<file path=xl/worksheets/sheet3.xml><?xml version="1.0" encoding="utf-8"?>
<worksheet xmlns="http://schemas.openxmlformats.org/spreadsheetml/2006/main" xmlns:r="http://schemas.openxmlformats.org/officeDocument/2006/relationships">
  <dimension ref="A1:O490"/>
  <sheetViews>
    <sheetView workbookViewId="0" topLeftCell="A1">
      <selection activeCell="D47" sqref="D47"/>
    </sheetView>
  </sheetViews>
  <sheetFormatPr defaultColWidth="9.140625" defaultRowHeight="12.75"/>
  <sheetData>
    <row r="1" ht="13.5" thickBot="1">
      <c r="A1" t="s">
        <v>0</v>
      </c>
    </row>
    <row r="2" spans="1:15" ht="13.5" thickBot="1">
      <c r="A2" t="s">
        <v>0</v>
      </c>
      <c r="B2" s="116" t="s">
        <v>248</v>
      </c>
      <c r="C2" s="116" t="s">
        <v>275</v>
      </c>
      <c r="D2" s="116" t="s">
        <v>276</v>
      </c>
      <c r="E2" s="116" t="s">
        <v>277</v>
      </c>
      <c r="F2" s="116" t="s">
        <v>278</v>
      </c>
      <c r="G2" s="116" t="s">
        <v>279</v>
      </c>
      <c r="H2" s="116" t="s">
        <v>280</v>
      </c>
      <c r="I2" s="116" t="s">
        <v>281</v>
      </c>
      <c r="J2" s="116" t="s">
        <v>282</v>
      </c>
      <c r="K2" s="116" t="s">
        <v>283</v>
      </c>
      <c r="L2" s="116" t="s">
        <v>284</v>
      </c>
      <c r="M2" s="116" t="s">
        <v>285</v>
      </c>
      <c r="N2" s="116" t="s">
        <v>286</v>
      </c>
      <c r="O2" s="116" t="s">
        <v>40</v>
      </c>
    </row>
    <row r="3" spans="1:15" ht="12.75">
      <c r="A3" s="94"/>
      <c r="B3" s="48">
        <v>2014</v>
      </c>
      <c r="C3" s="48">
        <f aca="true" t="shared" si="0" ref="C3:L3">SUM(C38+C73+C108+C143+C178+C213+C248+C283+C318+C353+C388+C423+C458)</f>
        <v>5032</v>
      </c>
      <c r="D3" s="48">
        <f t="shared" si="0"/>
        <v>4211</v>
      </c>
      <c r="E3" s="48">
        <f t="shared" si="0"/>
        <v>4250</v>
      </c>
      <c r="F3" s="48">
        <f t="shared" si="0"/>
        <v>4315</v>
      </c>
      <c r="G3" s="48">
        <f t="shared" si="0"/>
        <v>4697</v>
      </c>
      <c r="H3" s="48">
        <f t="shared" si="0"/>
        <v>4259</v>
      </c>
      <c r="I3" s="48">
        <f t="shared" si="0"/>
        <v>4591</v>
      </c>
      <c r="J3" s="48">
        <f t="shared" si="0"/>
        <v>4712</v>
      </c>
      <c r="K3" s="48">
        <f t="shared" si="0"/>
        <v>4178</v>
      </c>
      <c r="L3" s="48">
        <f t="shared" si="0"/>
        <v>4269</v>
      </c>
      <c r="M3" s="48"/>
      <c r="N3" s="48"/>
      <c r="O3" s="94">
        <f>SUM(C3:N3)</f>
        <v>44514</v>
      </c>
    </row>
    <row r="4" spans="1:15" ht="12.75">
      <c r="A4" s="115" t="s">
        <v>40</v>
      </c>
      <c r="B4" s="47">
        <v>2013</v>
      </c>
      <c r="C4" s="47">
        <f aca="true" t="shared" si="1" ref="C4:H4">SUM(C8+C12+C16+C20+C24+C28+C32)</f>
        <v>5274</v>
      </c>
      <c r="D4" s="47">
        <f t="shared" si="1"/>
        <v>4485</v>
      </c>
      <c r="E4" s="47">
        <f t="shared" si="1"/>
        <v>4774</v>
      </c>
      <c r="F4" s="47">
        <f t="shared" si="1"/>
        <v>5103</v>
      </c>
      <c r="G4" s="47">
        <f t="shared" si="1"/>
        <v>5131</v>
      </c>
      <c r="H4" s="47">
        <f t="shared" si="1"/>
        <v>4667</v>
      </c>
      <c r="I4" s="47">
        <f>SUM(I8+I12+I16+I20+I24+I28+I32)</f>
        <v>5018</v>
      </c>
      <c r="J4" s="47">
        <f>SUM(J8+J12+J16+J20+J24+J28+J32)</f>
        <v>4949</v>
      </c>
      <c r="K4" s="47">
        <f>SUM(K8+K12+K16+K20+K24+K28+K32)</f>
        <v>4651</v>
      </c>
      <c r="L4" s="47">
        <f>SUM(L8+L12+L16+L20+L24+L28+L32)</f>
        <v>4705</v>
      </c>
      <c r="M4" s="93"/>
      <c r="N4" s="93"/>
      <c r="O4" s="47">
        <f>SUM(C4:N4)</f>
        <v>48757</v>
      </c>
    </row>
    <row r="5" spans="1:15" ht="12.75">
      <c r="A5" s="115" t="s">
        <v>287</v>
      </c>
      <c r="B5" s="138" t="s">
        <v>249</v>
      </c>
      <c r="C5" s="95">
        <f aca="true" t="shared" si="2" ref="C5:O5">SUM(C3-C4)</f>
        <v>-242</v>
      </c>
      <c r="D5" s="95">
        <f t="shared" si="2"/>
        <v>-274</v>
      </c>
      <c r="E5" s="95">
        <f t="shared" si="2"/>
        <v>-524</v>
      </c>
      <c r="F5" s="95">
        <f t="shared" si="2"/>
        <v>-788</v>
      </c>
      <c r="G5" s="95">
        <f t="shared" si="2"/>
        <v>-434</v>
      </c>
      <c r="H5" s="95">
        <f t="shared" si="2"/>
        <v>-408</v>
      </c>
      <c r="I5" s="95">
        <f t="shared" si="2"/>
        <v>-427</v>
      </c>
      <c r="J5" s="95">
        <f t="shared" si="2"/>
        <v>-237</v>
      </c>
      <c r="K5" s="95">
        <f t="shared" si="2"/>
        <v>-473</v>
      </c>
      <c r="L5" s="95">
        <f t="shared" si="2"/>
        <v>-436</v>
      </c>
      <c r="M5" s="95"/>
      <c r="N5" s="95"/>
      <c r="O5" s="95">
        <f t="shared" si="2"/>
        <v>-4243</v>
      </c>
    </row>
    <row r="6" spans="1:15" ht="13.5" thickBot="1">
      <c r="A6" s="139"/>
      <c r="B6" s="140" t="s">
        <v>5</v>
      </c>
      <c r="C6" s="96">
        <f aca="true" t="shared" si="3" ref="C6:O6">C5/C4</f>
        <v>-0.045885475919605616</v>
      </c>
      <c r="D6" s="96">
        <f t="shared" si="3"/>
        <v>-0.06109253065774805</v>
      </c>
      <c r="E6" s="96">
        <f t="shared" si="3"/>
        <v>-0.10976120653540009</v>
      </c>
      <c r="F6" s="96">
        <f t="shared" si="3"/>
        <v>-0.15441896923378404</v>
      </c>
      <c r="G6" s="96">
        <f t="shared" si="3"/>
        <v>-0.08458390177353342</v>
      </c>
      <c r="H6" s="96">
        <f t="shared" si="3"/>
        <v>-0.08742232697664452</v>
      </c>
      <c r="I6" s="96">
        <f t="shared" si="3"/>
        <v>-0.08509366281387007</v>
      </c>
      <c r="J6" s="96">
        <f t="shared" si="3"/>
        <v>-0.047888462315619315</v>
      </c>
      <c r="K6" s="96">
        <f t="shared" si="3"/>
        <v>-0.10169855944958074</v>
      </c>
      <c r="L6" s="96">
        <f t="shared" si="3"/>
        <v>-0.0926673751328374</v>
      </c>
      <c r="M6" s="96"/>
      <c r="N6" s="96"/>
      <c r="O6" s="96">
        <f t="shared" si="3"/>
        <v>-0.08702340176795127</v>
      </c>
    </row>
    <row r="7" spans="1:15" ht="12.75">
      <c r="A7" s="95"/>
      <c r="B7" s="48">
        <v>2014</v>
      </c>
      <c r="C7" s="94">
        <f aca="true" t="shared" si="4" ref="C7:L7">SUM(C42+C77+C112+C147+C182+C217+C252+C287+C322+C357+C392+C427+C462)</f>
        <v>55</v>
      </c>
      <c r="D7" s="94">
        <f t="shared" si="4"/>
        <v>60</v>
      </c>
      <c r="E7" s="94">
        <f t="shared" si="4"/>
        <v>48</v>
      </c>
      <c r="F7" s="94">
        <f t="shared" si="4"/>
        <v>54</v>
      </c>
      <c r="G7" s="94">
        <f t="shared" si="4"/>
        <v>61</v>
      </c>
      <c r="H7" s="94">
        <f t="shared" si="4"/>
        <v>70</v>
      </c>
      <c r="I7" s="94">
        <f t="shared" si="4"/>
        <v>51</v>
      </c>
      <c r="J7" s="94">
        <f t="shared" si="4"/>
        <v>62</v>
      </c>
      <c r="K7" s="94">
        <f t="shared" si="4"/>
        <v>44</v>
      </c>
      <c r="L7" s="94">
        <f t="shared" si="4"/>
        <v>50</v>
      </c>
      <c r="M7" s="94"/>
      <c r="N7" s="94"/>
      <c r="O7" s="94">
        <f>SUM(C7:N7)</f>
        <v>555</v>
      </c>
    </row>
    <row r="8" spans="1:15" ht="12.75">
      <c r="A8" s="115" t="s">
        <v>288</v>
      </c>
      <c r="B8" s="47">
        <v>2013</v>
      </c>
      <c r="C8" s="47">
        <f aca="true" t="shared" si="5" ref="C8:L8">SUM(C43+C78+C113+C148+C183+C218+C253+C288+C323+C358+C393+C428+C463)</f>
        <v>76</v>
      </c>
      <c r="D8" s="47">
        <f t="shared" si="5"/>
        <v>75</v>
      </c>
      <c r="E8" s="47">
        <f t="shared" si="5"/>
        <v>64</v>
      </c>
      <c r="F8" s="47">
        <f t="shared" si="5"/>
        <v>69</v>
      </c>
      <c r="G8" s="47">
        <f t="shared" si="5"/>
        <v>75</v>
      </c>
      <c r="H8" s="47">
        <f t="shared" si="5"/>
        <v>75</v>
      </c>
      <c r="I8" s="47">
        <f t="shared" si="5"/>
        <v>72</v>
      </c>
      <c r="J8" s="47">
        <f t="shared" si="5"/>
        <v>98</v>
      </c>
      <c r="K8" s="47">
        <f t="shared" si="5"/>
        <v>64</v>
      </c>
      <c r="L8" s="47">
        <f t="shared" si="5"/>
        <v>88</v>
      </c>
      <c r="M8" s="47"/>
      <c r="N8" s="47"/>
      <c r="O8" s="47">
        <f>SUM(C8:N8)</f>
        <v>756</v>
      </c>
    </row>
    <row r="9" spans="1:15" ht="12.75">
      <c r="A9" s="115" t="s">
        <v>289</v>
      </c>
      <c r="B9" s="141" t="s">
        <v>249</v>
      </c>
      <c r="C9" s="95">
        <f aca="true" t="shared" si="6" ref="C9:O9">SUM(C7-C8)</f>
        <v>-21</v>
      </c>
      <c r="D9" s="95">
        <f t="shared" si="6"/>
        <v>-15</v>
      </c>
      <c r="E9" s="95">
        <f t="shared" si="6"/>
        <v>-16</v>
      </c>
      <c r="F9" s="95">
        <f t="shared" si="6"/>
        <v>-15</v>
      </c>
      <c r="G9" s="95">
        <f t="shared" si="6"/>
        <v>-14</v>
      </c>
      <c r="H9" s="95">
        <f t="shared" si="6"/>
        <v>-5</v>
      </c>
      <c r="I9" s="95">
        <f t="shared" si="6"/>
        <v>-21</v>
      </c>
      <c r="J9" s="95">
        <f t="shared" si="6"/>
        <v>-36</v>
      </c>
      <c r="K9" s="95">
        <f t="shared" si="6"/>
        <v>-20</v>
      </c>
      <c r="L9" s="95">
        <f t="shared" si="6"/>
        <v>-38</v>
      </c>
      <c r="M9" s="95"/>
      <c r="N9" s="95"/>
      <c r="O9" s="95">
        <f t="shared" si="6"/>
        <v>-201</v>
      </c>
    </row>
    <row r="10" spans="1:15" ht="13.5" thickBot="1">
      <c r="A10" s="139"/>
      <c r="B10" s="140" t="s">
        <v>5</v>
      </c>
      <c r="C10" s="96">
        <f aca="true" t="shared" si="7" ref="C10:O10">C9/C8</f>
        <v>-0.27631578947368424</v>
      </c>
      <c r="D10" s="96">
        <f t="shared" si="7"/>
        <v>-0.2</v>
      </c>
      <c r="E10" s="96">
        <f t="shared" si="7"/>
        <v>-0.25</v>
      </c>
      <c r="F10" s="96">
        <f t="shared" si="7"/>
        <v>-0.21739130434782608</v>
      </c>
      <c r="G10" s="96">
        <f t="shared" si="7"/>
        <v>-0.18666666666666668</v>
      </c>
      <c r="H10" s="96">
        <f t="shared" si="7"/>
        <v>-0.06666666666666667</v>
      </c>
      <c r="I10" s="96">
        <f t="shared" si="7"/>
        <v>-0.2916666666666667</v>
      </c>
      <c r="J10" s="96">
        <f t="shared" si="7"/>
        <v>-0.3673469387755102</v>
      </c>
      <c r="K10" s="96">
        <f t="shared" si="7"/>
        <v>-0.3125</v>
      </c>
      <c r="L10" s="96">
        <f t="shared" si="7"/>
        <v>-0.4318181818181818</v>
      </c>
      <c r="M10" s="96"/>
      <c r="N10" s="96"/>
      <c r="O10" s="96">
        <f t="shared" si="7"/>
        <v>-0.26587301587301587</v>
      </c>
    </row>
    <row r="11" spans="1:15" ht="12.75">
      <c r="A11" s="95"/>
      <c r="B11" s="48">
        <v>2014</v>
      </c>
      <c r="C11" s="48">
        <f aca="true" t="shared" si="8" ref="C11:L11">SUM(C46+C81+C116+C151+C186+C221+C256+C291+C326+C361+C396+C431+C466)</f>
        <v>2</v>
      </c>
      <c r="D11" s="48">
        <f t="shared" si="8"/>
        <v>1</v>
      </c>
      <c r="E11" s="48">
        <f t="shared" si="8"/>
        <v>5</v>
      </c>
      <c r="F11" s="48">
        <f t="shared" si="8"/>
        <v>5</v>
      </c>
      <c r="G11" s="48">
        <f t="shared" si="8"/>
        <v>6</v>
      </c>
      <c r="H11" s="48">
        <f t="shared" si="8"/>
        <v>5</v>
      </c>
      <c r="I11" s="48">
        <f t="shared" si="8"/>
        <v>4</v>
      </c>
      <c r="J11" s="48">
        <f t="shared" si="8"/>
        <v>5</v>
      </c>
      <c r="K11" s="48">
        <f t="shared" si="8"/>
        <v>2</v>
      </c>
      <c r="L11" s="48">
        <f t="shared" si="8"/>
        <v>2</v>
      </c>
      <c r="M11" s="48"/>
      <c r="N11" s="48"/>
      <c r="O11" s="48">
        <f>SUM(C11:N11)</f>
        <v>37</v>
      </c>
    </row>
    <row r="12" spans="1:15" ht="12.75">
      <c r="A12" s="142" t="s">
        <v>290</v>
      </c>
      <c r="B12" s="47">
        <v>2013</v>
      </c>
      <c r="C12" s="47">
        <f aca="true" t="shared" si="9" ref="C12:L12">SUM(C47+C82+C117+C152+C187+C222+C257+C292+C327+C362+C397+C432+C467)</f>
        <v>3</v>
      </c>
      <c r="D12" s="47">
        <f t="shared" si="9"/>
        <v>2</v>
      </c>
      <c r="E12" s="47">
        <f t="shared" si="9"/>
        <v>5</v>
      </c>
      <c r="F12" s="47">
        <f t="shared" si="9"/>
        <v>2</v>
      </c>
      <c r="G12" s="47">
        <f t="shared" si="9"/>
        <v>0</v>
      </c>
      <c r="H12" s="47">
        <f t="shared" si="9"/>
        <v>2</v>
      </c>
      <c r="I12" s="47">
        <f t="shared" si="9"/>
        <v>5</v>
      </c>
      <c r="J12" s="47">
        <f t="shared" si="9"/>
        <v>1</v>
      </c>
      <c r="K12" s="47">
        <f t="shared" si="9"/>
        <v>3</v>
      </c>
      <c r="L12" s="47">
        <f t="shared" si="9"/>
        <v>1</v>
      </c>
      <c r="M12" s="47"/>
      <c r="N12" s="47"/>
      <c r="O12" s="47">
        <f>SUM(C12:N12)</f>
        <v>24</v>
      </c>
    </row>
    <row r="13" spans="1:15" ht="12.75">
      <c r="A13" s="115" t="s">
        <v>291</v>
      </c>
      <c r="B13" s="141" t="s">
        <v>249</v>
      </c>
      <c r="C13" s="95">
        <f aca="true" t="shared" si="10" ref="C13:O13">SUM(C11-C12)</f>
        <v>-1</v>
      </c>
      <c r="D13" s="95">
        <f t="shared" si="10"/>
        <v>-1</v>
      </c>
      <c r="E13" s="95">
        <f t="shared" si="10"/>
        <v>0</v>
      </c>
      <c r="F13" s="95">
        <f t="shared" si="10"/>
        <v>3</v>
      </c>
      <c r="G13" s="95">
        <f t="shared" si="10"/>
        <v>6</v>
      </c>
      <c r="H13" s="95">
        <f t="shared" si="10"/>
        <v>3</v>
      </c>
      <c r="I13" s="95">
        <f t="shared" si="10"/>
        <v>-1</v>
      </c>
      <c r="J13" s="95">
        <f t="shared" si="10"/>
        <v>4</v>
      </c>
      <c r="K13" s="95">
        <f t="shared" si="10"/>
        <v>-1</v>
      </c>
      <c r="L13" s="95">
        <f t="shared" si="10"/>
        <v>1</v>
      </c>
      <c r="M13" s="95"/>
      <c r="N13" s="95"/>
      <c r="O13" s="95">
        <f t="shared" si="10"/>
        <v>13</v>
      </c>
    </row>
    <row r="14" spans="1:15" ht="13.5" thickBot="1">
      <c r="A14" s="139"/>
      <c r="B14" s="140" t="s">
        <v>5</v>
      </c>
      <c r="C14" s="96">
        <f aca="true" t="shared" si="11" ref="C14:O14">C13/C12</f>
        <v>-0.3333333333333333</v>
      </c>
      <c r="D14" s="96">
        <f t="shared" si="11"/>
        <v>-0.5</v>
      </c>
      <c r="E14" s="96">
        <f t="shared" si="11"/>
        <v>0</v>
      </c>
      <c r="F14" s="96">
        <f t="shared" si="11"/>
        <v>1.5</v>
      </c>
      <c r="G14" s="96">
        <v>0</v>
      </c>
      <c r="H14" s="96">
        <f t="shared" si="11"/>
        <v>1.5</v>
      </c>
      <c r="I14" s="96">
        <f t="shared" si="11"/>
        <v>-0.2</v>
      </c>
      <c r="J14" s="96">
        <f t="shared" si="11"/>
        <v>4</v>
      </c>
      <c r="K14" s="96">
        <f t="shared" si="11"/>
        <v>-0.3333333333333333</v>
      </c>
      <c r="L14" s="96">
        <v>0</v>
      </c>
      <c r="M14" s="96"/>
      <c r="N14" s="96"/>
      <c r="O14" s="96">
        <f t="shared" si="11"/>
        <v>0.5416666666666666</v>
      </c>
    </row>
    <row r="15" spans="1:15" ht="12.75">
      <c r="A15" s="95"/>
      <c r="B15" s="48">
        <v>2014</v>
      </c>
      <c r="C15" s="48">
        <f aca="true" t="shared" si="12" ref="C15:L15">SUM(C50+C85+C120+C155+C190+C225+C260+C295+C330+C365+C400+C435+C470)</f>
        <v>517</v>
      </c>
      <c r="D15" s="48">
        <f t="shared" si="12"/>
        <v>389</v>
      </c>
      <c r="E15" s="48">
        <f t="shared" si="12"/>
        <v>365</v>
      </c>
      <c r="F15" s="48">
        <f t="shared" si="12"/>
        <v>404</v>
      </c>
      <c r="G15" s="48">
        <f t="shared" si="12"/>
        <v>465</v>
      </c>
      <c r="H15" s="48">
        <f t="shared" si="12"/>
        <v>437</v>
      </c>
      <c r="I15" s="48">
        <f t="shared" si="12"/>
        <v>485</v>
      </c>
      <c r="J15" s="48">
        <f t="shared" si="12"/>
        <v>491</v>
      </c>
      <c r="K15" s="48">
        <f t="shared" si="12"/>
        <v>444</v>
      </c>
      <c r="L15" s="48">
        <f t="shared" si="12"/>
        <v>381</v>
      </c>
      <c r="M15" s="48"/>
      <c r="N15" s="48"/>
      <c r="O15" s="48">
        <f>SUM(C15:N15)</f>
        <v>4378</v>
      </c>
    </row>
    <row r="16" spans="1:15" ht="12.75">
      <c r="A16" s="115" t="s">
        <v>292</v>
      </c>
      <c r="B16" s="47">
        <v>2013</v>
      </c>
      <c r="C16" s="47">
        <f aca="true" t="shared" si="13" ref="C16:L16">SUM(C51+C86+C121+C156+C191+C226+C261+C296+C331+C366+C401+C436+C471)</f>
        <v>534</v>
      </c>
      <c r="D16" s="47">
        <f t="shared" si="13"/>
        <v>437</v>
      </c>
      <c r="E16" s="47">
        <f t="shared" si="13"/>
        <v>474</v>
      </c>
      <c r="F16" s="47">
        <f t="shared" si="13"/>
        <v>497</v>
      </c>
      <c r="G16" s="47">
        <f t="shared" si="13"/>
        <v>571</v>
      </c>
      <c r="H16" s="47">
        <f t="shared" si="13"/>
        <v>504</v>
      </c>
      <c r="I16" s="47">
        <f t="shared" si="13"/>
        <v>538</v>
      </c>
      <c r="J16" s="47">
        <f t="shared" si="13"/>
        <v>537</v>
      </c>
      <c r="K16" s="47">
        <f t="shared" si="13"/>
        <v>463</v>
      </c>
      <c r="L16" s="47">
        <f t="shared" si="13"/>
        <v>439</v>
      </c>
      <c r="M16" s="47"/>
      <c r="N16" s="47"/>
      <c r="O16" s="47">
        <f>SUM(C16:N16)</f>
        <v>4994</v>
      </c>
    </row>
    <row r="17" spans="1:15" ht="12.75">
      <c r="A17" s="95"/>
      <c r="B17" s="47" t="s">
        <v>249</v>
      </c>
      <c r="C17" s="95">
        <f aca="true" t="shared" si="14" ref="C17:O17">SUM(C15-C16)</f>
        <v>-17</v>
      </c>
      <c r="D17" s="95">
        <f t="shared" si="14"/>
        <v>-48</v>
      </c>
      <c r="E17" s="95">
        <f t="shared" si="14"/>
        <v>-109</v>
      </c>
      <c r="F17" s="95">
        <f t="shared" si="14"/>
        <v>-93</v>
      </c>
      <c r="G17" s="95">
        <f t="shared" si="14"/>
        <v>-106</v>
      </c>
      <c r="H17" s="95">
        <f t="shared" si="14"/>
        <v>-67</v>
      </c>
      <c r="I17" s="95">
        <f t="shared" si="14"/>
        <v>-53</v>
      </c>
      <c r="J17" s="95">
        <f t="shared" si="14"/>
        <v>-46</v>
      </c>
      <c r="K17" s="95">
        <f t="shared" si="14"/>
        <v>-19</v>
      </c>
      <c r="L17" s="95">
        <f t="shared" si="14"/>
        <v>-58</v>
      </c>
      <c r="M17" s="95"/>
      <c r="N17" s="95"/>
      <c r="O17" s="95">
        <f t="shared" si="14"/>
        <v>-616</v>
      </c>
    </row>
    <row r="18" spans="1:15" ht="13.5" thickBot="1">
      <c r="A18" s="139"/>
      <c r="B18" s="140" t="s">
        <v>5</v>
      </c>
      <c r="C18" s="96">
        <f aca="true" t="shared" si="15" ref="C18:O18">C17/C16</f>
        <v>-0.031835205992509365</v>
      </c>
      <c r="D18" s="96">
        <f t="shared" si="15"/>
        <v>-0.10983981693363844</v>
      </c>
      <c r="E18" s="96">
        <f t="shared" si="15"/>
        <v>-0.229957805907173</v>
      </c>
      <c r="F18" s="96">
        <f t="shared" si="15"/>
        <v>-0.18712273641851107</v>
      </c>
      <c r="G18" s="96">
        <f t="shared" si="15"/>
        <v>-0.18563922942206654</v>
      </c>
      <c r="H18" s="96">
        <f t="shared" si="15"/>
        <v>-0.13293650793650794</v>
      </c>
      <c r="I18" s="96">
        <f t="shared" si="15"/>
        <v>-0.09851301115241635</v>
      </c>
      <c r="J18" s="96">
        <f t="shared" si="15"/>
        <v>-0.0856610800744879</v>
      </c>
      <c r="K18" s="96">
        <f t="shared" si="15"/>
        <v>-0.04103671706263499</v>
      </c>
      <c r="L18" s="96">
        <f t="shared" si="15"/>
        <v>-0.13211845102505695</v>
      </c>
      <c r="M18" s="96"/>
      <c r="N18" s="96"/>
      <c r="O18" s="96">
        <f t="shared" si="15"/>
        <v>-0.12334801762114538</v>
      </c>
    </row>
    <row r="19" spans="1:15" ht="12.75">
      <c r="A19" s="95"/>
      <c r="B19" s="48">
        <v>2014</v>
      </c>
      <c r="C19" s="48">
        <f aca="true" t="shared" si="16" ref="C19:L19">SUM(C54+C89+C124+C159+C194+C229+C264+C299+C334+C369+C404+C439+C474)</f>
        <v>182</v>
      </c>
      <c r="D19" s="48">
        <f t="shared" si="16"/>
        <v>186</v>
      </c>
      <c r="E19" s="48">
        <f t="shared" si="16"/>
        <v>191</v>
      </c>
      <c r="F19" s="48">
        <f t="shared" si="16"/>
        <v>183</v>
      </c>
      <c r="G19" s="48">
        <f t="shared" si="16"/>
        <v>228</v>
      </c>
      <c r="H19" s="48">
        <f t="shared" si="16"/>
        <v>224</v>
      </c>
      <c r="I19" s="48">
        <f t="shared" si="16"/>
        <v>219</v>
      </c>
      <c r="J19" s="48">
        <f t="shared" si="16"/>
        <v>198</v>
      </c>
      <c r="K19" s="48">
        <f t="shared" si="16"/>
        <v>151</v>
      </c>
      <c r="L19" s="48">
        <f t="shared" si="16"/>
        <v>181</v>
      </c>
      <c r="M19" s="48"/>
      <c r="N19" s="48"/>
      <c r="O19" s="48">
        <f>SUM(C19:N19)</f>
        <v>1943</v>
      </c>
    </row>
    <row r="20" spans="1:15" ht="12.75">
      <c r="A20" s="115" t="s">
        <v>293</v>
      </c>
      <c r="B20" s="47">
        <v>2013</v>
      </c>
      <c r="C20" s="47">
        <f aca="true" t="shared" si="17" ref="C20:L20">SUM(C55+C90+C125+C160+C195+C230+C265+C300+C335+C370+C405+C440+C475)</f>
        <v>203</v>
      </c>
      <c r="D20" s="47">
        <f t="shared" si="17"/>
        <v>185</v>
      </c>
      <c r="E20" s="47">
        <f t="shared" si="17"/>
        <v>205</v>
      </c>
      <c r="F20" s="47">
        <f t="shared" si="17"/>
        <v>215</v>
      </c>
      <c r="G20" s="47">
        <f t="shared" si="17"/>
        <v>187</v>
      </c>
      <c r="H20" s="47">
        <f t="shared" si="17"/>
        <v>197</v>
      </c>
      <c r="I20" s="47">
        <f t="shared" si="17"/>
        <v>216</v>
      </c>
      <c r="J20" s="47">
        <f t="shared" si="17"/>
        <v>234</v>
      </c>
      <c r="K20" s="47">
        <f t="shared" si="17"/>
        <v>216</v>
      </c>
      <c r="L20" s="47">
        <f t="shared" si="17"/>
        <v>187</v>
      </c>
      <c r="M20" s="47"/>
      <c r="N20" s="47"/>
      <c r="O20" s="47">
        <f>SUM(C20:N20)</f>
        <v>2045</v>
      </c>
    </row>
    <row r="21" spans="1:15" ht="12.75">
      <c r="A21" s="115" t="s">
        <v>294</v>
      </c>
      <c r="B21" s="141" t="s">
        <v>249</v>
      </c>
      <c r="C21" s="95">
        <f aca="true" t="shared" si="18" ref="C21:O21">SUM(C19-C20)</f>
        <v>-21</v>
      </c>
      <c r="D21" s="95">
        <f t="shared" si="18"/>
        <v>1</v>
      </c>
      <c r="E21" s="95">
        <f t="shared" si="18"/>
        <v>-14</v>
      </c>
      <c r="F21" s="95">
        <f t="shared" si="18"/>
        <v>-32</v>
      </c>
      <c r="G21" s="95">
        <f t="shared" si="18"/>
        <v>41</v>
      </c>
      <c r="H21" s="95">
        <f t="shared" si="18"/>
        <v>27</v>
      </c>
      <c r="I21" s="95">
        <f t="shared" si="18"/>
        <v>3</v>
      </c>
      <c r="J21" s="95">
        <f t="shared" si="18"/>
        <v>-36</v>
      </c>
      <c r="K21" s="95">
        <f t="shared" si="18"/>
        <v>-65</v>
      </c>
      <c r="L21" s="95">
        <f t="shared" si="18"/>
        <v>-6</v>
      </c>
      <c r="M21" s="95"/>
      <c r="N21" s="95"/>
      <c r="O21" s="95">
        <f t="shared" si="18"/>
        <v>-102</v>
      </c>
    </row>
    <row r="22" spans="1:15" ht="13.5" thickBot="1">
      <c r="A22" s="139"/>
      <c r="B22" s="140" t="s">
        <v>5</v>
      </c>
      <c r="C22" s="96">
        <f aca="true" t="shared" si="19" ref="C22:O22">C21/C20</f>
        <v>-0.10344827586206896</v>
      </c>
      <c r="D22" s="96">
        <f t="shared" si="19"/>
        <v>0.005405405405405406</v>
      </c>
      <c r="E22" s="96">
        <f t="shared" si="19"/>
        <v>-0.06829268292682927</v>
      </c>
      <c r="F22" s="96">
        <f t="shared" si="19"/>
        <v>-0.14883720930232558</v>
      </c>
      <c r="G22" s="96">
        <f t="shared" si="19"/>
        <v>0.2192513368983957</v>
      </c>
      <c r="H22" s="96">
        <f t="shared" si="19"/>
        <v>0.13705583756345177</v>
      </c>
      <c r="I22" s="96">
        <f t="shared" si="19"/>
        <v>0.013888888888888888</v>
      </c>
      <c r="J22" s="96">
        <f t="shared" si="19"/>
        <v>-0.15384615384615385</v>
      </c>
      <c r="K22" s="96">
        <f t="shared" si="19"/>
        <v>-0.30092592592592593</v>
      </c>
      <c r="L22" s="96">
        <f t="shared" si="19"/>
        <v>-0.03208556149732621</v>
      </c>
      <c r="M22" s="96"/>
      <c r="N22" s="96"/>
      <c r="O22" s="96">
        <f t="shared" si="19"/>
        <v>-0.04987775061124694</v>
      </c>
    </row>
    <row r="23" spans="1:15" ht="12.75">
      <c r="A23" s="95"/>
      <c r="B23" s="48">
        <v>2014</v>
      </c>
      <c r="C23" s="48">
        <f aca="true" t="shared" si="20" ref="C23:L23">SUM(C58+C93+C128+C163+C198+C233+C268+C303+C338+C373+C408+C443+C478)</f>
        <v>1153</v>
      </c>
      <c r="D23" s="48">
        <f t="shared" si="20"/>
        <v>961</v>
      </c>
      <c r="E23" s="48">
        <f t="shared" si="20"/>
        <v>995</v>
      </c>
      <c r="F23" s="48">
        <f t="shared" si="20"/>
        <v>1065</v>
      </c>
      <c r="G23" s="48">
        <f t="shared" si="20"/>
        <v>1014</v>
      </c>
      <c r="H23" s="48">
        <f t="shared" si="20"/>
        <v>961</v>
      </c>
      <c r="I23" s="48">
        <f t="shared" si="20"/>
        <v>1000</v>
      </c>
      <c r="J23" s="48">
        <f t="shared" si="20"/>
        <v>1088</v>
      </c>
      <c r="K23" s="48">
        <f t="shared" si="20"/>
        <v>881</v>
      </c>
      <c r="L23" s="48">
        <f t="shared" si="20"/>
        <v>918</v>
      </c>
      <c r="M23" s="48"/>
      <c r="N23" s="48"/>
      <c r="O23" s="48">
        <f>SUM(C23:N23)</f>
        <v>10036</v>
      </c>
    </row>
    <row r="24" spans="1:15" ht="12.75">
      <c r="A24" s="115" t="s">
        <v>295</v>
      </c>
      <c r="B24" s="47">
        <v>2013</v>
      </c>
      <c r="C24" s="47">
        <f aca="true" t="shared" si="21" ref="C24:L24">SUM(C59+C94+C129+C164+C199+C234+C269+C304+C339+C374+C409+C444+C479)</f>
        <v>1275</v>
      </c>
      <c r="D24" s="47">
        <f t="shared" si="21"/>
        <v>1095</v>
      </c>
      <c r="E24" s="47">
        <f t="shared" si="21"/>
        <v>1057</v>
      </c>
      <c r="F24" s="47">
        <f t="shared" si="21"/>
        <v>1253</v>
      </c>
      <c r="G24" s="47">
        <f t="shared" si="21"/>
        <v>1214</v>
      </c>
      <c r="H24" s="47">
        <f t="shared" si="21"/>
        <v>1146</v>
      </c>
      <c r="I24" s="47">
        <f t="shared" si="21"/>
        <v>1298</v>
      </c>
      <c r="J24" s="47">
        <f t="shared" si="21"/>
        <v>1118</v>
      </c>
      <c r="K24" s="47">
        <f t="shared" si="21"/>
        <v>1081</v>
      </c>
      <c r="L24" s="47">
        <f t="shared" si="21"/>
        <v>1176</v>
      </c>
      <c r="M24" s="47"/>
      <c r="N24" s="47"/>
      <c r="O24" s="47">
        <f>SUM(C24:N24)</f>
        <v>11713</v>
      </c>
    </row>
    <row r="25" spans="1:15" ht="12.75">
      <c r="A25" s="95"/>
      <c r="B25" s="141" t="s">
        <v>249</v>
      </c>
      <c r="C25" s="95">
        <f aca="true" t="shared" si="22" ref="C25:O25">SUM(C23-C24)</f>
        <v>-122</v>
      </c>
      <c r="D25" s="95">
        <f t="shared" si="22"/>
        <v>-134</v>
      </c>
      <c r="E25" s="95">
        <f t="shared" si="22"/>
        <v>-62</v>
      </c>
      <c r="F25" s="95">
        <f t="shared" si="22"/>
        <v>-188</v>
      </c>
      <c r="G25" s="95">
        <f t="shared" si="22"/>
        <v>-200</v>
      </c>
      <c r="H25" s="95">
        <f t="shared" si="22"/>
        <v>-185</v>
      </c>
      <c r="I25" s="95">
        <f t="shared" si="22"/>
        <v>-298</v>
      </c>
      <c r="J25" s="95">
        <f t="shared" si="22"/>
        <v>-30</v>
      </c>
      <c r="K25" s="95">
        <f t="shared" si="22"/>
        <v>-200</v>
      </c>
      <c r="L25" s="95">
        <f t="shared" si="22"/>
        <v>-258</v>
      </c>
      <c r="M25" s="95"/>
      <c r="N25" s="95"/>
      <c r="O25" s="95">
        <f t="shared" si="22"/>
        <v>-1677</v>
      </c>
    </row>
    <row r="26" spans="1:15" ht="13.5" thickBot="1">
      <c r="A26" s="139"/>
      <c r="B26" s="140" t="s">
        <v>5</v>
      </c>
      <c r="C26" s="96">
        <f aca="true" t="shared" si="23" ref="C26:O26">C25/C24</f>
        <v>-0.09568627450980392</v>
      </c>
      <c r="D26" s="96">
        <f t="shared" si="23"/>
        <v>-0.1223744292237443</v>
      </c>
      <c r="E26" s="96">
        <f t="shared" si="23"/>
        <v>-0.0586565752128666</v>
      </c>
      <c r="F26" s="96">
        <f t="shared" si="23"/>
        <v>-0.15003990422984836</v>
      </c>
      <c r="G26" s="96">
        <f t="shared" si="23"/>
        <v>-0.16474464579901152</v>
      </c>
      <c r="H26" s="96">
        <f t="shared" si="23"/>
        <v>-0.16143106457242584</v>
      </c>
      <c r="I26" s="96">
        <f t="shared" si="23"/>
        <v>-0.2295839753466872</v>
      </c>
      <c r="J26" s="96">
        <f t="shared" si="23"/>
        <v>-0.026833631484794274</v>
      </c>
      <c r="K26" s="96">
        <f t="shared" si="23"/>
        <v>-0.18501387604070305</v>
      </c>
      <c r="L26" s="96">
        <f t="shared" si="23"/>
        <v>-0.2193877551020408</v>
      </c>
      <c r="M26" s="96"/>
      <c r="N26" s="96"/>
      <c r="O26" s="96">
        <f t="shared" si="23"/>
        <v>-0.14317425083240842</v>
      </c>
    </row>
    <row r="27" spans="1:15" ht="12.75">
      <c r="A27" s="95"/>
      <c r="B27" s="48">
        <v>2014</v>
      </c>
      <c r="C27" s="48">
        <f aca="true" t="shared" si="24" ref="C27:L27">SUM(C62+C97+C132+C167+C202+C237+C272+C307+C342+C377+C412+C447+C482)</f>
        <v>2653</v>
      </c>
      <c r="D27" s="48">
        <f t="shared" si="24"/>
        <v>2273</v>
      </c>
      <c r="E27" s="48">
        <f t="shared" si="24"/>
        <v>2295</v>
      </c>
      <c r="F27" s="48">
        <f t="shared" si="24"/>
        <v>2279</v>
      </c>
      <c r="G27" s="48">
        <f t="shared" si="24"/>
        <v>2531</v>
      </c>
      <c r="H27" s="48">
        <f t="shared" si="24"/>
        <v>2218</v>
      </c>
      <c r="I27" s="48">
        <f t="shared" si="24"/>
        <v>2432</v>
      </c>
      <c r="J27" s="48">
        <f t="shared" si="24"/>
        <v>2473</v>
      </c>
      <c r="K27" s="48">
        <f t="shared" si="24"/>
        <v>2325</v>
      </c>
      <c r="L27" s="48">
        <f t="shared" si="24"/>
        <v>2320</v>
      </c>
      <c r="M27" s="48"/>
      <c r="N27" s="48"/>
      <c r="O27" s="48">
        <f>SUM(C27:N27)</f>
        <v>23799</v>
      </c>
    </row>
    <row r="28" spans="1:15" ht="12.75">
      <c r="A28" s="115" t="s">
        <v>296</v>
      </c>
      <c r="B28" s="47">
        <v>2013</v>
      </c>
      <c r="C28" s="47">
        <f aca="true" t="shared" si="25" ref="C28:L28">SUM(C63+C98+C133+C168+C203+C238+C273+C308+C343+C378+C413+C448+C483)</f>
        <v>2656</v>
      </c>
      <c r="D28" s="47">
        <f t="shared" si="25"/>
        <v>2305</v>
      </c>
      <c r="E28" s="47">
        <f t="shared" si="25"/>
        <v>2542</v>
      </c>
      <c r="F28" s="47">
        <f t="shared" si="25"/>
        <v>2593</v>
      </c>
      <c r="G28" s="47">
        <f t="shared" si="25"/>
        <v>2559</v>
      </c>
      <c r="H28" s="47">
        <f t="shared" si="25"/>
        <v>2304</v>
      </c>
      <c r="I28" s="47">
        <f t="shared" si="25"/>
        <v>2414</v>
      </c>
      <c r="J28" s="47">
        <f t="shared" si="25"/>
        <v>2426</v>
      </c>
      <c r="K28" s="47">
        <f t="shared" si="25"/>
        <v>2348</v>
      </c>
      <c r="L28" s="47">
        <f t="shared" si="25"/>
        <v>2403</v>
      </c>
      <c r="M28" s="47"/>
      <c r="N28" s="47"/>
      <c r="O28" s="47">
        <f>SUM(C28:N28)</f>
        <v>24550</v>
      </c>
    </row>
    <row r="29" spans="1:15" ht="12.75">
      <c r="A29" s="115" t="s">
        <v>297</v>
      </c>
      <c r="B29" s="141" t="s">
        <v>249</v>
      </c>
      <c r="C29" s="95">
        <f aca="true" t="shared" si="26" ref="C29:O29">SUM(C27-C28)</f>
        <v>-3</v>
      </c>
      <c r="D29" s="95">
        <f t="shared" si="26"/>
        <v>-32</v>
      </c>
      <c r="E29" s="95">
        <f t="shared" si="26"/>
        <v>-247</v>
      </c>
      <c r="F29" s="95">
        <f t="shared" si="26"/>
        <v>-314</v>
      </c>
      <c r="G29" s="95">
        <f t="shared" si="26"/>
        <v>-28</v>
      </c>
      <c r="H29" s="95">
        <f t="shared" si="26"/>
        <v>-86</v>
      </c>
      <c r="I29" s="95">
        <f t="shared" si="26"/>
        <v>18</v>
      </c>
      <c r="J29" s="95">
        <f t="shared" si="26"/>
        <v>47</v>
      </c>
      <c r="K29" s="95">
        <f t="shared" si="26"/>
        <v>-23</v>
      </c>
      <c r="L29" s="95">
        <f t="shared" si="26"/>
        <v>-83</v>
      </c>
      <c r="M29" s="95"/>
      <c r="N29" s="95"/>
      <c r="O29" s="95">
        <f t="shared" si="26"/>
        <v>-751</v>
      </c>
    </row>
    <row r="30" spans="1:15" ht="13.5" thickBot="1">
      <c r="A30" s="139"/>
      <c r="B30" s="140" t="s">
        <v>5</v>
      </c>
      <c r="C30" s="96">
        <f aca="true" t="shared" si="27" ref="C30:O30">C29/C28</f>
        <v>-0.0011295180722891566</v>
      </c>
      <c r="D30" s="96">
        <f t="shared" si="27"/>
        <v>-0.01388286334056399</v>
      </c>
      <c r="E30" s="96">
        <f t="shared" si="27"/>
        <v>-0.0971675845790716</v>
      </c>
      <c r="F30" s="96">
        <f t="shared" si="27"/>
        <v>-0.1210952564596992</v>
      </c>
      <c r="G30" s="96">
        <f t="shared" si="27"/>
        <v>-0.010941774130519734</v>
      </c>
      <c r="H30" s="96">
        <f t="shared" si="27"/>
        <v>-0.03732638888888889</v>
      </c>
      <c r="I30" s="96">
        <f t="shared" si="27"/>
        <v>0.007456503728251864</v>
      </c>
      <c r="J30" s="96">
        <f t="shared" si="27"/>
        <v>0.019373454245671887</v>
      </c>
      <c r="K30" s="96">
        <f t="shared" si="27"/>
        <v>-0.009795570698466781</v>
      </c>
      <c r="L30" s="96">
        <f t="shared" si="27"/>
        <v>-0.03454015813566375</v>
      </c>
      <c r="M30" s="96"/>
      <c r="N30" s="96"/>
      <c r="O30" s="96">
        <f t="shared" si="27"/>
        <v>-0.030590631364562117</v>
      </c>
    </row>
    <row r="31" spans="1:15" ht="12.75">
      <c r="A31" s="95"/>
      <c r="B31" s="48">
        <v>2014</v>
      </c>
      <c r="C31" s="48">
        <f aca="true" t="shared" si="28" ref="C31:L31">SUM(C66+C101+C136+C171+C206+C241+C276+C311+C346+C381+C416+C451+C486)</f>
        <v>470</v>
      </c>
      <c r="D31" s="48">
        <f t="shared" si="28"/>
        <v>341</v>
      </c>
      <c r="E31" s="48">
        <f t="shared" si="28"/>
        <v>351</v>
      </c>
      <c r="F31" s="48">
        <f t="shared" si="28"/>
        <v>325</v>
      </c>
      <c r="G31" s="48">
        <f t="shared" si="28"/>
        <v>392</v>
      </c>
      <c r="H31" s="48">
        <f t="shared" si="28"/>
        <v>344</v>
      </c>
      <c r="I31" s="48">
        <f t="shared" si="28"/>
        <v>400</v>
      </c>
      <c r="J31" s="48">
        <f t="shared" si="28"/>
        <v>395</v>
      </c>
      <c r="K31" s="48">
        <f t="shared" si="28"/>
        <v>331</v>
      </c>
      <c r="L31" s="48">
        <f t="shared" si="28"/>
        <v>417</v>
      </c>
      <c r="M31" s="48"/>
      <c r="N31" s="48"/>
      <c r="O31" s="48">
        <f>SUM(C31:N31)</f>
        <v>3766</v>
      </c>
    </row>
    <row r="32" spans="1:15" ht="12.75">
      <c r="A32" s="115" t="s">
        <v>298</v>
      </c>
      <c r="B32" s="47">
        <v>2013</v>
      </c>
      <c r="C32" s="47">
        <f aca="true" t="shared" si="29" ref="C32:L32">SUM(C67+C102+C137+C172+C207+C242+C277+C312+C347+C382+C417+C452+C487)</f>
        <v>527</v>
      </c>
      <c r="D32" s="47">
        <f t="shared" si="29"/>
        <v>386</v>
      </c>
      <c r="E32" s="47">
        <f t="shared" si="29"/>
        <v>427</v>
      </c>
      <c r="F32" s="47">
        <f t="shared" si="29"/>
        <v>474</v>
      </c>
      <c r="G32" s="47">
        <f t="shared" si="29"/>
        <v>525</v>
      </c>
      <c r="H32" s="47">
        <f t="shared" si="29"/>
        <v>439</v>
      </c>
      <c r="I32" s="47">
        <f t="shared" si="29"/>
        <v>475</v>
      </c>
      <c r="J32" s="47">
        <f t="shared" si="29"/>
        <v>535</v>
      </c>
      <c r="K32" s="47">
        <f t="shared" si="29"/>
        <v>476</v>
      </c>
      <c r="L32" s="47">
        <f t="shared" si="29"/>
        <v>411</v>
      </c>
      <c r="M32" s="47"/>
      <c r="N32" s="47"/>
      <c r="O32" s="47">
        <f>SUM(C32:N32)</f>
        <v>4675</v>
      </c>
    </row>
    <row r="33" spans="1:15" ht="12.75">
      <c r="A33" s="115" t="s">
        <v>299</v>
      </c>
      <c r="B33" s="141" t="s">
        <v>249</v>
      </c>
      <c r="C33" s="95">
        <f aca="true" t="shared" si="30" ref="C33:O33">SUM(C31-C32)</f>
        <v>-57</v>
      </c>
      <c r="D33" s="95">
        <f t="shared" si="30"/>
        <v>-45</v>
      </c>
      <c r="E33" s="95">
        <f t="shared" si="30"/>
        <v>-76</v>
      </c>
      <c r="F33" s="95">
        <f t="shared" si="30"/>
        <v>-149</v>
      </c>
      <c r="G33" s="95">
        <f t="shared" si="30"/>
        <v>-133</v>
      </c>
      <c r="H33" s="95">
        <f t="shared" si="30"/>
        <v>-95</v>
      </c>
      <c r="I33" s="95">
        <f t="shared" si="30"/>
        <v>-75</v>
      </c>
      <c r="J33" s="95">
        <f t="shared" si="30"/>
        <v>-140</v>
      </c>
      <c r="K33" s="95">
        <f t="shared" si="30"/>
        <v>-145</v>
      </c>
      <c r="L33" s="95">
        <f t="shared" si="30"/>
        <v>6</v>
      </c>
      <c r="M33" s="95"/>
      <c r="N33" s="95"/>
      <c r="O33" s="95">
        <f t="shared" si="30"/>
        <v>-909</v>
      </c>
    </row>
    <row r="34" spans="1:15" ht="13.5" thickBot="1">
      <c r="A34" s="139"/>
      <c r="B34" s="140" t="s">
        <v>5</v>
      </c>
      <c r="C34" s="96">
        <f aca="true" t="shared" si="31" ref="C34:O34">C33/C32</f>
        <v>-0.10815939278937381</v>
      </c>
      <c r="D34" s="96">
        <f t="shared" si="31"/>
        <v>-0.11658031088082901</v>
      </c>
      <c r="E34" s="96">
        <f t="shared" si="31"/>
        <v>-0.17798594847775176</v>
      </c>
      <c r="F34" s="96">
        <f t="shared" si="31"/>
        <v>-0.3143459915611814</v>
      </c>
      <c r="G34" s="96">
        <f t="shared" si="31"/>
        <v>-0.25333333333333335</v>
      </c>
      <c r="H34" s="96">
        <f t="shared" si="31"/>
        <v>-0.2164009111617312</v>
      </c>
      <c r="I34" s="96">
        <f t="shared" si="31"/>
        <v>-0.15789473684210525</v>
      </c>
      <c r="J34" s="96">
        <f t="shared" si="31"/>
        <v>-0.2616822429906542</v>
      </c>
      <c r="K34" s="96">
        <f t="shared" si="31"/>
        <v>-0.30462184873949577</v>
      </c>
      <c r="L34" s="96">
        <f t="shared" si="31"/>
        <v>0.014598540145985401</v>
      </c>
      <c r="M34" s="96"/>
      <c r="N34" s="96"/>
      <c r="O34" s="96">
        <f t="shared" si="31"/>
        <v>-0.19443850267379678</v>
      </c>
    </row>
    <row r="35" ht="12.75">
      <c r="O35" s="1"/>
    </row>
    <row r="36" spans="1:15" ht="14.25" thickBot="1">
      <c r="A36" s="143" t="s">
        <v>261</v>
      </c>
      <c r="O36" s="1"/>
    </row>
    <row r="37" spans="1:15" ht="13.5" thickBot="1">
      <c r="A37" t="s">
        <v>0</v>
      </c>
      <c r="B37" s="116" t="s">
        <v>248</v>
      </c>
      <c r="C37" s="116" t="s">
        <v>275</v>
      </c>
      <c r="D37" s="116" t="s">
        <v>276</v>
      </c>
      <c r="E37" s="116" t="s">
        <v>277</v>
      </c>
      <c r="F37" s="116" t="s">
        <v>278</v>
      </c>
      <c r="G37" s="116" t="s">
        <v>279</v>
      </c>
      <c r="H37" s="116" t="s">
        <v>280</v>
      </c>
      <c r="I37" s="116" t="s">
        <v>281</v>
      </c>
      <c r="J37" s="116" t="s">
        <v>282</v>
      </c>
      <c r="K37" s="116" t="s">
        <v>283</v>
      </c>
      <c r="L37" s="116" t="s">
        <v>284</v>
      </c>
      <c r="M37" s="116" t="s">
        <v>285</v>
      </c>
      <c r="N37" s="116" t="s">
        <v>286</v>
      </c>
      <c r="O37" s="116" t="s">
        <v>40</v>
      </c>
    </row>
    <row r="38" spans="1:15" ht="12.75">
      <c r="A38" s="94"/>
      <c r="B38" s="48">
        <v>2014</v>
      </c>
      <c r="C38" s="48">
        <f aca="true" t="shared" si="32" ref="C38:L39">SUM(C42+C46+C50+C54+C58+C62+C66)</f>
        <v>899</v>
      </c>
      <c r="D38" s="48">
        <f t="shared" si="32"/>
        <v>712</v>
      </c>
      <c r="E38" s="48">
        <f t="shared" si="32"/>
        <v>805</v>
      </c>
      <c r="F38" s="48">
        <f t="shared" si="32"/>
        <v>783</v>
      </c>
      <c r="G38" s="48">
        <f t="shared" si="32"/>
        <v>786</v>
      </c>
      <c r="H38" s="48">
        <f t="shared" si="32"/>
        <v>720</v>
      </c>
      <c r="I38" s="48">
        <f t="shared" si="32"/>
        <v>851</v>
      </c>
      <c r="J38" s="48">
        <f t="shared" si="32"/>
        <v>968</v>
      </c>
      <c r="K38" s="48">
        <f t="shared" si="32"/>
        <v>765</v>
      </c>
      <c r="L38" s="48">
        <f t="shared" si="32"/>
        <v>765</v>
      </c>
      <c r="M38" s="48"/>
      <c r="N38" s="48"/>
      <c r="O38" s="48">
        <f>SUM(O42+O46+O50+O54+O58+O62+O66)</f>
        <v>8054</v>
      </c>
    </row>
    <row r="39" spans="1:15" ht="12.75">
      <c r="A39" s="115" t="s">
        <v>40</v>
      </c>
      <c r="B39" s="47">
        <v>2013</v>
      </c>
      <c r="C39" s="47">
        <f t="shared" si="32"/>
        <v>935</v>
      </c>
      <c r="D39" s="47">
        <f t="shared" si="32"/>
        <v>692</v>
      </c>
      <c r="E39" s="47">
        <f t="shared" si="32"/>
        <v>895</v>
      </c>
      <c r="F39" s="47">
        <f t="shared" si="32"/>
        <v>848</v>
      </c>
      <c r="G39" s="47">
        <f t="shared" si="32"/>
        <v>922</v>
      </c>
      <c r="H39" s="47">
        <f t="shared" si="32"/>
        <v>843</v>
      </c>
      <c r="I39" s="47">
        <f t="shared" si="32"/>
        <v>910</v>
      </c>
      <c r="J39" s="47">
        <f t="shared" si="32"/>
        <v>944</v>
      </c>
      <c r="K39" s="47">
        <f t="shared" si="32"/>
        <v>796</v>
      </c>
      <c r="L39" s="47">
        <f t="shared" si="32"/>
        <v>801</v>
      </c>
      <c r="M39" s="47"/>
      <c r="N39" s="47"/>
      <c r="O39" s="47">
        <f>SUM(C39:N39)</f>
        <v>8586</v>
      </c>
    </row>
    <row r="40" spans="1:15" ht="12.75">
      <c r="A40" s="115" t="s">
        <v>287</v>
      </c>
      <c r="B40" s="138" t="s">
        <v>249</v>
      </c>
      <c r="C40" s="47">
        <f aca="true" t="shared" si="33" ref="C40:O40">C38-C39</f>
        <v>-36</v>
      </c>
      <c r="D40" s="47">
        <f t="shared" si="33"/>
        <v>20</v>
      </c>
      <c r="E40" s="47">
        <f t="shared" si="33"/>
        <v>-90</v>
      </c>
      <c r="F40" s="47">
        <f t="shared" si="33"/>
        <v>-65</v>
      </c>
      <c r="G40" s="47">
        <f t="shared" si="33"/>
        <v>-136</v>
      </c>
      <c r="H40" s="47">
        <f t="shared" si="33"/>
        <v>-123</v>
      </c>
      <c r="I40" s="47">
        <f t="shared" si="33"/>
        <v>-59</v>
      </c>
      <c r="J40" s="47">
        <f t="shared" si="33"/>
        <v>24</v>
      </c>
      <c r="K40" s="47">
        <f t="shared" si="33"/>
        <v>-31</v>
      </c>
      <c r="L40" s="47">
        <f t="shared" si="33"/>
        <v>-36</v>
      </c>
      <c r="M40" s="47"/>
      <c r="N40" s="47"/>
      <c r="O40" s="47">
        <f t="shared" si="33"/>
        <v>-532</v>
      </c>
    </row>
    <row r="41" spans="1:15" ht="13.5" thickBot="1">
      <c r="A41" s="139"/>
      <c r="B41" s="140" t="s">
        <v>5</v>
      </c>
      <c r="C41" s="96">
        <f aca="true" t="shared" si="34" ref="C41:O41">C40/C39</f>
        <v>-0.038502673796791446</v>
      </c>
      <c r="D41" s="96">
        <f t="shared" si="34"/>
        <v>0.028901734104046242</v>
      </c>
      <c r="E41" s="96">
        <f t="shared" si="34"/>
        <v>-0.1005586592178771</v>
      </c>
      <c r="F41" s="96">
        <f t="shared" si="34"/>
        <v>-0.07665094339622641</v>
      </c>
      <c r="G41" s="96">
        <f t="shared" si="34"/>
        <v>-0.1475054229934924</v>
      </c>
      <c r="H41" s="96">
        <f t="shared" si="34"/>
        <v>-0.14590747330960854</v>
      </c>
      <c r="I41" s="96">
        <f t="shared" si="34"/>
        <v>-0.06483516483516484</v>
      </c>
      <c r="J41" s="96">
        <f t="shared" si="34"/>
        <v>0.025423728813559324</v>
      </c>
      <c r="K41" s="96">
        <f t="shared" si="34"/>
        <v>-0.038944723618090454</v>
      </c>
      <c r="L41" s="96">
        <f t="shared" si="34"/>
        <v>-0.0449438202247191</v>
      </c>
      <c r="M41" s="96"/>
      <c r="N41" s="96"/>
      <c r="O41" s="96">
        <f t="shared" si="34"/>
        <v>-0.061961332401583975</v>
      </c>
    </row>
    <row r="42" spans="1:15" ht="12.75">
      <c r="A42" s="95"/>
      <c r="B42" s="48">
        <v>2014</v>
      </c>
      <c r="C42" s="48">
        <v>11</v>
      </c>
      <c r="D42" s="48">
        <v>11</v>
      </c>
      <c r="E42" s="48">
        <v>4</v>
      </c>
      <c r="F42" s="48">
        <v>9</v>
      </c>
      <c r="G42" s="48">
        <v>8</v>
      </c>
      <c r="H42" s="48">
        <v>16</v>
      </c>
      <c r="I42" s="48">
        <v>9</v>
      </c>
      <c r="J42" s="48">
        <v>11</v>
      </c>
      <c r="K42" s="48">
        <v>5</v>
      </c>
      <c r="L42" s="48">
        <v>6</v>
      </c>
      <c r="M42" s="48"/>
      <c r="N42" s="48"/>
      <c r="O42" s="48">
        <f>SUM(C42:N42)</f>
        <v>90</v>
      </c>
    </row>
    <row r="43" spans="1:15" ht="12.75">
      <c r="A43" s="115" t="s">
        <v>288</v>
      </c>
      <c r="B43" s="47">
        <v>2013</v>
      </c>
      <c r="C43" s="47">
        <v>14</v>
      </c>
      <c r="D43" s="47">
        <v>13</v>
      </c>
      <c r="E43" s="47">
        <v>13</v>
      </c>
      <c r="F43" s="47">
        <v>14</v>
      </c>
      <c r="G43" s="47">
        <v>13</v>
      </c>
      <c r="H43" s="47">
        <v>9</v>
      </c>
      <c r="I43" s="47">
        <v>12</v>
      </c>
      <c r="J43" s="47">
        <v>16</v>
      </c>
      <c r="K43" s="47">
        <v>15</v>
      </c>
      <c r="L43" s="47">
        <v>18</v>
      </c>
      <c r="M43" s="47"/>
      <c r="N43" s="47"/>
      <c r="O43" s="47">
        <f>SUM(C43:N43)</f>
        <v>137</v>
      </c>
    </row>
    <row r="44" spans="1:15" ht="12.75">
      <c r="A44" s="115" t="s">
        <v>289</v>
      </c>
      <c r="B44" s="141" t="s">
        <v>249</v>
      </c>
      <c r="C44" s="47">
        <f aca="true" t="shared" si="35" ref="C44:O44">C42-C43</f>
        <v>-3</v>
      </c>
      <c r="D44" s="47">
        <f t="shared" si="35"/>
        <v>-2</v>
      </c>
      <c r="E44" s="47">
        <f t="shared" si="35"/>
        <v>-9</v>
      </c>
      <c r="F44" s="47">
        <f t="shared" si="35"/>
        <v>-5</v>
      </c>
      <c r="G44" s="47">
        <f t="shared" si="35"/>
        <v>-5</v>
      </c>
      <c r="H44" s="47">
        <f t="shared" si="35"/>
        <v>7</v>
      </c>
      <c r="I44" s="47">
        <f t="shared" si="35"/>
        <v>-3</v>
      </c>
      <c r="J44" s="47">
        <f t="shared" si="35"/>
        <v>-5</v>
      </c>
      <c r="K44" s="47">
        <f t="shared" si="35"/>
        <v>-10</v>
      </c>
      <c r="L44" s="47">
        <f t="shared" si="35"/>
        <v>-12</v>
      </c>
      <c r="M44" s="47"/>
      <c r="N44" s="47"/>
      <c r="O44" s="47">
        <f t="shared" si="35"/>
        <v>-47</v>
      </c>
    </row>
    <row r="45" spans="1:15" ht="13.5" thickBot="1">
      <c r="A45" s="139"/>
      <c r="B45" s="140" t="s">
        <v>5</v>
      </c>
      <c r="C45" s="96">
        <f aca="true" t="shared" si="36" ref="C45:O45">C44/C43</f>
        <v>-0.21428571428571427</v>
      </c>
      <c r="D45" s="96">
        <f t="shared" si="36"/>
        <v>-0.15384615384615385</v>
      </c>
      <c r="E45" s="96">
        <f t="shared" si="36"/>
        <v>-0.6923076923076923</v>
      </c>
      <c r="F45" s="96">
        <f t="shared" si="36"/>
        <v>-0.35714285714285715</v>
      </c>
      <c r="G45" s="96">
        <f t="shared" si="36"/>
        <v>-0.38461538461538464</v>
      </c>
      <c r="H45" s="96">
        <f t="shared" si="36"/>
        <v>0.7777777777777778</v>
      </c>
      <c r="I45" s="96">
        <f t="shared" si="36"/>
        <v>-0.25</v>
      </c>
      <c r="J45" s="96">
        <f t="shared" si="36"/>
        <v>-0.3125</v>
      </c>
      <c r="K45" s="96">
        <f t="shared" si="36"/>
        <v>-0.6666666666666666</v>
      </c>
      <c r="L45" s="96">
        <f t="shared" si="36"/>
        <v>-0.6666666666666666</v>
      </c>
      <c r="M45" s="96"/>
      <c r="N45" s="96"/>
      <c r="O45" s="96">
        <f t="shared" si="36"/>
        <v>-0.34306569343065696</v>
      </c>
    </row>
    <row r="46" spans="1:15" ht="12.75">
      <c r="A46" s="95"/>
      <c r="B46" s="48">
        <v>2014</v>
      </c>
      <c r="C46" s="93">
        <v>0</v>
      </c>
      <c r="D46" s="93">
        <v>0</v>
      </c>
      <c r="E46" s="93">
        <v>0</v>
      </c>
      <c r="F46" s="93">
        <v>0</v>
      </c>
      <c r="G46" s="93">
        <v>0</v>
      </c>
      <c r="H46" s="93">
        <v>1</v>
      </c>
      <c r="I46" s="93">
        <v>0</v>
      </c>
      <c r="J46" s="93">
        <v>0</v>
      </c>
      <c r="K46" s="93">
        <v>0</v>
      </c>
      <c r="L46" s="93">
        <v>0</v>
      </c>
      <c r="M46" s="48"/>
      <c r="N46" s="48"/>
      <c r="O46" s="48">
        <f>SUM(C46:N46)</f>
        <v>1</v>
      </c>
    </row>
    <row r="47" spans="1:15" ht="12.75">
      <c r="A47" s="142" t="s">
        <v>290</v>
      </c>
      <c r="B47" s="47">
        <v>2013</v>
      </c>
      <c r="C47" s="47">
        <v>0</v>
      </c>
      <c r="D47" s="47">
        <v>0</v>
      </c>
      <c r="E47" s="47">
        <v>0</v>
      </c>
      <c r="F47" s="47">
        <v>0</v>
      </c>
      <c r="G47" s="47">
        <v>0</v>
      </c>
      <c r="H47" s="47">
        <v>0</v>
      </c>
      <c r="I47" s="47">
        <v>0</v>
      </c>
      <c r="J47" s="47">
        <v>1</v>
      </c>
      <c r="K47" s="47">
        <v>1</v>
      </c>
      <c r="L47" s="47">
        <v>0</v>
      </c>
      <c r="M47" s="47"/>
      <c r="N47" s="47"/>
      <c r="O47" s="47">
        <f>SUM(C47:N47)</f>
        <v>2</v>
      </c>
    </row>
    <row r="48" spans="1:15" ht="12.75">
      <c r="A48" s="115" t="s">
        <v>291</v>
      </c>
      <c r="B48" s="141" t="s">
        <v>249</v>
      </c>
      <c r="C48" s="47">
        <f aca="true" t="shared" si="37" ref="C48:O48">C46-C47</f>
        <v>0</v>
      </c>
      <c r="D48" s="47">
        <f t="shared" si="37"/>
        <v>0</v>
      </c>
      <c r="E48" s="47">
        <f t="shared" si="37"/>
        <v>0</v>
      </c>
      <c r="F48" s="47">
        <f t="shared" si="37"/>
        <v>0</v>
      </c>
      <c r="G48" s="47">
        <f t="shared" si="37"/>
        <v>0</v>
      </c>
      <c r="H48" s="47">
        <f t="shared" si="37"/>
        <v>1</v>
      </c>
      <c r="I48" s="47">
        <f t="shared" si="37"/>
        <v>0</v>
      </c>
      <c r="J48" s="47">
        <f t="shared" si="37"/>
        <v>-1</v>
      </c>
      <c r="K48" s="47">
        <f t="shared" si="37"/>
        <v>-1</v>
      </c>
      <c r="L48" s="47">
        <f t="shared" si="37"/>
        <v>0</v>
      </c>
      <c r="M48" s="47"/>
      <c r="N48" s="47"/>
      <c r="O48" s="47">
        <f t="shared" si="37"/>
        <v>-1</v>
      </c>
    </row>
    <row r="49" spans="1:15" ht="13.5" thickBot="1">
      <c r="A49" s="139"/>
      <c r="B49" s="140" t="s">
        <v>5</v>
      </c>
      <c r="C49" s="96">
        <v>0</v>
      </c>
      <c r="D49" s="96">
        <v>0</v>
      </c>
      <c r="E49" s="96">
        <v>0</v>
      </c>
      <c r="F49" s="96">
        <v>0</v>
      </c>
      <c r="G49" s="96">
        <v>0</v>
      </c>
      <c r="H49" s="96">
        <v>0</v>
      </c>
      <c r="I49" s="96">
        <v>0</v>
      </c>
      <c r="J49" s="96">
        <f>J48/J47</f>
        <v>-1</v>
      </c>
      <c r="K49" s="96">
        <f>K48/K47</f>
        <v>-1</v>
      </c>
      <c r="L49" s="96">
        <v>0</v>
      </c>
      <c r="M49" s="96"/>
      <c r="N49" s="96"/>
      <c r="O49" s="96">
        <f>O48/O47</f>
        <v>-0.5</v>
      </c>
    </row>
    <row r="50" spans="1:15" ht="12.75">
      <c r="A50" s="95"/>
      <c r="B50" s="48">
        <v>2014</v>
      </c>
      <c r="C50" s="93">
        <v>134</v>
      </c>
      <c r="D50" s="93">
        <v>102</v>
      </c>
      <c r="E50" s="93">
        <v>130</v>
      </c>
      <c r="F50" s="93">
        <v>111</v>
      </c>
      <c r="G50" s="93">
        <v>110</v>
      </c>
      <c r="H50" s="93">
        <v>124</v>
      </c>
      <c r="I50" s="93">
        <v>142</v>
      </c>
      <c r="J50" s="93">
        <v>165</v>
      </c>
      <c r="K50" s="93">
        <v>149</v>
      </c>
      <c r="L50" s="93">
        <v>105</v>
      </c>
      <c r="M50" s="48"/>
      <c r="N50" s="48"/>
      <c r="O50" s="48">
        <f>SUM(C50:N50)</f>
        <v>1272</v>
      </c>
    </row>
    <row r="51" spans="1:15" ht="12.75">
      <c r="A51" s="115" t="s">
        <v>292</v>
      </c>
      <c r="B51" s="47">
        <v>2013</v>
      </c>
      <c r="C51" s="47">
        <v>158</v>
      </c>
      <c r="D51" s="47">
        <v>90</v>
      </c>
      <c r="E51" s="47">
        <v>131</v>
      </c>
      <c r="F51" s="47">
        <v>147</v>
      </c>
      <c r="G51" s="47">
        <v>137</v>
      </c>
      <c r="H51" s="47">
        <v>118</v>
      </c>
      <c r="I51" s="47">
        <v>128</v>
      </c>
      <c r="J51" s="47">
        <v>180</v>
      </c>
      <c r="K51" s="47">
        <v>114</v>
      </c>
      <c r="L51" s="47">
        <v>127</v>
      </c>
      <c r="M51" s="47"/>
      <c r="N51" s="47"/>
      <c r="O51" s="47">
        <f>SUM(C51:N51)</f>
        <v>1330</v>
      </c>
    </row>
    <row r="52" spans="1:15" ht="12.75">
      <c r="A52" s="95"/>
      <c r="B52" s="141" t="s">
        <v>249</v>
      </c>
      <c r="C52" s="47">
        <f aca="true" t="shared" si="38" ref="C52:O52">C50-C51</f>
        <v>-24</v>
      </c>
      <c r="D52" s="47">
        <f t="shared" si="38"/>
        <v>12</v>
      </c>
      <c r="E52" s="47">
        <f t="shared" si="38"/>
        <v>-1</v>
      </c>
      <c r="F52" s="47">
        <f t="shared" si="38"/>
        <v>-36</v>
      </c>
      <c r="G52" s="47">
        <f t="shared" si="38"/>
        <v>-27</v>
      </c>
      <c r="H52" s="47">
        <f t="shared" si="38"/>
        <v>6</v>
      </c>
      <c r="I52" s="47">
        <f t="shared" si="38"/>
        <v>14</v>
      </c>
      <c r="J52" s="47">
        <f t="shared" si="38"/>
        <v>-15</v>
      </c>
      <c r="K52" s="47">
        <f t="shared" si="38"/>
        <v>35</v>
      </c>
      <c r="L52" s="47">
        <f t="shared" si="38"/>
        <v>-22</v>
      </c>
      <c r="M52" s="47"/>
      <c r="N52" s="47"/>
      <c r="O52" s="47">
        <f t="shared" si="38"/>
        <v>-58</v>
      </c>
    </row>
    <row r="53" spans="1:15" ht="13.5" thickBot="1">
      <c r="A53" s="139"/>
      <c r="B53" s="140" t="s">
        <v>5</v>
      </c>
      <c r="C53" s="96">
        <f aca="true" t="shared" si="39" ref="C53:O53">C52/C51</f>
        <v>-0.1518987341772152</v>
      </c>
      <c r="D53" s="96">
        <f t="shared" si="39"/>
        <v>0.13333333333333333</v>
      </c>
      <c r="E53" s="96">
        <f t="shared" si="39"/>
        <v>-0.007633587786259542</v>
      </c>
      <c r="F53" s="96">
        <f t="shared" si="39"/>
        <v>-0.24489795918367346</v>
      </c>
      <c r="G53" s="96">
        <f t="shared" si="39"/>
        <v>-0.19708029197080293</v>
      </c>
      <c r="H53" s="96">
        <f t="shared" si="39"/>
        <v>0.05084745762711865</v>
      </c>
      <c r="I53" s="96">
        <f t="shared" si="39"/>
        <v>0.109375</v>
      </c>
      <c r="J53" s="96">
        <f t="shared" si="39"/>
        <v>-0.08333333333333333</v>
      </c>
      <c r="K53" s="96">
        <f t="shared" si="39"/>
        <v>0.30701754385964913</v>
      </c>
      <c r="L53" s="96">
        <f t="shared" si="39"/>
        <v>-0.1732283464566929</v>
      </c>
      <c r="M53" s="96"/>
      <c r="N53" s="96"/>
      <c r="O53" s="96">
        <f t="shared" si="39"/>
        <v>-0.04360902255639098</v>
      </c>
    </row>
    <row r="54" spans="1:15" ht="12.75">
      <c r="A54" s="95"/>
      <c r="B54" s="48">
        <v>2014</v>
      </c>
      <c r="C54" s="93">
        <v>28</v>
      </c>
      <c r="D54" s="93">
        <v>41</v>
      </c>
      <c r="E54" s="93">
        <v>30</v>
      </c>
      <c r="F54" s="93">
        <v>23</v>
      </c>
      <c r="G54" s="93">
        <v>44</v>
      </c>
      <c r="H54" s="93">
        <v>31</v>
      </c>
      <c r="I54" s="93">
        <v>41</v>
      </c>
      <c r="J54" s="93">
        <v>29</v>
      </c>
      <c r="K54" s="93">
        <v>19</v>
      </c>
      <c r="L54" s="93">
        <v>32</v>
      </c>
      <c r="M54" s="93"/>
      <c r="N54" s="93"/>
      <c r="O54" s="48">
        <f>SUM(C54:N54)</f>
        <v>318</v>
      </c>
    </row>
    <row r="55" spans="1:15" ht="12.75">
      <c r="A55" s="115" t="s">
        <v>293</v>
      </c>
      <c r="B55" s="47">
        <v>2013</v>
      </c>
      <c r="C55" s="47">
        <v>21</v>
      </c>
      <c r="D55" s="47">
        <v>28</v>
      </c>
      <c r="E55" s="47">
        <v>27</v>
      </c>
      <c r="F55" s="47">
        <v>29</v>
      </c>
      <c r="G55" s="47">
        <v>23</v>
      </c>
      <c r="H55" s="47">
        <v>33</v>
      </c>
      <c r="I55" s="47">
        <v>35</v>
      </c>
      <c r="J55" s="47">
        <v>35</v>
      </c>
      <c r="K55" s="47">
        <v>39</v>
      </c>
      <c r="L55" s="47">
        <v>24</v>
      </c>
      <c r="M55" s="47"/>
      <c r="N55" s="47"/>
      <c r="O55" s="47">
        <f>SUM(C55:N55)</f>
        <v>294</v>
      </c>
    </row>
    <row r="56" spans="1:15" ht="12.75">
      <c r="A56" s="115" t="s">
        <v>294</v>
      </c>
      <c r="B56" s="141" t="s">
        <v>249</v>
      </c>
      <c r="C56" s="47">
        <f aca="true" t="shared" si="40" ref="C56:O56">C54-C55</f>
        <v>7</v>
      </c>
      <c r="D56" s="47">
        <f t="shared" si="40"/>
        <v>13</v>
      </c>
      <c r="E56" s="47">
        <f t="shared" si="40"/>
        <v>3</v>
      </c>
      <c r="F56" s="47">
        <f t="shared" si="40"/>
        <v>-6</v>
      </c>
      <c r="G56" s="47">
        <f t="shared" si="40"/>
        <v>21</v>
      </c>
      <c r="H56" s="47">
        <f t="shared" si="40"/>
        <v>-2</v>
      </c>
      <c r="I56" s="47">
        <f t="shared" si="40"/>
        <v>6</v>
      </c>
      <c r="J56" s="47">
        <f t="shared" si="40"/>
        <v>-6</v>
      </c>
      <c r="K56" s="47">
        <f t="shared" si="40"/>
        <v>-20</v>
      </c>
      <c r="L56" s="47">
        <f t="shared" si="40"/>
        <v>8</v>
      </c>
      <c r="M56" s="47"/>
      <c r="N56" s="47"/>
      <c r="O56" s="47">
        <f t="shared" si="40"/>
        <v>24</v>
      </c>
    </row>
    <row r="57" spans="1:15" ht="13.5" thickBot="1">
      <c r="A57" s="139" t="s">
        <v>0</v>
      </c>
      <c r="B57" s="140" t="s">
        <v>5</v>
      </c>
      <c r="C57" s="96">
        <f aca="true" t="shared" si="41" ref="C57:O57">C56/C55</f>
        <v>0.3333333333333333</v>
      </c>
      <c r="D57" s="96">
        <f t="shared" si="41"/>
        <v>0.4642857142857143</v>
      </c>
      <c r="E57" s="96">
        <f t="shared" si="41"/>
        <v>0.1111111111111111</v>
      </c>
      <c r="F57" s="96">
        <f t="shared" si="41"/>
        <v>-0.20689655172413793</v>
      </c>
      <c r="G57" s="96">
        <f t="shared" si="41"/>
        <v>0.9130434782608695</v>
      </c>
      <c r="H57" s="96">
        <f t="shared" si="41"/>
        <v>-0.06060606060606061</v>
      </c>
      <c r="I57" s="96">
        <f t="shared" si="41"/>
        <v>0.17142857142857143</v>
      </c>
      <c r="J57" s="96">
        <f t="shared" si="41"/>
        <v>-0.17142857142857143</v>
      </c>
      <c r="K57" s="96">
        <f t="shared" si="41"/>
        <v>-0.5128205128205128</v>
      </c>
      <c r="L57" s="96">
        <f t="shared" si="41"/>
        <v>0.3333333333333333</v>
      </c>
      <c r="M57" s="96"/>
      <c r="N57" s="96"/>
      <c r="O57" s="96">
        <f t="shared" si="41"/>
        <v>0.08163265306122448</v>
      </c>
    </row>
    <row r="58" spans="1:15" ht="12.75">
      <c r="A58" s="95"/>
      <c r="B58" s="48">
        <v>2014</v>
      </c>
      <c r="C58" s="93">
        <v>113</v>
      </c>
      <c r="D58" s="93">
        <v>102</v>
      </c>
      <c r="E58" s="93">
        <v>89</v>
      </c>
      <c r="F58" s="93">
        <v>123</v>
      </c>
      <c r="G58" s="93">
        <v>119</v>
      </c>
      <c r="H58" s="93">
        <v>80</v>
      </c>
      <c r="I58" s="93">
        <v>108</v>
      </c>
      <c r="J58" s="93">
        <v>143</v>
      </c>
      <c r="K58" s="93">
        <v>86</v>
      </c>
      <c r="L58" s="93">
        <v>97</v>
      </c>
      <c r="M58" s="93"/>
      <c r="N58" s="93"/>
      <c r="O58" s="48">
        <f>SUM(C58:N58)</f>
        <v>1060</v>
      </c>
    </row>
    <row r="59" spans="1:15" ht="12.75">
      <c r="A59" s="115" t="s">
        <v>295</v>
      </c>
      <c r="B59" s="47">
        <v>2013</v>
      </c>
      <c r="C59" s="47">
        <v>123</v>
      </c>
      <c r="D59" s="47">
        <v>113</v>
      </c>
      <c r="E59" s="47">
        <v>113</v>
      </c>
      <c r="F59" s="47">
        <v>101</v>
      </c>
      <c r="G59" s="47">
        <v>125</v>
      </c>
      <c r="H59" s="47">
        <v>117</v>
      </c>
      <c r="I59" s="47">
        <v>150</v>
      </c>
      <c r="J59" s="47">
        <v>103</v>
      </c>
      <c r="K59" s="47">
        <v>113</v>
      </c>
      <c r="L59" s="47">
        <v>109</v>
      </c>
      <c r="M59" s="47"/>
      <c r="N59" s="47"/>
      <c r="O59" s="47">
        <f>SUM(C59:N59)</f>
        <v>1167</v>
      </c>
    </row>
    <row r="60" spans="1:15" ht="12.75">
      <c r="A60" s="95"/>
      <c r="B60" s="141" t="s">
        <v>249</v>
      </c>
      <c r="C60" s="47">
        <f aca="true" t="shared" si="42" ref="C60:O60">C58-C59</f>
        <v>-10</v>
      </c>
      <c r="D60" s="47">
        <f t="shared" si="42"/>
        <v>-11</v>
      </c>
      <c r="E60" s="47">
        <f t="shared" si="42"/>
        <v>-24</v>
      </c>
      <c r="F60" s="47">
        <f t="shared" si="42"/>
        <v>22</v>
      </c>
      <c r="G60" s="47">
        <f t="shared" si="42"/>
        <v>-6</v>
      </c>
      <c r="H60" s="47">
        <f t="shared" si="42"/>
        <v>-37</v>
      </c>
      <c r="I60" s="47">
        <f t="shared" si="42"/>
        <v>-42</v>
      </c>
      <c r="J60" s="47">
        <f t="shared" si="42"/>
        <v>40</v>
      </c>
      <c r="K60" s="47">
        <f t="shared" si="42"/>
        <v>-27</v>
      </c>
      <c r="L60" s="47">
        <f t="shared" si="42"/>
        <v>-12</v>
      </c>
      <c r="M60" s="47"/>
      <c r="N60" s="47"/>
      <c r="O60" s="47">
        <f t="shared" si="42"/>
        <v>-107</v>
      </c>
    </row>
    <row r="61" spans="1:15" ht="13.5" thickBot="1">
      <c r="A61" s="139"/>
      <c r="B61" s="140" t="s">
        <v>5</v>
      </c>
      <c r="C61" s="96">
        <f aca="true" t="shared" si="43" ref="C61:O61">C60/C59</f>
        <v>-0.08130081300813008</v>
      </c>
      <c r="D61" s="96">
        <f t="shared" si="43"/>
        <v>-0.09734513274336283</v>
      </c>
      <c r="E61" s="96">
        <f t="shared" si="43"/>
        <v>-0.21238938053097345</v>
      </c>
      <c r="F61" s="96">
        <f t="shared" si="43"/>
        <v>0.21782178217821782</v>
      </c>
      <c r="G61" s="96">
        <f t="shared" si="43"/>
        <v>-0.048</v>
      </c>
      <c r="H61" s="96">
        <f t="shared" si="43"/>
        <v>-0.3162393162393162</v>
      </c>
      <c r="I61" s="96">
        <f t="shared" si="43"/>
        <v>-0.28</v>
      </c>
      <c r="J61" s="96">
        <f t="shared" si="43"/>
        <v>0.3883495145631068</v>
      </c>
      <c r="K61" s="96">
        <f t="shared" si="43"/>
        <v>-0.23893805309734514</v>
      </c>
      <c r="L61" s="96">
        <f t="shared" si="43"/>
        <v>-0.11009174311926606</v>
      </c>
      <c r="M61" s="96"/>
      <c r="N61" s="96"/>
      <c r="O61" s="96">
        <f t="shared" si="43"/>
        <v>-0.09168808911739502</v>
      </c>
    </row>
    <row r="62" spans="1:15" ht="12.75">
      <c r="A62" s="95"/>
      <c r="B62" s="48">
        <v>2014</v>
      </c>
      <c r="C62" s="93">
        <v>495</v>
      </c>
      <c r="D62" s="93">
        <v>381</v>
      </c>
      <c r="E62" s="93">
        <v>470</v>
      </c>
      <c r="F62" s="93">
        <v>436</v>
      </c>
      <c r="G62" s="93">
        <v>412</v>
      </c>
      <c r="H62" s="93">
        <v>396</v>
      </c>
      <c r="I62" s="93">
        <v>457</v>
      </c>
      <c r="J62" s="93">
        <v>490</v>
      </c>
      <c r="K62" s="93">
        <v>410</v>
      </c>
      <c r="L62" s="93">
        <v>432</v>
      </c>
      <c r="M62" s="93"/>
      <c r="N62" s="93"/>
      <c r="O62" s="48">
        <f>SUM(C62:N62)</f>
        <v>4379</v>
      </c>
    </row>
    <row r="63" spans="1:15" ht="12.75">
      <c r="A63" s="115" t="s">
        <v>296</v>
      </c>
      <c r="B63" s="47">
        <v>2013</v>
      </c>
      <c r="C63" s="47">
        <v>488</v>
      </c>
      <c r="D63" s="47">
        <v>372</v>
      </c>
      <c r="E63" s="47">
        <v>494</v>
      </c>
      <c r="F63" s="47">
        <v>437</v>
      </c>
      <c r="G63" s="47">
        <v>512</v>
      </c>
      <c r="H63" s="47">
        <v>479</v>
      </c>
      <c r="I63" s="47">
        <v>484</v>
      </c>
      <c r="J63" s="47">
        <v>474</v>
      </c>
      <c r="K63" s="47">
        <v>396</v>
      </c>
      <c r="L63" s="47">
        <v>445</v>
      </c>
      <c r="M63" s="47"/>
      <c r="N63" s="47"/>
      <c r="O63" s="47">
        <f>SUM(C63:N63)</f>
        <v>4581</v>
      </c>
    </row>
    <row r="64" spans="1:15" ht="12.75">
      <c r="A64" s="115" t="s">
        <v>297</v>
      </c>
      <c r="B64" s="141" t="s">
        <v>249</v>
      </c>
      <c r="C64" s="47">
        <f aca="true" t="shared" si="44" ref="C64:O64">C62-C63</f>
        <v>7</v>
      </c>
      <c r="D64" s="47">
        <f t="shared" si="44"/>
        <v>9</v>
      </c>
      <c r="E64" s="47">
        <f t="shared" si="44"/>
        <v>-24</v>
      </c>
      <c r="F64" s="47">
        <f t="shared" si="44"/>
        <v>-1</v>
      </c>
      <c r="G64" s="47">
        <f t="shared" si="44"/>
        <v>-100</v>
      </c>
      <c r="H64" s="47">
        <f t="shared" si="44"/>
        <v>-83</v>
      </c>
      <c r="I64" s="47">
        <f t="shared" si="44"/>
        <v>-27</v>
      </c>
      <c r="J64" s="47">
        <f t="shared" si="44"/>
        <v>16</v>
      </c>
      <c r="K64" s="47">
        <f t="shared" si="44"/>
        <v>14</v>
      </c>
      <c r="L64" s="47">
        <f t="shared" si="44"/>
        <v>-13</v>
      </c>
      <c r="M64" s="47"/>
      <c r="N64" s="47"/>
      <c r="O64" s="47">
        <f t="shared" si="44"/>
        <v>-202</v>
      </c>
    </row>
    <row r="65" spans="1:15" ht="13.5" thickBot="1">
      <c r="A65" s="139"/>
      <c r="B65" s="140" t="s">
        <v>5</v>
      </c>
      <c r="C65" s="96">
        <f aca="true" t="shared" si="45" ref="C65:O65">C64/C63</f>
        <v>0.014344262295081968</v>
      </c>
      <c r="D65" s="96">
        <f t="shared" si="45"/>
        <v>0.024193548387096774</v>
      </c>
      <c r="E65" s="96">
        <f t="shared" si="45"/>
        <v>-0.048582995951417005</v>
      </c>
      <c r="F65" s="96">
        <f t="shared" si="45"/>
        <v>-0.002288329519450801</v>
      </c>
      <c r="G65" s="96">
        <f t="shared" si="45"/>
        <v>-0.1953125</v>
      </c>
      <c r="H65" s="96">
        <f t="shared" si="45"/>
        <v>-0.1732776617954071</v>
      </c>
      <c r="I65" s="96">
        <f t="shared" si="45"/>
        <v>-0.05578512396694215</v>
      </c>
      <c r="J65" s="96">
        <f t="shared" si="45"/>
        <v>0.03375527426160337</v>
      </c>
      <c r="K65" s="96">
        <f t="shared" si="45"/>
        <v>0.03535353535353535</v>
      </c>
      <c r="L65" s="96">
        <f t="shared" si="45"/>
        <v>-0.029213483146067417</v>
      </c>
      <c r="M65" s="96"/>
      <c r="N65" s="96"/>
      <c r="O65" s="96">
        <f t="shared" si="45"/>
        <v>-0.044095175725824054</v>
      </c>
    </row>
    <row r="66" spans="1:15" ht="12.75">
      <c r="A66" s="95"/>
      <c r="B66" s="48">
        <v>2014</v>
      </c>
      <c r="C66" s="93">
        <v>118</v>
      </c>
      <c r="D66" s="93">
        <v>75</v>
      </c>
      <c r="E66" s="93">
        <v>82</v>
      </c>
      <c r="F66" s="93">
        <v>81</v>
      </c>
      <c r="G66" s="93">
        <v>93</v>
      </c>
      <c r="H66" s="93">
        <v>72</v>
      </c>
      <c r="I66" s="93">
        <v>94</v>
      </c>
      <c r="J66" s="93">
        <v>130</v>
      </c>
      <c r="K66" s="93">
        <v>96</v>
      </c>
      <c r="L66" s="93">
        <v>93</v>
      </c>
      <c r="M66" s="93"/>
      <c r="N66" s="93"/>
      <c r="O66" s="48">
        <f>SUM(C66:N66)</f>
        <v>934</v>
      </c>
    </row>
    <row r="67" spans="1:15" ht="12.75">
      <c r="A67" s="115" t="s">
        <v>298</v>
      </c>
      <c r="B67" s="47">
        <v>2013</v>
      </c>
      <c r="C67" s="47">
        <v>131</v>
      </c>
      <c r="D67" s="47">
        <v>76</v>
      </c>
      <c r="E67" s="47">
        <v>117</v>
      </c>
      <c r="F67" s="47">
        <v>120</v>
      </c>
      <c r="G67" s="47">
        <v>112</v>
      </c>
      <c r="H67" s="47">
        <v>87</v>
      </c>
      <c r="I67" s="47">
        <v>101</v>
      </c>
      <c r="J67" s="47">
        <v>135</v>
      </c>
      <c r="K67" s="47">
        <v>118</v>
      </c>
      <c r="L67" s="47">
        <v>78</v>
      </c>
      <c r="M67" s="47"/>
      <c r="N67" s="47"/>
      <c r="O67" s="47">
        <f>SUM(C67:N67)</f>
        <v>1075</v>
      </c>
    </row>
    <row r="68" spans="1:15" ht="12.75">
      <c r="A68" s="115" t="s">
        <v>299</v>
      </c>
      <c r="B68" s="141" t="s">
        <v>249</v>
      </c>
      <c r="C68" s="47">
        <f aca="true" t="shared" si="46" ref="C68:O68">C66-C67</f>
        <v>-13</v>
      </c>
      <c r="D68" s="47">
        <f t="shared" si="46"/>
        <v>-1</v>
      </c>
      <c r="E68" s="47">
        <f t="shared" si="46"/>
        <v>-35</v>
      </c>
      <c r="F68" s="47">
        <f t="shared" si="46"/>
        <v>-39</v>
      </c>
      <c r="G68" s="47">
        <f t="shared" si="46"/>
        <v>-19</v>
      </c>
      <c r="H68" s="47">
        <f t="shared" si="46"/>
        <v>-15</v>
      </c>
      <c r="I68" s="47">
        <f t="shared" si="46"/>
        <v>-7</v>
      </c>
      <c r="J68" s="47">
        <f t="shared" si="46"/>
        <v>-5</v>
      </c>
      <c r="K68" s="47">
        <f t="shared" si="46"/>
        <v>-22</v>
      </c>
      <c r="L68" s="47">
        <f t="shared" si="46"/>
        <v>15</v>
      </c>
      <c r="M68" s="47"/>
      <c r="N68" s="47"/>
      <c r="O68" s="47">
        <f t="shared" si="46"/>
        <v>-141</v>
      </c>
    </row>
    <row r="69" spans="1:15" ht="13.5" thickBot="1">
      <c r="A69" s="139"/>
      <c r="B69" s="140" t="s">
        <v>5</v>
      </c>
      <c r="C69" s="96">
        <f aca="true" t="shared" si="47" ref="C69:O69">C68/C67</f>
        <v>-0.09923664122137404</v>
      </c>
      <c r="D69" s="96">
        <f t="shared" si="47"/>
        <v>-0.013157894736842105</v>
      </c>
      <c r="E69" s="96">
        <f t="shared" si="47"/>
        <v>-0.29914529914529914</v>
      </c>
      <c r="F69" s="96">
        <f t="shared" si="47"/>
        <v>-0.325</v>
      </c>
      <c r="G69" s="96">
        <f t="shared" si="47"/>
        <v>-0.16964285714285715</v>
      </c>
      <c r="H69" s="96">
        <f t="shared" si="47"/>
        <v>-0.1724137931034483</v>
      </c>
      <c r="I69" s="96">
        <f t="shared" si="47"/>
        <v>-0.06930693069306931</v>
      </c>
      <c r="J69" s="96">
        <f t="shared" si="47"/>
        <v>-0.037037037037037035</v>
      </c>
      <c r="K69" s="96">
        <f t="shared" si="47"/>
        <v>-0.1864406779661017</v>
      </c>
      <c r="L69" s="96">
        <f t="shared" si="47"/>
        <v>0.19230769230769232</v>
      </c>
      <c r="M69" s="96"/>
      <c r="N69" s="96"/>
      <c r="O69" s="96">
        <f t="shared" si="47"/>
        <v>-0.13116279069767442</v>
      </c>
    </row>
    <row r="71" ht="13.5" thickBot="1">
      <c r="A71" s="144" t="s">
        <v>262</v>
      </c>
    </row>
    <row r="72" spans="1:15" ht="13.5" thickBot="1">
      <c r="A72" t="s">
        <v>0</v>
      </c>
      <c r="B72" s="116" t="s">
        <v>248</v>
      </c>
      <c r="C72" s="116" t="s">
        <v>275</v>
      </c>
      <c r="D72" s="116" t="s">
        <v>276</v>
      </c>
      <c r="E72" s="116" t="s">
        <v>277</v>
      </c>
      <c r="F72" s="116" t="s">
        <v>278</v>
      </c>
      <c r="G72" s="116" t="s">
        <v>279</v>
      </c>
      <c r="H72" s="116" t="s">
        <v>280</v>
      </c>
      <c r="I72" s="116" t="s">
        <v>281</v>
      </c>
      <c r="J72" s="116" t="s">
        <v>282</v>
      </c>
      <c r="K72" s="116" t="s">
        <v>283</v>
      </c>
      <c r="L72" s="116" t="s">
        <v>284</v>
      </c>
      <c r="M72" s="116" t="s">
        <v>285</v>
      </c>
      <c r="N72" s="116" t="s">
        <v>286</v>
      </c>
      <c r="O72" s="116" t="s">
        <v>40</v>
      </c>
    </row>
    <row r="73" spans="1:15" ht="12.75">
      <c r="A73" s="94"/>
      <c r="B73" s="48">
        <v>2014</v>
      </c>
      <c r="C73" s="48">
        <f aca="true" t="shared" si="48" ref="C73:L74">SUM(C77+C81+C85+C89+C93+C97+C101)</f>
        <v>363</v>
      </c>
      <c r="D73" s="48">
        <f t="shared" si="48"/>
        <v>414</v>
      </c>
      <c r="E73" s="48">
        <f t="shared" si="48"/>
        <v>378</v>
      </c>
      <c r="F73" s="48">
        <f t="shared" si="48"/>
        <v>399</v>
      </c>
      <c r="G73" s="48">
        <f t="shared" si="48"/>
        <v>490</v>
      </c>
      <c r="H73" s="48">
        <f t="shared" si="48"/>
        <v>442</v>
      </c>
      <c r="I73" s="48">
        <f t="shared" si="48"/>
        <v>444</v>
      </c>
      <c r="J73" s="48">
        <f t="shared" si="48"/>
        <v>445</v>
      </c>
      <c r="K73" s="48">
        <f t="shared" si="48"/>
        <v>337</v>
      </c>
      <c r="L73" s="48">
        <f t="shared" si="48"/>
        <v>363</v>
      </c>
      <c r="M73" s="48"/>
      <c r="N73" s="48"/>
      <c r="O73" s="48">
        <f>SUM(O77+O81+O85+O89+O93+O97+O101)</f>
        <v>4075</v>
      </c>
    </row>
    <row r="74" spans="1:15" ht="12.75">
      <c r="A74" s="115" t="s">
        <v>40</v>
      </c>
      <c r="B74" s="47">
        <v>2013</v>
      </c>
      <c r="C74" s="47">
        <f t="shared" si="48"/>
        <v>402</v>
      </c>
      <c r="D74" s="47">
        <f t="shared" si="48"/>
        <v>308</v>
      </c>
      <c r="E74" s="47">
        <f t="shared" si="48"/>
        <v>311</v>
      </c>
      <c r="F74" s="47">
        <f t="shared" si="48"/>
        <v>416</v>
      </c>
      <c r="G74" s="47">
        <f t="shared" si="48"/>
        <v>415</v>
      </c>
      <c r="H74" s="47">
        <f t="shared" si="48"/>
        <v>363</v>
      </c>
      <c r="I74" s="47">
        <f t="shared" si="48"/>
        <v>395</v>
      </c>
      <c r="J74" s="47">
        <f t="shared" si="48"/>
        <v>364</v>
      </c>
      <c r="K74" s="47">
        <f t="shared" si="48"/>
        <v>332</v>
      </c>
      <c r="L74" s="47">
        <f t="shared" si="48"/>
        <v>393</v>
      </c>
      <c r="M74" s="47"/>
      <c r="N74" s="47"/>
      <c r="O74" s="47">
        <f>SUM(C74:N74)</f>
        <v>3699</v>
      </c>
    </row>
    <row r="75" spans="1:15" ht="12.75">
      <c r="A75" s="115" t="s">
        <v>287</v>
      </c>
      <c r="B75" s="138" t="s">
        <v>249</v>
      </c>
      <c r="C75" s="47">
        <f aca="true" t="shared" si="49" ref="C75:O75">C73-C74</f>
        <v>-39</v>
      </c>
      <c r="D75" s="47">
        <f t="shared" si="49"/>
        <v>106</v>
      </c>
      <c r="E75" s="47">
        <f t="shared" si="49"/>
        <v>67</v>
      </c>
      <c r="F75" s="47">
        <f t="shared" si="49"/>
        <v>-17</v>
      </c>
      <c r="G75" s="47">
        <f t="shared" si="49"/>
        <v>75</v>
      </c>
      <c r="H75" s="47">
        <f t="shared" si="49"/>
        <v>79</v>
      </c>
      <c r="I75" s="47">
        <f t="shared" si="49"/>
        <v>49</v>
      </c>
      <c r="J75" s="47">
        <f t="shared" si="49"/>
        <v>81</v>
      </c>
      <c r="K75" s="47">
        <f t="shared" si="49"/>
        <v>5</v>
      </c>
      <c r="L75" s="47">
        <f t="shared" si="49"/>
        <v>-30</v>
      </c>
      <c r="M75" s="47"/>
      <c r="N75" s="47"/>
      <c r="O75" s="47">
        <f t="shared" si="49"/>
        <v>376</v>
      </c>
    </row>
    <row r="76" spans="1:15" ht="13.5" thickBot="1">
      <c r="A76" s="139"/>
      <c r="B76" s="140" t="s">
        <v>5</v>
      </c>
      <c r="C76" s="96">
        <f aca="true" t="shared" si="50" ref="C76:O76">C75/C74</f>
        <v>-0.09701492537313433</v>
      </c>
      <c r="D76" s="96">
        <f t="shared" si="50"/>
        <v>0.34415584415584416</v>
      </c>
      <c r="E76" s="96">
        <f t="shared" si="50"/>
        <v>0.21543408360128619</v>
      </c>
      <c r="F76" s="96">
        <f t="shared" si="50"/>
        <v>-0.040865384615384616</v>
      </c>
      <c r="G76" s="96">
        <f t="shared" si="50"/>
        <v>0.18072289156626506</v>
      </c>
      <c r="H76" s="96">
        <f t="shared" si="50"/>
        <v>0.21763085399449036</v>
      </c>
      <c r="I76" s="96">
        <f t="shared" si="50"/>
        <v>0.1240506329113924</v>
      </c>
      <c r="J76" s="96">
        <f t="shared" si="50"/>
        <v>0.22252747252747251</v>
      </c>
      <c r="K76" s="96">
        <f t="shared" si="50"/>
        <v>0.015060240963855422</v>
      </c>
      <c r="L76" s="96">
        <f t="shared" si="50"/>
        <v>-0.07633587786259542</v>
      </c>
      <c r="M76" s="96"/>
      <c r="N76" s="96"/>
      <c r="O76" s="96">
        <f t="shared" si="50"/>
        <v>0.10164909434982428</v>
      </c>
    </row>
    <row r="77" spans="1:15" ht="12.75">
      <c r="A77" s="95"/>
      <c r="B77" s="48">
        <v>2014</v>
      </c>
      <c r="C77" s="48">
        <v>2</v>
      </c>
      <c r="D77" s="48">
        <v>2</v>
      </c>
      <c r="E77" s="48">
        <v>1</v>
      </c>
      <c r="F77" s="48">
        <v>3</v>
      </c>
      <c r="G77" s="48">
        <v>0</v>
      </c>
      <c r="H77" s="48">
        <v>3</v>
      </c>
      <c r="I77" s="48">
        <v>3</v>
      </c>
      <c r="J77" s="48">
        <v>5</v>
      </c>
      <c r="K77" s="48">
        <v>3</v>
      </c>
      <c r="L77" s="48">
        <v>2</v>
      </c>
      <c r="M77" s="48"/>
      <c r="N77" s="48"/>
      <c r="O77" s="48">
        <f>SUM(C77:N77)</f>
        <v>24</v>
      </c>
    </row>
    <row r="78" spans="1:15" ht="12.75">
      <c r="A78" s="115" t="s">
        <v>288</v>
      </c>
      <c r="B78" s="47">
        <v>2013</v>
      </c>
      <c r="C78" s="47">
        <v>9</v>
      </c>
      <c r="D78" s="47">
        <v>5</v>
      </c>
      <c r="E78" s="47">
        <v>1</v>
      </c>
      <c r="F78" s="47">
        <v>4</v>
      </c>
      <c r="G78" s="47">
        <v>2</v>
      </c>
      <c r="H78" s="47">
        <v>4</v>
      </c>
      <c r="I78" s="47">
        <v>4</v>
      </c>
      <c r="J78" s="47">
        <v>6</v>
      </c>
      <c r="K78" s="47">
        <v>3</v>
      </c>
      <c r="L78" s="47">
        <v>10</v>
      </c>
      <c r="M78" s="47"/>
      <c r="N78" s="47"/>
      <c r="O78" s="47">
        <f>SUM(C78:N78)</f>
        <v>48</v>
      </c>
    </row>
    <row r="79" spans="1:15" ht="12.75">
      <c r="A79" s="115" t="s">
        <v>289</v>
      </c>
      <c r="B79" s="141" t="s">
        <v>249</v>
      </c>
      <c r="C79" s="47">
        <f aca="true" t="shared" si="51" ref="C79:O79">C77-C78</f>
        <v>-7</v>
      </c>
      <c r="D79" s="47">
        <f t="shared" si="51"/>
        <v>-3</v>
      </c>
      <c r="E79" s="47">
        <f t="shared" si="51"/>
        <v>0</v>
      </c>
      <c r="F79" s="47">
        <f t="shared" si="51"/>
        <v>-1</v>
      </c>
      <c r="G79" s="47">
        <f t="shared" si="51"/>
        <v>-2</v>
      </c>
      <c r="H79" s="47">
        <f t="shared" si="51"/>
        <v>-1</v>
      </c>
      <c r="I79" s="47">
        <f t="shared" si="51"/>
        <v>-1</v>
      </c>
      <c r="J79" s="47">
        <f t="shared" si="51"/>
        <v>-1</v>
      </c>
      <c r="K79" s="47">
        <f t="shared" si="51"/>
        <v>0</v>
      </c>
      <c r="L79" s="47">
        <f t="shared" si="51"/>
        <v>-8</v>
      </c>
      <c r="M79" s="47"/>
      <c r="N79" s="47"/>
      <c r="O79" s="47">
        <f t="shared" si="51"/>
        <v>-24</v>
      </c>
    </row>
    <row r="80" spans="1:15" ht="13.5" thickBot="1">
      <c r="A80" s="139"/>
      <c r="B80" s="140" t="s">
        <v>5</v>
      </c>
      <c r="C80" s="96">
        <f aca="true" t="shared" si="52" ref="C80:K80">C79/C78</f>
        <v>-0.7777777777777778</v>
      </c>
      <c r="D80" s="96">
        <f t="shared" si="52"/>
        <v>-0.6</v>
      </c>
      <c r="E80" s="96">
        <f t="shared" si="52"/>
        <v>0</v>
      </c>
      <c r="F80" s="96">
        <f t="shared" si="52"/>
        <v>-0.25</v>
      </c>
      <c r="G80" s="96">
        <f t="shared" si="52"/>
        <v>-1</v>
      </c>
      <c r="H80" s="96">
        <f t="shared" si="52"/>
        <v>-0.25</v>
      </c>
      <c r="I80" s="96">
        <f t="shared" si="52"/>
        <v>-0.25</v>
      </c>
      <c r="J80" s="96">
        <f t="shared" si="52"/>
        <v>-0.16666666666666666</v>
      </c>
      <c r="K80" s="96">
        <f t="shared" si="52"/>
        <v>0</v>
      </c>
      <c r="L80" s="96">
        <f>L79/L78</f>
        <v>-0.8</v>
      </c>
      <c r="M80" s="96"/>
      <c r="N80" s="96"/>
      <c r="O80" s="96">
        <f>O79/O78</f>
        <v>-0.5</v>
      </c>
    </row>
    <row r="81" spans="1:15" ht="12.75">
      <c r="A81" s="95"/>
      <c r="B81" s="48">
        <v>2014</v>
      </c>
      <c r="C81" s="93">
        <v>0</v>
      </c>
      <c r="D81" s="93">
        <v>0</v>
      </c>
      <c r="E81" s="93">
        <v>0</v>
      </c>
      <c r="F81" s="93">
        <v>4</v>
      </c>
      <c r="G81" s="93">
        <v>0</v>
      </c>
      <c r="H81" s="93">
        <v>0</v>
      </c>
      <c r="I81" s="93">
        <v>0</v>
      </c>
      <c r="J81" s="93">
        <v>1</v>
      </c>
      <c r="K81" s="93">
        <v>0</v>
      </c>
      <c r="L81" s="93">
        <v>0</v>
      </c>
      <c r="M81" s="93"/>
      <c r="N81" s="93"/>
      <c r="O81" s="48">
        <f>SUM(C81:N81)</f>
        <v>5</v>
      </c>
    </row>
    <row r="82" spans="1:15" ht="12.75">
      <c r="A82" s="142" t="s">
        <v>290</v>
      </c>
      <c r="B82" s="47">
        <v>2013</v>
      </c>
      <c r="C82" s="47">
        <v>0</v>
      </c>
      <c r="D82" s="47">
        <v>0</v>
      </c>
      <c r="E82" s="47">
        <v>0</v>
      </c>
      <c r="F82" s="47">
        <v>0</v>
      </c>
      <c r="G82" s="47">
        <v>0</v>
      </c>
      <c r="H82" s="47">
        <v>0</v>
      </c>
      <c r="I82" s="47">
        <v>0</v>
      </c>
      <c r="J82" s="47">
        <v>0</v>
      </c>
      <c r="K82" s="47">
        <v>0</v>
      </c>
      <c r="L82" s="47">
        <v>0</v>
      </c>
      <c r="M82" s="47"/>
      <c r="N82" s="47"/>
      <c r="O82" s="47">
        <f>SUM(C82:N82)</f>
        <v>0</v>
      </c>
    </row>
    <row r="83" spans="1:15" ht="12.75">
      <c r="A83" s="115" t="s">
        <v>291</v>
      </c>
      <c r="B83" s="141" t="s">
        <v>249</v>
      </c>
      <c r="C83" s="47">
        <f aca="true" t="shared" si="53" ref="C83:O83">C81-C82</f>
        <v>0</v>
      </c>
      <c r="D83" s="47">
        <f t="shared" si="53"/>
        <v>0</v>
      </c>
      <c r="E83" s="47">
        <f t="shared" si="53"/>
        <v>0</v>
      </c>
      <c r="F83" s="47">
        <f t="shared" si="53"/>
        <v>4</v>
      </c>
      <c r="G83" s="47">
        <f t="shared" si="53"/>
        <v>0</v>
      </c>
      <c r="H83" s="47">
        <f t="shared" si="53"/>
        <v>0</v>
      </c>
      <c r="I83" s="47">
        <f t="shared" si="53"/>
        <v>0</v>
      </c>
      <c r="J83" s="47">
        <f t="shared" si="53"/>
        <v>1</v>
      </c>
      <c r="K83" s="47">
        <f t="shared" si="53"/>
        <v>0</v>
      </c>
      <c r="L83" s="47">
        <f t="shared" si="53"/>
        <v>0</v>
      </c>
      <c r="M83" s="47"/>
      <c r="N83" s="47"/>
      <c r="O83" s="47">
        <f t="shared" si="53"/>
        <v>5</v>
      </c>
    </row>
    <row r="84" spans="1:15" ht="13.5" thickBot="1">
      <c r="A84" s="139"/>
      <c r="B84" s="140" t="s">
        <v>5</v>
      </c>
      <c r="C84" s="96">
        <v>0</v>
      </c>
      <c r="D84" s="96">
        <v>0</v>
      </c>
      <c r="E84" s="96">
        <v>0</v>
      </c>
      <c r="F84" s="96">
        <v>0</v>
      </c>
      <c r="G84" s="96">
        <v>0</v>
      </c>
      <c r="H84" s="96">
        <v>0</v>
      </c>
      <c r="I84" s="96">
        <v>0</v>
      </c>
      <c r="J84" s="96">
        <v>0</v>
      </c>
      <c r="K84" s="96">
        <v>0</v>
      </c>
      <c r="L84" s="96">
        <v>0</v>
      </c>
      <c r="M84" s="96"/>
      <c r="N84" s="96"/>
      <c r="O84" s="96">
        <v>0</v>
      </c>
    </row>
    <row r="85" spans="1:15" ht="12.75">
      <c r="A85" s="95"/>
      <c r="B85" s="48">
        <v>2014</v>
      </c>
      <c r="C85" s="93">
        <v>22</v>
      </c>
      <c r="D85" s="93">
        <v>24</v>
      </c>
      <c r="E85" s="93">
        <v>14</v>
      </c>
      <c r="F85" s="93">
        <v>22</v>
      </c>
      <c r="G85" s="93">
        <v>22</v>
      </c>
      <c r="H85" s="93">
        <v>25</v>
      </c>
      <c r="I85" s="93">
        <v>19</v>
      </c>
      <c r="J85" s="93">
        <v>27</v>
      </c>
      <c r="K85" s="93">
        <v>23</v>
      </c>
      <c r="L85" s="93">
        <v>13</v>
      </c>
      <c r="M85" s="93"/>
      <c r="N85" s="93"/>
      <c r="O85" s="48">
        <f>SUM(C85:N85)</f>
        <v>211</v>
      </c>
    </row>
    <row r="86" spans="1:15" ht="12.75">
      <c r="A86" s="115" t="s">
        <v>292</v>
      </c>
      <c r="B86" s="47">
        <v>2013</v>
      </c>
      <c r="C86" s="47">
        <v>27</v>
      </c>
      <c r="D86" s="47">
        <v>26</v>
      </c>
      <c r="E86" s="47">
        <v>22</v>
      </c>
      <c r="F86" s="47">
        <v>15</v>
      </c>
      <c r="G86" s="47">
        <v>28</v>
      </c>
      <c r="H86" s="47">
        <v>18</v>
      </c>
      <c r="I86" s="47">
        <v>31</v>
      </c>
      <c r="J86" s="47">
        <v>23</v>
      </c>
      <c r="K86" s="47">
        <v>18</v>
      </c>
      <c r="L86" s="47">
        <v>32</v>
      </c>
      <c r="M86" s="47"/>
      <c r="N86" s="47"/>
      <c r="O86" s="47">
        <f>SUM(C86:N86)</f>
        <v>240</v>
      </c>
    </row>
    <row r="87" spans="1:15" ht="12.75">
      <c r="A87" s="95"/>
      <c r="B87" s="141" t="s">
        <v>249</v>
      </c>
      <c r="C87" s="47">
        <f aca="true" t="shared" si="54" ref="C87:O87">C85-C86</f>
        <v>-5</v>
      </c>
      <c r="D87" s="47">
        <f t="shared" si="54"/>
        <v>-2</v>
      </c>
      <c r="E87" s="47">
        <f t="shared" si="54"/>
        <v>-8</v>
      </c>
      <c r="F87" s="47">
        <f t="shared" si="54"/>
        <v>7</v>
      </c>
      <c r="G87" s="47">
        <f t="shared" si="54"/>
        <v>-6</v>
      </c>
      <c r="H87" s="47">
        <f t="shared" si="54"/>
        <v>7</v>
      </c>
      <c r="I87" s="47">
        <f t="shared" si="54"/>
        <v>-12</v>
      </c>
      <c r="J87" s="47">
        <f t="shared" si="54"/>
        <v>4</v>
      </c>
      <c r="K87" s="47">
        <f t="shared" si="54"/>
        <v>5</v>
      </c>
      <c r="L87" s="47">
        <f t="shared" si="54"/>
        <v>-19</v>
      </c>
      <c r="M87" s="47"/>
      <c r="N87" s="47"/>
      <c r="O87" s="47">
        <f t="shared" si="54"/>
        <v>-29</v>
      </c>
    </row>
    <row r="88" spans="1:15" ht="13.5" thickBot="1">
      <c r="A88" s="139"/>
      <c r="B88" s="140" t="s">
        <v>5</v>
      </c>
      <c r="C88" s="96">
        <f aca="true" t="shared" si="55" ref="C88:O88">C87/C86</f>
        <v>-0.18518518518518517</v>
      </c>
      <c r="D88" s="96">
        <f t="shared" si="55"/>
        <v>-0.07692307692307693</v>
      </c>
      <c r="E88" s="96">
        <f t="shared" si="55"/>
        <v>-0.36363636363636365</v>
      </c>
      <c r="F88" s="96">
        <f t="shared" si="55"/>
        <v>0.4666666666666667</v>
      </c>
      <c r="G88" s="96">
        <f t="shared" si="55"/>
        <v>-0.21428571428571427</v>
      </c>
      <c r="H88" s="96">
        <f t="shared" si="55"/>
        <v>0.3888888888888889</v>
      </c>
      <c r="I88" s="96">
        <f t="shared" si="55"/>
        <v>-0.3870967741935484</v>
      </c>
      <c r="J88" s="96">
        <f t="shared" si="55"/>
        <v>0.17391304347826086</v>
      </c>
      <c r="K88" s="96">
        <f t="shared" si="55"/>
        <v>0.2777777777777778</v>
      </c>
      <c r="L88" s="96">
        <f t="shared" si="55"/>
        <v>-0.59375</v>
      </c>
      <c r="M88" s="96"/>
      <c r="N88" s="96"/>
      <c r="O88" s="96">
        <f t="shared" si="55"/>
        <v>-0.12083333333333333</v>
      </c>
    </row>
    <row r="89" spans="1:15" ht="12.75">
      <c r="A89" s="95"/>
      <c r="B89" s="48">
        <v>2014</v>
      </c>
      <c r="C89" s="93">
        <v>21</v>
      </c>
      <c r="D89" s="93">
        <v>13</v>
      </c>
      <c r="E89" s="93">
        <v>17</v>
      </c>
      <c r="F89" s="93">
        <v>23</v>
      </c>
      <c r="G89" s="93">
        <v>17</v>
      </c>
      <c r="H89" s="93">
        <v>24</v>
      </c>
      <c r="I89" s="93">
        <v>17</v>
      </c>
      <c r="J89" s="93">
        <v>21</v>
      </c>
      <c r="K89" s="93">
        <v>10</v>
      </c>
      <c r="L89" s="93">
        <v>14</v>
      </c>
      <c r="M89" s="93"/>
      <c r="N89" s="93"/>
      <c r="O89" s="48">
        <f>SUM(C89:N89)</f>
        <v>177</v>
      </c>
    </row>
    <row r="90" spans="1:15" ht="12.75">
      <c r="A90" s="115" t="s">
        <v>293</v>
      </c>
      <c r="B90" s="47">
        <v>2013</v>
      </c>
      <c r="C90" s="47">
        <v>9</v>
      </c>
      <c r="D90" s="47">
        <v>10</v>
      </c>
      <c r="E90" s="47">
        <v>10</v>
      </c>
      <c r="F90" s="47">
        <v>9</v>
      </c>
      <c r="G90" s="47">
        <v>19</v>
      </c>
      <c r="H90" s="47">
        <v>8</v>
      </c>
      <c r="I90" s="47">
        <v>8</v>
      </c>
      <c r="J90" s="47">
        <v>12</v>
      </c>
      <c r="K90" s="47">
        <v>8</v>
      </c>
      <c r="L90" s="47">
        <v>17</v>
      </c>
      <c r="M90" s="47"/>
      <c r="N90" s="47"/>
      <c r="O90" s="47">
        <f>SUM(C90:N90)</f>
        <v>110</v>
      </c>
    </row>
    <row r="91" spans="1:15" ht="12.75">
      <c r="A91" s="115" t="s">
        <v>294</v>
      </c>
      <c r="B91" s="141" t="s">
        <v>249</v>
      </c>
      <c r="C91" s="47">
        <f aca="true" t="shared" si="56" ref="C91:O91">C89-C90</f>
        <v>12</v>
      </c>
      <c r="D91" s="47">
        <f t="shared" si="56"/>
        <v>3</v>
      </c>
      <c r="E91" s="47">
        <f t="shared" si="56"/>
        <v>7</v>
      </c>
      <c r="F91" s="47">
        <f t="shared" si="56"/>
        <v>14</v>
      </c>
      <c r="G91" s="47">
        <f t="shared" si="56"/>
        <v>-2</v>
      </c>
      <c r="H91" s="47">
        <f t="shared" si="56"/>
        <v>16</v>
      </c>
      <c r="I91" s="47">
        <f t="shared" si="56"/>
        <v>9</v>
      </c>
      <c r="J91" s="47">
        <f t="shared" si="56"/>
        <v>9</v>
      </c>
      <c r="K91" s="47">
        <f t="shared" si="56"/>
        <v>2</v>
      </c>
      <c r="L91" s="47">
        <f t="shared" si="56"/>
        <v>-3</v>
      </c>
      <c r="M91" s="47"/>
      <c r="N91" s="47"/>
      <c r="O91" s="47">
        <f t="shared" si="56"/>
        <v>67</v>
      </c>
    </row>
    <row r="92" spans="1:15" ht="13.5" thickBot="1">
      <c r="A92" s="139" t="s">
        <v>0</v>
      </c>
      <c r="B92" s="140" t="s">
        <v>5</v>
      </c>
      <c r="C92" s="96">
        <f aca="true" t="shared" si="57" ref="C92:O92">C91/C90</f>
        <v>1.3333333333333333</v>
      </c>
      <c r="D92" s="96">
        <f t="shared" si="57"/>
        <v>0.3</v>
      </c>
      <c r="E92" s="96">
        <f t="shared" si="57"/>
        <v>0.7</v>
      </c>
      <c r="F92" s="96">
        <f t="shared" si="57"/>
        <v>1.5555555555555556</v>
      </c>
      <c r="G92" s="96">
        <f t="shared" si="57"/>
        <v>-0.10526315789473684</v>
      </c>
      <c r="H92" s="96">
        <f t="shared" si="57"/>
        <v>2</v>
      </c>
      <c r="I92" s="96">
        <f t="shared" si="57"/>
        <v>1.125</v>
      </c>
      <c r="J92" s="96">
        <f t="shared" si="57"/>
        <v>0.75</v>
      </c>
      <c r="K92" s="96">
        <f t="shared" si="57"/>
        <v>0.25</v>
      </c>
      <c r="L92" s="96">
        <f t="shared" si="57"/>
        <v>-0.17647058823529413</v>
      </c>
      <c r="M92" s="96"/>
      <c r="N92" s="96"/>
      <c r="O92" s="96">
        <f t="shared" si="57"/>
        <v>0.6090909090909091</v>
      </c>
    </row>
    <row r="93" spans="1:15" ht="12.75">
      <c r="A93" s="95"/>
      <c r="B93" s="48">
        <v>2014</v>
      </c>
      <c r="C93" s="93">
        <v>100</v>
      </c>
      <c r="D93" s="93">
        <v>135</v>
      </c>
      <c r="E93" s="93">
        <v>142</v>
      </c>
      <c r="F93" s="93">
        <v>125</v>
      </c>
      <c r="G93" s="93">
        <v>125</v>
      </c>
      <c r="H93" s="93">
        <v>134</v>
      </c>
      <c r="I93" s="93">
        <v>108</v>
      </c>
      <c r="J93" s="93">
        <v>119</v>
      </c>
      <c r="K93" s="93">
        <v>80</v>
      </c>
      <c r="L93" s="93">
        <v>85</v>
      </c>
      <c r="M93" s="93"/>
      <c r="N93" s="93"/>
      <c r="O93" s="48">
        <f>SUM(C93:N93)</f>
        <v>1153</v>
      </c>
    </row>
    <row r="94" spans="1:15" ht="12.75">
      <c r="A94" s="115" t="s">
        <v>295</v>
      </c>
      <c r="B94" s="47">
        <v>2013</v>
      </c>
      <c r="C94" s="47">
        <v>125</v>
      </c>
      <c r="D94" s="47">
        <v>106</v>
      </c>
      <c r="E94" s="47">
        <v>94</v>
      </c>
      <c r="F94" s="47">
        <v>131</v>
      </c>
      <c r="G94" s="47">
        <v>120</v>
      </c>
      <c r="H94" s="47">
        <v>123</v>
      </c>
      <c r="I94" s="47">
        <v>129</v>
      </c>
      <c r="J94" s="47">
        <v>106</v>
      </c>
      <c r="K94" s="47">
        <v>101</v>
      </c>
      <c r="L94" s="47">
        <v>102</v>
      </c>
      <c r="M94" s="47"/>
      <c r="N94" s="47"/>
      <c r="O94" s="47">
        <f>SUM(C94:N94)</f>
        <v>1137</v>
      </c>
    </row>
    <row r="95" spans="1:15" ht="12.75">
      <c r="A95" s="95"/>
      <c r="B95" s="141" t="s">
        <v>249</v>
      </c>
      <c r="C95" s="47">
        <f aca="true" t="shared" si="58" ref="C95:O95">C93-C94</f>
        <v>-25</v>
      </c>
      <c r="D95" s="47">
        <f t="shared" si="58"/>
        <v>29</v>
      </c>
      <c r="E95" s="47">
        <f t="shared" si="58"/>
        <v>48</v>
      </c>
      <c r="F95" s="47">
        <f t="shared" si="58"/>
        <v>-6</v>
      </c>
      <c r="G95" s="47">
        <f t="shared" si="58"/>
        <v>5</v>
      </c>
      <c r="H95" s="47">
        <f t="shared" si="58"/>
        <v>11</v>
      </c>
      <c r="I95" s="47">
        <f t="shared" si="58"/>
        <v>-21</v>
      </c>
      <c r="J95" s="47">
        <f t="shared" si="58"/>
        <v>13</v>
      </c>
      <c r="K95" s="47">
        <f t="shared" si="58"/>
        <v>-21</v>
      </c>
      <c r="L95" s="47">
        <f t="shared" si="58"/>
        <v>-17</v>
      </c>
      <c r="M95" s="47"/>
      <c r="N95" s="47"/>
      <c r="O95" s="47">
        <f t="shared" si="58"/>
        <v>16</v>
      </c>
    </row>
    <row r="96" spans="1:15" ht="13.5" thickBot="1">
      <c r="A96" s="139"/>
      <c r="B96" s="140" t="s">
        <v>5</v>
      </c>
      <c r="C96" s="96">
        <f aca="true" t="shared" si="59" ref="C96:O96">C95/C94</f>
        <v>-0.2</v>
      </c>
      <c r="D96" s="96">
        <f t="shared" si="59"/>
        <v>0.27358490566037735</v>
      </c>
      <c r="E96" s="96">
        <f t="shared" si="59"/>
        <v>0.5106382978723404</v>
      </c>
      <c r="F96" s="96">
        <f t="shared" si="59"/>
        <v>-0.04580152671755725</v>
      </c>
      <c r="G96" s="96">
        <f t="shared" si="59"/>
        <v>0.041666666666666664</v>
      </c>
      <c r="H96" s="96">
        <f t="shared" si="59"/>
        <v>0.08943089430894309</v>
      </c>
      <c r="I96" s="96">
        <f t="shared" si="59"/>
        <v>-0.16279069767441862</v>
      </c>
      <c r="J96" s="96">
        <f t="shared" si="59"/>
        <v>0.12264150943396226</v>
      </c>
      <c r="K96" s="96">
        <f t="shared" si="59"/>
        <v>-0.2079207920792079</v>
      </c>
      <c r="L96" s="96">
        <f t="shared" si="59"/>
        <v>-0.16666666666666666</v>
      </c>
      <c r="M96" s="96"/>
      <c r="N96" s="96"/>
      <c r="O96" s="96">
        <f t="shared" si="59"/>
        <v>0.014072119613016711</v>
      </c>
    </row>
    <row r="97" spans="1:15" ht="12.75">
      <c r="A97" s="95"/>
      <c r="B97" s="48">
        <v>2014</v>
      </c>
      <c r="C97" s="93">
        <v>189</v>
      </c>
      <c r="D97" s="93">
        <v>214</v>
      </c>
      <c r="E97" s="93">
        <v>188</v>
      </c>
      <c r="F97" s="93">
        <v>199</v>
      </c>
      <c r="G97" s="93">
        <v>298</v>
      </c>
      <c r="H97" s="93">
        <v>229</v>
      </c>
      <c r="I97" s="93">
        <v>260</v>
      </c>
      <c r="J97" s="93">
        <v>242</v>
      </c>
      <c r="K97" s="93">
        <v>194</v>
      </c>
      <c r="L97" s="93">
        <v>217</v>
      </c>
      <c r="M97" s="93"/>
      <c r="N97" s="93"/>
      <c r="O97" s="48">
        <f>SUM(C97:N97)</f>
        <v>2230</v>
      </c>
    </row>
    <row r="98" spans="1:15" ht="12.75">
      <c r="A98" s="115" t="s">
        <v>296</v>
      </c>
      <c r="B98" s="47">
        <v>2013</v>
      </c>
      <c r="C98" s="47">
        <v>184</v>
      </c>
      <c r="D98" s="47">
        <v>142</v>
      </c>
      <c r="E98" s="47">
        <v>158</v>
      </c>
      <c r="F98" s="47">
        <v>208</v>
      </c>
      <c r="G98" s="47">
        <v>191</v>
      </c>
      <c r="H98" s="47">
        <v>168</v>
      </c>
      <c r="I98" s="47">
        <v>180</v>
      </c>
      <c r="J98" s="47">
        <v>174</v>
      </c>
      <c r="K98" s="47">
        <v>168</v>
      </c>
      <c r="L98" s="47">
        <v>193</v>
      </c>
      <c r="M98" s="47"/>
      <c r="N98" s="47"/>
      <c r="O98" s="47">
        <f>SUM(C98:N98)</f>
        <v>1766</v>
      </c>
    </row>
    <row r="99" spans="1:15" ht="12.75">
      <c r="A99" s="115" t="s">
        <v>297</v>
      </c>
      <c r="B99" s="141" t="s">
        <v>249</v>
      </c>
      <c r="C99" s="47">
        <f aca="true" t="shared" si="60" ref="C99:O99">C97-C98</f>
        <v>5</v>
      </c>
      <c r="D99" s="47">
        <f t="shared" si="60"/>
        <v>72</v>
      </c>
      <c r="E99" s="47">
        <f t="shared" si="60"/>
        <v>30</v>
      </c>
      <c r="F99" s="47">
        <f t="shared" si="60"/>
        <v>-9</v>
      </c>
      <c r="G99" s="47">
        <f t="shared" si="60"/>
        <v>107</v>
      </c>
      <c r="H99" s="47">
        <f t="shared" si="60"/>
        <v>61</v>
      </c>
      <c r="I99" s="47">
        <f t="shared" si="60"/>
        <v>80</v>
      </c>
      <c r="J99" s="47">
        <f t="shared" si="60"/>
        <v>68</v>
      </c>
      <c r="K99" s="47">
        <f t="shared" si="60"/>
        <v>26</v>
      </c>
      <c r="L99" s="47">
        <f t="shared" si="60"/>
        <v>24</v>
      </c>
      <c r="M99" s="47"/>
      <c r="N99" s="47"/>
      <c r="O99" s="47">
        <f t="shared" si="60"/>
        <v>464</v>
      </c>
    </row>
    <row r="100" spans="1:15" ht="13.5" thickBot="1">
      <c r="A100" s="139"/>
      <c r="B100" s="140" t="s">
        <v>5</v>
      </c>
      <c r="C100" s="96">
        <f aca="true" t="shared" si="61" ref="C100:O100">C99/C98</f>
        <v>0.02717391304347826</v>
      </c>
      <c r="D100" s="96">
        <f t="shared" si="61"/>
        <v>0.5070422535211268</v>
      </c>
      <c r="E100" s="96">
        <f t="shared" si="61"/>
        <v>0.189873417721519</v>
      </c>
      <c r="F100" s="96">
        <f t="shared" si="61"/>
        <v>-0.04326923076923077</v>
      </c>
      <c r="G100" s="96">
        <f t="shared" si="61"/>
        <v>0.5602094240837696</v>
      </c>
      <c r="H100" s="96">
        <f t="shared" si="61"/>
        <v>0.3630952380952381</v>
      </c>
      <c r="I100" s="96">
        <f t="shared" si="61"/>
        <v>0.4444444444444444</v>
      </c>
      <c r="J100" s="96">
        <f t="shared" si="61"/>
        <v>0.39080459770114945</v>
      </c>
      <c r="K100" s="96">
        <f t="shared" si="61"/>
        <v>0.15476190476190477</v>
      </c>
      <c r="L100" s="96">
        <f t="shared" si="61"/>
        <v>0.12435233160621761</v>
      </c>
      <c r="M100" s="96"/>
      <c r="N100" s="96"/>
      <c r="O100" s="96">
        <f t="shared" si="61"/>
        <v>0.2627406568516421</v>
      </c>
    </row>
    <row r="101" spans="1:15" ht="12.75">
      <c r="A101" s="95"/>
      <c r="B101" s="48">
        <v>2014</v>
      </c>
      <c r="C101" s="93">
        <v>29</v>
      </c>
      <c r="D101" s="93">
        <v>26</v>
      </c>
      <c r="E101" s="93">
        <v>16</v>
      </c>
      <c r="F101" s="93">
        <v>23</v>
      </c>
      <c r="G101" s="93">
        <v>28</v>
      </c>
      <c r="H101" s="93">
        <v>27</v>
      </c>
      <c r="I101" s="93">
        <v>37</v>
      </c>
      <c r="J101" s="93">
        <v>30</v>
      </c>
      <c r="K101" s="93">
        <v>27</v>
      </c>
      <c r="L101" s="93">
        <v>32</v>
      </c>
      <c r="M101" s="93"/>
      <c r="N101" s="93"/>
      <c r="O101" s="48">
        <f>SUM(C101:N101)</f>
        <v>275</v>
      </c>
    </row>
    <row r="102" spans="1:15" ht="12.75">
      <c r="A102" s="115" t="s">
        <v>298</v>
      </c>
      <c r="B102" s="47">
        <v>2013</v>
      </c>
      <c r="C102" s="47">
        <v>48</v>
      </c>
      <c r="D102" s="47">
        <v>19</v>
      </c>
      <c r="E102" s="47">
        <v>26</v>
      </c>
      <c r="F102" s="47">
        <v>49</v>
      </c>
      <c r="G102" s="47">
        <v>55</v>
      </c>
      <c r="H102" s="47">
        <v>42</v>
      </c>
      <c r="I102" s="47">
        <v>43</v>
      </c>
      <c r="J102" s="47">
        <v>43</v>
      </c>
      <c r="K102" s="47">
        <v>34</v>
      </c>
      <c r="L102" s="47">
        <v>39</v>
      </c>
      <c r="M102" s="47"/>
      <c r="N102" s="47"/>
      <c r="O102" s="47">
        <f>SUM(C102:N102)</f>
        <v>398</v>
      </c>
    </row>
    <row r="103" spans="1:15" ht="12.75">
      <c r="A103" s="115" t="s">
        <v>299</v>
      </c>
      <c r="B103" s="141" t="s">
        <v>249</v>
      </c>
      <c r="C103" s="47">
        <f aca="true" t="shared" si="62" ref="C103:O103">C101-C102</f>
        <v>-19</v>
      </c>
      <c r="D103" s="47">
        <f t="shared" si="62"/>
        <v>7</v>
      </c>
      <c r="E103" s="47">
        <f t="shared" si="62"/>
        <v>-10</v>
      </c>
      <c r="F103" s="47">
        <f t="shared" si="62"/>
        <v>-26</v>
      </c>
      <c r="G103" s="47">
        <f t="shared" si="62"/>
        <v>-27</v>
      </c>
      <c r="H103" s="47">
        <f t="shared" si="62"/>
        <v>-15</v>
      </c>
      <c r="I103" s="47">
        <f t="shared" si="62"/>
        <v>-6</v>
      </c>
      <c r="J103" s="47">
        <f t="shared" si="62"/>
        <v>-13</v>
      </c>
      <c r="K103" s="47">
        <f t="shared" si="62"/>
        <v>-7</v>
      </c>
      <c r="L103" s="47">
        <f t="shared" si="62"/>
        <v>-7</v>
      </c>
      <c r="M103" s="47"/>
      <c r="N103" s="47"/>
      <c r="O103" s="47">
        <f t="shared" si="62"/>
        <v>-123</v>
      </c>
    </row>
    <row r="104" spans="1:15" ht="13.5" thickBot="1">
      <c r="A104" s="139"/>
      <c r="B104" s="140" t="s">
        <v>5</v>
      </c>
      <c r="C104" s="96">
        <f aca="true" t="shared" si="63" ref="C104:O104">C103/C102</f>
        <v>-0.3958333333333333</v>
      </c>
      <c r="D104" s="96">
        <f t="shared" si="63"/>
        <v>0.3684210526315789</v>
      </c>
      <c r="E104" s="96">
        <f t="shared" si="63"/>
        <v>-0.38461538461538464</v>
      </c>
      <c r="F104" s="96">
        <f t="shared" si="63"/>
        <v>-0.5306122448979592</v>
      </c>
      <c r="G104" s="96">
        <f t="shared" si="63"/>
        <v>-0.4909090909090909</v>
      </c>
      <c r="H104" s="96">
        <f t="shared" si="63"/>
        <v>-0.35714285714285715</v>
      </c>
      <c r="I104" s="96">
        <f t="shared" si="63"/>
        <v>-0.13953488372093023</v>
      </c>
      <c r="J104" s="96">
        <f t="shared" si="63"/>
        <v>-0.3023255813953488</v>
      </c>
      <c r="K104" s="96">
        <f t="shared" si="63"/>
        <v>-0.20588235294117646</v>
      </c>
      <c r="L104" s="96">
        <f t="shared" si="63"/>
        <v>-0.1794871794871795</v>
      </c>
      <c r="M104" s="96"/>
      <c r="N104" s="96"/>
      <c r="O104" s="96">
        <f t="shared" si="63"/>
        <v>-0.30904522613065327</v>
      </c>
    </row>
    <row r="106" ht="13.5" thickBot="1">
      <c r="A106" s="144" t="s">
        <v>263</v>
      </c>
    </row>
    <row r="107" spans="1:15" ht="13.5" thickBot="1">
      <c r="A107" t="s">
        <v>0</v>
      </c>
      <c r="B107" s="116" t="s">
        <v>248</v>
      </c>
      <c r="C107" s="116" t="s">
        <v>275</v>
      </c>
      <c r="D107" s="116" t="s">
        <v>276</v>
      </c>
      <c r="E107" s="116" t="s">
        <v>277</v>
      </c>
      <c r="F107" s="116" t="s">
        <v>278</v>
      </c>
      <c r="G107" s="116" t="s">
        <v>279</v>
      </c>
      <c r="H107" s="116" t="s">
        <v>280</v>
      </c>
      <c r="I107" s="116" t="s">
        <v>281</v>
      </c>
      <c r="J107" s="116" t="s">
        <v>282</v>
      </c>
      <c r="K107" s="116" t="s">
        <v>283</v>
      </c>
      <c r="L107" s="116" t="s">
        <v>284</v>
      </c>
      <c r="M107" s="116" t="s">
        <v>285</v>
      </c>
      <c r="N107" s="116" t="s">
        <v>286</v>
      </c>
      <c r="O107" s="116" t="s">
        <v>40</v>
      </c>
    </row>
    <row r="108" spans="1:15" ht="12.75">
      <c r="A108" s="94"/>
      <c r="B108" s="48">
        <v>2014</v>
      </c>
      <c r="C108" s="48">
        <f aca="true" t="shared" si="64" ref="C108:L109">SUM(C112+C116+C120+C124+C128+C132+C136)</f>
        <v>379</v>
      </c>
      <c r="D108" s="48">
        <f t="shared" si="64"/>
        <v>331</v>
      </c>
      <c r="E108" s="48">
        <f t="shared" si="64"/>
        <v>292</v>
      </c>
      <c r="F108" s="48">
        <f t="shared" si="64"/>
        <v>360</v>
      </c>
      <c r="G108" s="48">
        <f t="shared" si="64"/>
        <v>351</v>
      </c>
      <c r="H108" s="48">
        <f t="shared" si="64"/>
        <v>300</v>
      </c>
      <c r="I108" s="48">
        <f t="shared" si="64"/>
        <v>290</v>
      </c>
      <c r="J108" s="48">
        <f t="shared" si="64"/>
        <v>312</v>
      </c>
      <c r="K108" s="48">
        <f t="shared" si="64"/>
        <v>334</v>
      </c>
      <c r="L108" s="48">
        <f t="shared" si="64"/>
        <v>304</v>
      </c>
      <c r="M108" s="48"/>
      <c r="N108" s="48"/>
      <c r="O108" s="48">
        <f>SUM(O112+O116+O120+O124+O128+O132+O136)</f>
        <v>3253</v>
      </c>
    </row>
    <row r="109" spans="1:15" ht="12.75">
      <c r="A109" s="115" t="s">
        <v>40</v>
      </c>
      <c r="B109" s="47">
        <v>2013</v>
      </c>
      <c r="C109" s="47">
        <f t="shared" si="64"/>
        <v>389</v>
      </c>
      <c r="D109" s="47">
        <f t="shared" si="64"/>
        <v>408</v>
      </c>
      <c r="E109" s="47">
        <f t="shared" si="64"/>
        <v>363</v>
      </c>
      <c r="F109" s="47">
        <f t="shared" si="64"/>
        <v>388</v>
      </c>
      <c r="G109" s="47">
        <f t="shared" si="64"/>
        <v>355</v>
      </c>
      <c r="H109" s="47">
        <f t="shared" si="64"/>
        <v>341</v>
      </c>
      <c r="I109" s="47">
        <f t="shared" si="64"/>
        <v>406</v>
      </c>
      <c r="J109" s="47">
        <f t="shared" si="64"/>
        <v>373</v>
      </c>
      <c r="K109" s="47">
        <f t="shared" si="64"/>
        <v>330</v>
      </c>
      <c r="L109" s="47">
        <f t="shared" si="64"/>
        <v>295</v>
      </c>
      <c r="M109" s="47"/>
      <c r="N109" s="47"/>
      <c r="O109" s="47">
        <f>SUM(C109:N109)</f>
        <v>3648</v>
      </c>
    </row>
    <row r="110" spans="1:15" ht="12.75">
      <c r="A110" s="115" t="s">
        <v>287</v>
      </c>
      <c r="B110" s="138" t="s">
        <v>249</v>
      </c>
      <c r="C110" s="47">
        <f aca="true" t="shared" si="65" ref="C110:O110">C108-C109</f>
        <v>-10</v>
      </c>
      <c r="D110" s="47">
        <f t="shared" si="65"/>
        <v>-77</v>
      </c>
      <c r="E110" s="47">
        <f t="shared" si="65"/>
        <v>-71</v>
      </c>
      <c r="F110" s="47">
        <f t="shared" si="65"/>
        <v>-28</v>
      </c>
      <c r="G110" s="47">
        <f t="shared" si="65"/>
        <v>-4</v>
      </c>
      <c r="H110" s="47">
        <f t="shared" si="65"/>
        <v>-41</v>
      </c>
      <c r="I110" s="47">
        <f t="shared" si="65"/>
        <v>-116</v>
      </c>
      <c r="J110" s="47">
        <f t="shared" si="65"/>
        <v>-61</v>
      </c>
      <c r="K110" s="47">
        <f t="shared" si="65"/>
        <v>4</v>
      </c>
      <c r="L110" s="47">
        <f t="shared" si="65"/>
        <v>9</v>
      </c>
      <c r="M110" s="47"/>
      <c r="N110" s="47"/>
      <c r="O110" s="47">
        <f t="shared" si="65"/>
        <v>-395</v>
      </c>
    </row>
    <row r="111" spans="1:15" ht="13.5" thickBot="1">
      <c r="A111" s="139"/>
      <c r="B111" s="140" t="s">
        <v>5</v>
      </c>
      <c r="C111" s="96">
        <f aca="true" t="shared" si="66" ref="C111:O111">C110/C109</f>
        <v>-0.02570694087403599</v>
      </c>
      <c r="D111" s="96">
        <f t="shared" si="66"/>
        <v>-0.18872549019607843</v>
      </c>
      <c r="E111" s="96">
        <f t="shared" si="66"/>
        <v>-0.19559228650137742</v>
      </c>
      <c r="F111" s="96">
        <f t="shared" si="66"/>
        <v>-0.07216494845360824</v>
      </c>
      <c r="G111" s="96">
        <f t="shared" si="66"/>
        <v>-0.011267605633802818</v>
      </c>
      <c r="H111" s="96">
        <f t="shared" si="66"/>
        <v>-0.12023460410557185</v>
      </c>
      <c r="I111" s="96">
        <f t="shared" si="66"/>
        <v>-0.2857142857142857</v>
      </c>
      <c r="J111" s="96">
        <f t="shared" si="66"/>
        <v>-0.16353887399463807</v>
      </c>
      <c r="K111" s="96">
        <f t="shared" si="66"/>
        <v>0.012121212121212121</v>
      </c>
      <c r="L111" s="96">
        <f t="shared" si="66"/>
        <v>0.030508474576271188</v>
      </c>
      <c r="M111" s="96"/>
      <c r="N111" s="96"/>
      <c r="O111" s="96">
        <f t="shared" si="66"/>
        <v>-0.10827850877192982</v>
      </c>
    </row>
    <row r="112" spans="1:15" ht="12.75">
      <c r="A112" s="95"/>
      <c r="B112" s="48">
        <v>2014</v>
      </c>
      <c r="C112" s="48">
        <v>7</v>
      </c>
      <c r="D112" s="48">
        <v>15</v>
      </c>
      <c r="E112" s="48">
        <v>6</v>
      </c>
      <c r="F112" s="48">
        <v>3</v>
      </c>
      <c r="G112" s="48">
        <v>11</v>
      </c>
      <c r="H112" s="48">
        <v>6</v>
      </c>
      <c r="I112" s="48">
        <v>1</v>
      </c>
      <c r="J112" s="48">
        <v>7</v>
      </c>
      <c r="K112" s="48">
        <v>5</v>
      </c>
      <c r="L112" s="48">
        <v>3</v>
      </c>
      <c r="M112" s="48"/>
      <c r="N112" s="48"/>
      <c r="O112" s="48">
        <f>SUM(C112:N112)</f>
        <v>64</v>
      </c>
    </row>
    <row r="113" spans="1:15" ht="12.75">
      <c r="A113" s="115" t="s">
        <v>288</v>
      </c>
      <c r="B113" s="47">
        <v>2013</v>
      </c>
      <c r="C113" s="47">
        <v>8</v>
      </c>
      <c r="D113" s="47">
        <v>5</v>
      </c>
      <c r="E113" s="47">
        <v>9</v>
      </c>
      <c r="F113" s="47">
        <v>6</v>
      </c>
      <c r="G113" s="47">
        <v>10</v>
      </c>
      <c r="H113" s="47">
        <v>7</v>
      </c>
      <c r="I113" s="47">
        <v>6</v>
      </c>
      <c r="J113" s="47">
        <v>9</v>
      </c>
      <c r="K113" s="47">
        <v>1</v>
      </c>
      <c r="L113" s="47">
        <v>8</v>
      </c>
      <c r="M113" s="47"/>
      <c r="N113" s="47"/>
      <c r="O113" s="47">
        <f>SUM(C113:N113)</f>
        <v>69</v>
      </c>
    </row>
    <row r="114" spans="1:15" ht="12.75">
      <c r="A114" s="115" t="s">
        <v>289</v>
      </c>
      <c r="B114" s="141" t="s">
        <v>249</v>
      </c>
      <c r="C114" s="47">
        <f aca="true" t="shared" si="67" ref="C114:O114">C112-C113</f>
        <v>-1</v>
      </c>
      <c r="D114" s="47">
        <f t="shared" si="67"/>
        <v>10</v>
      </c>
      <c r="E114" s="47">
        <f t="shared" si="67"/>
        <v>-3</v>
      </c>
      <c r="F114" s="47">
        <f t="shared" si="67"/>
        <v>-3</v>
      </c>
      <c r="G114" s="47">
        <f t="shared" si="67"/>
        <v>1</v>
      </c>
      <c r="H114" s="47">
        <f t="shared" si="67"/>
        <v>-1</v>
      </c>
      <c r="I114" s="47">
        <f t="shared" si="67"/>
        <v>-5</v>
      </c>
      <c r="J114" s="47">
        <f t="shared" si="67"/>
        <v>-2</v>
      </c>
      <c r="K114" s="47">
        <f t="shared" si="67"/>
        <v>4</v>
      </c>
      <c r="L114" s="47">
        <f t="shared" si="67"/>
        <v>-5</v>
      </c>
      <c r="M114" s="47"/>
      <c r="N114" s="47"/>
      <c r="O114" s="47">
        <f t="shared" si="67"/>
        <v>-5</v>
      </c>
    </row>
    <row r="115" spans="1:15" ht="13.5" thickBot="1">
      <c r="A115" s="139"/>
      <c r="B115" s="140" t="s">
        <v>5</v>
      </c>
      <c r="C115" s="96">
        <f aca="true" t="shared" si="68" ref="C115:O115">C114/C113</f>
        <v>-0.125</v>
      </c>
      <c r="D115" s="96">
        <f t="shared" si="68"/>
        <v>2</v>
      </c>
      <c r="E115" s="96">
        <f t="shared" si="68"/>
        <v>-0.3333333333333333</v>
      </c>
      <c r="F115" s="96">
        <f t="shared" si="68"/>
        <v>-0.5</v>
      </c>
      <c r="G115" s="96">
        <f t="shared" si="68"/>
        <v>0.1</v>
      </c>
      <c r="H115" s="96">
        <f t="shared" si="68"/>
        <v>-0.14285714285714285</v>
      </c>
      <c r="I115" s="96">
        <f t="shared" si="68"/>
        <v>-0.8333333333333334</v>
      </c>
      <c r="J115" s="96">
        <f t="shared" si="68"/>
        <v>-0.2222222222222222</v>
      </c>
      <c r="K115" s="96">
        <f t="shared" si="68"/>
        <v>4</v>
      </c>
      <c r="L115" s="96">
        <f t="shared" si="68"/>
        <v>-0.625</v>
      </c>
      <c r="M115" s="96"/>
      <c r="N115" s="96"/>
      <c r="O115" s="96">
        <f t="shared" si="68"/>
        <v>-0.07246376811594203</v>
      </c>
    </row>
    <row r="116" spans="1:15" ht="12.75">
      <c r="A116" s="95"/>
      <c r="B116" s="48">
        <v>2014</v>
      </c>
      <c r="C116" s="93">
        <v>1</v>
      </c>
      <c r="D116" s="93">
        <v>0</v>
      </c>
      <c r="E116" s="93">
        <v>5</v>
      </c>
      <c r="F116" s="93">
        <v>1</v>
      </c>
      <c r="G116" s="93">
        <v>0</v>
      </c>
      <c r="H116" s="93">
        <v>1</v>
      </c>
      <c r="I116" s="93">
        <v>2</v>
      </c>
      <c r="J116" s="93">
        <v>3</v>
      </c>
      <c r="K116" s="93">
        <v>0</v>
      </c>
      <c r="L116" s="93">
        <v>1</v>
      </c>
      <c r="M116" s="93"/>
      <c r="N116" s="93"/>
      <c r="O116" s="48">
        <f>SUM(C116:N116)</f>
        <v>14</v>
      </c>
    </row>
    <row r="117" spans="1:15" ht="12.75">
      <c r="A117" s="142" t="s">
        <v>290</v>
      </c>
      <c r="B117" s="47">
        <v>2013</v>
      </c>
      <c r="C117" s="47">
        <v>0</v>
      </c>
      <c r="D117" s="47">
        <v>0</v>
      </c>
      <c r="E117" s="47">
        <v>1</v>
      </c>
      <c r="F117" s="47">
        <v>0</v>
      </c>
      <c r="G117" s="47">
        <v>0</v>
      </c>
      <c r="H117" s="47">
        <v>1</v>
      </c>
      <c r="I117" s="47">
        <v>0</v>
      </c>
      <c r="J117" s="47">
        <v>0</v>
      </c>
      <c r="K117" s="47">
        <v>1</v>
      </c>
      <c r="L117" s="47"/>
      <c r="M117" s="47"/>
      <c r="N117" s="47"/>
      <c r="O117" s="47">
        <f>SUM(C117:N117)</f>
        <v>3</v>
      </c>
    </row>
    <row r="118" spans="1:15" ht="12.75">
      <c r="A118" s="115" t="s">
        <v>291</v>
      </c>
      <c r="B118" s="141" t="s">
        <v>249</v>
      </c>
      <c r="C118" s="47">
        <f aca="true" t="shared" si="69" ref="C118:O118">C116-C117</f>
        <v>1</v>
      </c>
      <c r="D118" s="47">
        <f t="shared" si="69"/>
        <v>0</v>
      </c>
      <c r="E118" s="47">
        <f t="shared" si="69"/>
        <v>4</v>
      </c>
      <c r="F118" s="47">
        <f t="shared" si="69"/>
        <v>1</v>
      </c>
      <c r="G118" s="47">
        <f t="shared" si="69"/>
        <v>0</v>
      </c>
      <c r="H118" s="47">
        <f t="shared" si="69"/>
        <v>0</v>
      </c>
      <c r="I118" s="47">
        <f t="shared" si="69"/>
        <v>2</v>
      </c>
      <c r="J118" s="47">
        <f t="shared" si="69"/>
        <v>3</v>
      </c>
      <c r="K118" s="47">
        <f t="shared" si="69"/>
        <v>-1</v>
      </c>
      <c r="L118" s="47">
        <f t="shared" si="69"/>
        <v>1</v>
      </c>
      <c r="M118" s="47"/>
      <c r="N118" s="47"/>
      <c r="O118" s="47">
        <f t="shared" si="69"/>
        <v>11</v>
      </c>
    </row>
    <row r="119" spans="1:15" ht="13.5" thickBot="1">
      <c r="A119" s="139"/>
      <c r="B119" s="140" t="s">
        <v>5</v>
      </c>
      <c r="C119" s="96">
        <v>0</v>
      </c>
      <c r="D119" s="96">
        <v>0</v>
      </c>
      <c r="E119" s="96">
        <f>E118/E117</f>
        <v>4</v>
      </c>
      <c r="F119" s="96">
        <v>0</v>
      </c>
      <c r="G119" s="96">
        <v>0</v>
      </c>
      <c r="H119" s="96">
        <f>H118/H117</f>
        <v>0</v>
      </c>
      <c r="I119" s="96">
        <v>0</v>
      </c>
      <c r="J119" s="96">
        <v>0</v>
      </c>
      <c r="K119" s="96">
        <f>K118/K117</f>
        <v>-1</v>
      </c>
      <c r="L119" s="96">
        <v>0</v>
      </c>
      <c r="M119" s="96"/>
      <c r="N119" s="96"/>
      <c r="O119" s="96">
        <f>O118/O117</f>
        <v>3.6666666666666665</v>
      </c>
    </row>
    <row r="120" spans="1:15" ht="12.75">
      <c r="A120" s="95"/>
      <c r="B120" s="48">
        <v>2014</v>
      </c>
      <c r="C120" s="93">
        <v>50</v>
      </c>
      <c r="D120" s="93">
        <v>23</v>
      </c>
      <c r="E120" s="93">
        <v>24</v>
      </c>
      <c r="F120" s="93">
        <v>46</v>
      </c>
      <c r="G120" s="93">
        <v>40</v>
      </c>
      <c r="H120" s="93">
        <v>44</v>
      </c>
      <c r="I120" s="93">
        <v>29</v>
      </c>
      <c r="J120" s="93">
        <v>21</v>
      </c>
      <c r="K120" s="93">
        <v>26</v>
      </c>
      <c r="L120" s="93">
        <v>16</v>
      </c>
      <c r="M120" s="93"/>
      <c r="N120" s="93"/>
      <c r="O120" s="48">
        <f>SUM(C120:N120)</f>
        <v>319</v>
      </c>
    </row>
    <row r="121" spans="1:15" ht="12.75">
      <c r="A121" s="115" t="s">
        <v>292</v>
      </c>
      <c r="B121" s="47">
        <v>2013</v>
      </c>
      <c r="C121" s="47">
        <v>43</v>
      </c>
      <c r="D121" s="47">
        <v>31</v>
      </c>
      <c r="E121" s="47">
        <v>34</v>
      </c>
      <c r="F121" s="47">
        <v>35</v>
      </c>
      <c r="G121" s="47">
        <v>30</v>
      </c>
      <c r="H121" s="47">
        <v>33</v>
      </c>
      <c r="I121" s="47">
        <v>35</v>
      </c>
      <c r="J121" s="47">
        <v>41</v>
      </c>
      <c r="K121" s="47">
        <v>27</v>
      </c>
      <c r="L121" s="47">
        <v>23</v>
      </c>
      <c r="M121" s="47"/>
      <c r="N121" s="47"/>
      <c r="O121" s="47">
        <f>SUM(C121:N121)</f>
        <v>332</v>
      </c>
    </row>
    <row r="122" spans="1:15" ht="12.75">
      <c r="A122" s="95"/>
      <c r="B122" s="141" t="s">
        <v>249</v>
      </c>
      <c r="C122" s="47">
        <f aca="true" t="shared" si="70" ref="C122:O122">C120-C121</f>
        <v>7</v>
      </c>
      <c r="D122" s="47">
        <f t="shared" si="70"/>
        <v>-8</v>
      </c>
      <c r="E122" s="47">
        <f t="shared" si="70"/>
        <v>-10</v>
      </c>
      <c r="F122" s="47">
        <f t="shared" si="70"/>
        <v>11</v>
      </c>
      <c r="G122" s="47">
        <f t="shared" si="70"/>
        <v>10</v>
      </c>
      <c r="H122" s="47">
        <f t="shared" si="70"/>
        <v>11</v>
      </c>
      <c r="I122" s="47">
        <f t="shared" si="70"/>
        <v>-6</v>
      </c>
      <c r="J122" s="47">
        <f t="shared" si="70"/>
        <v>-20</v>
      </c>
      <c r="K122" s="47">
        <f t="shared" si="70"/>
        <v>-1</v>
      </c>
      <c r="L122" s="47">
        <f t="shared" si="70"/>
        <v>-7</v>
      </c>
      <c r="M122" s="47"/>
      <c r="N122" s="47"/>
      <c r="O122" s="47">
        <f t="shared" si="70"/>
        <v>-13</v>
      </c>
    </row>
    <row r="123" spans="1:15" ht="13.5" thickBot="1">
      <c r="A123" s="139"/>
      <c r="B123" s="140" t="s">
        <v>5</v>
      </c>
      <c r="C123" s="96">
        <f aca="true" t="shared" si="71" ref="C123:O123">C122/C121</f>
        <v>0.16279069767441862</v>
      </c>
      <c r="D123" s="96">
        <f t="shared" si="71"/>
        <v>-0.25806451612903225</v>
      </c>
      <c r="E123" s="96">
        <f t="shared" si="71"/>
        <v>-0.29411764705882354</v>
      </c>
      <c r="F123" s="96">
        <f t="shared" si="71"/>
        <v>0.3142857142857143</v>
      </c>
      <c r="G123" s="96">
        <f t="shared" si="71"/>
        <v>0.3333333333333333</v>
      </c>
      <c r="H123" s="96">
        <f t="shared" si="71"/>
        <v>0.3333333333333333</v>
      </c>
      <c r="I123" s="96">
        <f t="shared" si="71"/>
        <v>-0.17142857142857143</v>
      </c>
      <c r="J123" s="96">
        <f t="shared" si="71"/>
        <v>-0.4878048780487805</v>
      </c>
      <c r="K123" s="96">
        <f t="shared" si="71"/>
        <v>-0.037037037037037035</v>
      </c>
      <c r="L123" s="96">
        <f t="shared" si="71"/>
        <v>-0.30434782608695654</v>
      </c>
      <c r="M123" s="96"/>
      <c r="N123" s="96"/>
      <c r="O123" s="96">
        <f t="shared" si="71"/>
        <v>-0.0391566265060241</v>
      </c>
    </row>
    <row r="124" spans="1:15" ht="12.75">
      <c r="A124" s="95"/>
      <c r="B124" s="48">
        <v>2014</v>
      </c>
      <c r="C124" s="93">
        <v>15</v>
      </c>
      <c r="D124" s="93">
        <v>17</v>
      </c>
      <c r="E124" s="93">
        <v>17</v>
      </c>
      <c r="F124" s="93">
        <v>25</v>
      </c>
      <c r="G124" s="93">
        <v>33</v>
      </c>
      <c r="H124" s="93">
        <v>27</v>
      </c>
      <c r="I124" s="93">
        <v>40</v>
      </c>
      <c r="J124" s="93">
        <v>23</v>
      </c>
      <c r="K124" s="93">
        <v>16</v>
      </c>
      <c r="L124" s="93">
        <v>23</v>
      </c>
      <c r="M124" s="93"/>
      <c r="N124" s="93"/>
      <c r="O124" s="48">
        <f>SUM(C124:N124)</f>
        <v>236</v>
      </c>
    </row>
    <row r="125" spans="1:15" ht="12.75">
      <c r="A125" s="115" t="s">
        <v>293</v>
      </c>
      <c r="B125" s="47">
        <v>2013</v>
      </c>
      <c r="C125" s="47">
        <v>11</v>
      </c>
      <c r="D125" s="47">
        <v>18</v>
      </c>
      <c r="E125" s="47">
        <v>25</v>
      </c>
      <c r="F125" s="47">
        <v>19</v>
      </c>
      <c r="G125" s="47">
        <v>13</v>
      </c>
      <c r="H125" s="47">
        <v>26</v>
      </c>
      <c r="I125" s="47">
        <v>29</v>
      </c>
      <c r="J125" s="47">
        <v>26</v>
      </c>
      <c r="K125" s="47">
        <v>21</v>
      </c>
      <c r="L125" s="47">
        <v>18</v>
      </c>
      <c r="M125" s="47"/>
      <c r="N125" s="47"/>
      <c r="O125" s="47">
        <f>SUM(C125:N125)</f>
        <v>206</v>
      </c>
    </row>
    <row r="126" spans="1:15" ht="12.75">
      <c r="A126" s="115" t="s">
        <v>294</v>
      </c>
      <c r="B126" s="141" t="s">
        <v>249</v>
      </c>
      <c r="C126" s="47">
        <f aca="true" t="shared" si="72" ref="C126:O126">C124-C125</f>
        <v>4</v>
      </c>
      <c r="D126" s="47">
        <f t="shared" si="72"/>
        <v>-1</v>
      </c>
      <c r="E126" s="47">
        <f t="shared" si="72"/>
        <v>-8</v>
      </c>
      <c r="F126" s="47">
        <f t="shared" si="72"/>
        <v>6</v>
      </c>
      <c r="G126" s="47">
        <f t="shared" si="72"/>
        <v>20</v>
      </c>
      <c r="H126" s="47">
        <f t="shared" si="72"/>
        <v>1</v>
      </c>
      <c r="I126" s="47">
        <f t="shared" si="72"/>
        <v>11</v>
      </c>
      <c r="J126" s="47">
        <f t="shared" si="72"/>
        <v>-3</v>
      </c>
      <c r="K126" s="47">
        <f t="shared" si="72"/>
        <v>-5</v>
      </c>
      <c r="L126" s="47">
        <f t="shared" si="72"/>
        <v>5</v>
      </c>
      <c r="M126" s="47"/>
      <c r="N126" s="47"/>
      <c r="O126" s="47">
        <f t="shared" si="72"/>
        <v>30</v>
      </c>
    </row>
    <row r="127" spans="1:15" ht="13.5" thickBot="1">
      <c r="A127" s="139" t="s">
        <v>0</v>
      </c>
      <c r="B127" s="140" t="s">
        <v>5</v>
      </c>
      <c r="C127" s="96">
        <f aca="true" t="shared" si="73" ref="C127:O127">C126/C125</f>
        <v>0.36363636363636365</v>
      </c>
      <c r="D127" s="96">
        <f t="shared" si="73"/>
        <v>-0.05555555555555555</v>
      </c>
      <c r="E127" s="96">
        <f t="shared" si="73"/>
        <v>-0.32</v>
      </c>
      <c r="F127" s="96">
        <f t="shared" si="73"/>
        <v>0.3157894736842105</v>
      </c>
      <c r="G127" s="96">
        <f t="shared" si="73"/>
        <v>1.5384615384615385</v>
      </c>
      <c r="H127" s="96">
        <f t="shared" si="73"/>
        <v>0.038461538461538464</v>
      </c>
      <c r="I127" s="96">
        <f t="shared" si="73"/>
        <v>0.3793103448275862</v>
      </c>
      <c r="J127" s="96">
        <f t="shared" si="73"/>
        <v>-0.11538461538461539</v>
      </c>
      <c r="K127" s="96">
        <f t="shared" si="73"/>
        <v>-0.23809523809523808</v>
      </c>
      <c r="L127" s="96">
        <f t="shared" si="73"/>
        <v>0.2777777777777778</v>
      </c>
      <c r="M127" s="96"/>
      <c r="N127" s="96"/>
      <c r="O127" s="96">
        <f t="shared" si="73"/>
        <v>0.14563106796116504</v>
      </c>
    </row>
    <row r="128" spans="1:15" ht="12.75">
      <c r="A128" s="95"/>
      <c r="B128" s="48">
        <v>2014</v>
      </c>
      <c r="C128" s="93">
        <v>86</v>
      </c>
      <c r="D128" s="93">
        <v>64</v>
      </c>
      <c r="E128" s="93">
        <v>59</v>
      </c>
      <c r="F128" s="93">
        <v>69</v>
      </c>
      <c r="G128" s="93">
        <v>68</v>
      </c>
      <c r="H128" s="93">
        <v>68</v>
      </c>
      <c r="I128" s="93">
        <v>57</v>
      </c>
      <c r="J128" s="93">
        <v>62</v>
      </c>
      <c r="K128" s="93">
        <v>76</v>
      </c>
      <c r="L128" s="93">
        <v>73</v>
      </c>
      <c r="M128" s="93"/>
      <c r="N128" s="93"/>
      <c r="O128" s="48">
        <f>SUM(C128:N128)</f>
        <v>682</v>
      </c>
    </row>
    <row r="129" spans="1:15" ht="12.75">
      <c r="A129" s="115" t="s">
        <v>295</v>
      </c>
      <c r="B129" s="47">
        <v>2013</v>
      </c>
      <c r="C129" s="47">
        <v>83</v>
      </c>
      <c r="D129" s="47">
        <v>114</v>
      </c>
      <c r="E129" s="47">
        <v>58</v>
      </c>
      <c r="F129" s="47">
        <v>86</v>
      </c>
      <c r="G129" s="47">
        <v>85</v>
      </c>
      <c r="H129" s="47">
        <v>86</v>
      </c>
      <c r="I129" s="47">
        <v>91</v>
      </c>
      <c r="J129" s="47">
        <v>74</v>
      </c>
      <c r="K129" s="47">
        <v>89</v>
      </c>
      <c r="L129" s="47">
        <v>76</v>
      </c>
      <c r="M129" s="47"/>
      <c r="N129" s="47"/>
      <c r="O129" s="47">
        <f>SUM(C129:N129)</f>
        <v>842</v>
      </c>
    </row>
    <row r="130" spans="1:15" ht="12.75">
      <c r="A130" s="95"/>
      <c r="B130" s="141" t="s">
        <v>249</v>
      </c>
      <c r="C130" s="47">
        <f aca="true" t="shared" si="74" ref="C130:O130">C128-C129</f>
        <v>3</v>
      </c>
      <c r="D130" s="47">
        <f t="shared" si="74"/>
        <v>-50</v>
      </c>
      <c r="E130" s="47">
        <f t="shared" si="74"/>
        <v>1</v>
      </c>
      <c r="F130" s="47">
        <f t="shared" si="74"/>
        <v>-17</v>
      </c>
      <c r="G130" s="47">
        <f t="shared" si="74"/>
        <v>-17</v>
      </c>
      <c r="H130" s="47">
        <f t="shared" si="74"/>
        <v>-18</v>
      </c>
      <c r="I130" s="47">
        <f t="shared" si="74"/>
        <v>-34</v>
      </c>
      <c r="J130" s="47">
        <f t="shared" si="74"/>
        <v>-12</v>
      </c>
      <c r="K130" s="47">
        <f t="shared" si="74"/>
        <v>-13</v>
      </c>
      <c r="L130" s="47">
        <f t="shared" si="74"/>
        <v>-3</v>
      </c>
      <c r="M130" s="47"/>
      <c r="N130" s="47"/>
      <c r="O130" s="47">
        <f t="shared" si="74"/>
        <v>-160</v>
      </c>
    </row>
    <row r="131" spans="1:15" ht="13.5" thickBot="1">
      <c r="A131" s="139"/>
      <c r="B131" s="140" t="s">
        <v>5</v>
      </c>
      <c r="C131" s="96">
        <f aca="true" t="shared" si="75" ref="C131:O131">C130/C129</f>
        <v>0.03614457831325301</v>
      </c>
      <c r="D131" s="96">
        <f t="shared" si="75"/>
        <v>-0.43859649122807015</v>
      </c>
      <c r="E131" s="96">
        <f t="shared" si="75"/>
        <v>0.017241379310344827</v>
      </c>
      <c r="F131" s="96">
        <f t="shared" si="75"/>
        <v>-0.19767441860465115</v>
      </c>
      <c r="G131" s="96">
        <f t="shared" si="75"/>
        <v>-0.2</v>
      </c>
      <c r="H131" s="96">
        <f t="shared" si="75"/>
        <v>-0.20930232558139536</v>
      </c>
      <c r="I131" s="96">
        <f t="shared" si="75"/>
        <v>-0.37362637362637363</v>
      </c>
      <c r="J131" s="96">
        <f t="shared" si="75"/>
        <v>-0.16216216216216217</v>
      </c>
      <c r="K131" s="96">
        <f t="shared" si="75"/>
        <v>-0.14606741573033707</v>
      </c>
      <c r="L131" s="96">
        <f t="shared" si="75"/>
        <v>-0.039473684210526314</v>
      </c>
      <c r="M131" s="96"/>
      <c r="N131" s="96"/>
      <c r="O131" s="96">
        <f t="shared" si="75"/>
        <v>-0.19002375296912113</v>
      </c>
    </row>
    <row r="132" spans="1:15" ht="12.75">
      <c r="A132" s="95"/>
      <c r="B132" s="48">
        <v>2014</v>
      </c>
      <c r="C132" s="93">
        <v>206</v>
      </c>
      <c r="D132" s="93">
        <v>200</v>
      </c>
      <c r="E132" s="93">
        <v>169</v>
      </c>
      <c r="F132" s="93">
        <v>208</v>
      </c>
      <c r="G132" s="93">
        <v>191</v>
      </c>
      <c r="H132" s="93">
        <v>146</v>
      </c>
      <c r="I132" s="93">
        <v>152</v>
      </c>
      <c r="J132" s="93">
        <v>186</v>
      </c>
      <c r="K132" s="93">
        <v>200</v>
      </c>
      <c r="L132" s="93">
        <v>176</v>
      </c>
      <c r="M132" s="93"/>
      <c r="N132" s="93"/>
      <c r="O132" s="48">
        <f>SUM(C132:N132)</f>
        <v>1834</v>
      </c>
    </row>
    <row r="133" spans="1:15" ht="12.75">
      <c r="A133" s="115" t="s">
        <v>296</v>
      </c>
      <c r="B133" s="47">
        <v>2013</v>
      </c>
      <c r="C133" s="47">
        <v>228</v>
      </c>
      <c r="D133" s="47">
        <v>231</v>
      </c>
      <c r="E133" s="47">
        <v>219</v>
      </c>
      <c r="F133" s="47">
        <v>221</v>
      </c>
      <c r="G133" s="47">
        <v>194</v>
      </c>
      <c r="H133" s="47">
        <v>176</v>
      </c>
      <c r="I133" s="47">
        <v>218</v>
      </c>
      <c r="J133" s="47">
        <v>204</v>
      </c>
      <c r="K133" s="47">
        <v>183</v>
      </c>
      <c r="L133" s="47">
        <v>155</v>
      </c>
      <c r="M133" s="47"/>
      <c r="N133" s="47"/>
      <c r="O133" s="47">
        <f>SUM(C133:N133)</f>
        <v>2029</v>
      </c>
    </row>
    <row r="134" spans="1:15" ht="12.75">
      <c r="A134" s="115" t="s">
        <v>297</v>
      </c>
      <c r="B134" s="141" t="s">
        <v>249</v>
      </c>
      <c r="C134" s="47">
        <f aca="true" t="shared" si="76" ref="C134:O134">C132-C133</f>
        <v>-22</v>
      </c>
      <c r="D134" s="47">
        <f t="shared" si="76"/>
        <v>-31</v>
      </c>
      <c r="E134" s="47">
        <f t="shared" si="76"/>
        <v>-50</v>
      </c>
      <c r="F134" s="47">
        <f t="shared" si="76"/>
        <v>-13</v>
      </c>
      <c r="G134" s="47">
        <f t="shared" si="76"/>
        <v>-3</v>
      </c>
      <c r="H134" s="47">
        <f t="shared" si="76"/>
        <v>-30</v>
      </c>
      <c r="I134" s="47">
        <f t="shared" si="76"/>
        <v>-66</v>
      </c>
      <c r="J134" s="47">
        <f t="shared" si="76"/>
        <v>-18</v>
      </c>
      <c r="K134" s="47">
        <f t="shared" si="76"/>
        <v>17</v>
      </c>
      <c r="L134" s="47">
        <f t="shared" si="76"/>
        <v>21</v>
      </c>
      <c r="M134" s="47"/>
      <c r="N134" s="47"/>
      <c r="O134" s="47">
        <f t="shared" si="76"/>
        <v>-195</v>
      </c>
    </row>
    <row r="135" spans="1:15" ht="13.5" thickBot="1">
      <c r="A135" s="139"/>
      <c r="B135" s="140" t="s">
        <v>5</v>
      </c>
      <c r="C135" s="96">
        <f aca="true" t="shared" si="77" ref="C135:O135">C134/C133</f>
        <v>-0.09649122807017543</v>
      </c>
      <c r="D135" s="96">
        <f t="shared" si="77"/>
        <v>-0.1341991341991342</v>
      </c>
      <c r="E135" s="96">
        <f t="shared" si="77"/>
        <v>-0.228310502283105</v>
      </c>
      <c r="F135" s="96">
        <f t="shared" si="77"/>
        <v>-0.058823529411764705</v>
      </c>
      <c r="G135" s="96">
        <f t="shared" si="77"/>
        <v>-0.015463917525773196</v>
      </c>
      <c r="H135" s="96">
        <f t="shared" si="77"/>
        <v>-0.17045454545454544</v>
      </c>
      <c r="I135" s="96">
        <f t="shared" si="77"/>
        <v>-0.30275229357798167</v>
      </c>
      <c r="J135" s="96">
        <f t="shared" si="77"/>
        <v>-0.08823529411764706</v>
      </c>
      <c r="K135" s="96">
        <f t="shared" si="77"/>
        <v>0.09289617486338798</v>
      </c>
      <c r="L135" s="96">
        <f t="shared" si="77"/>
        <v>0.13548387096774195</v>
      </c>
      <c r="M135" s="96"/>
      <c r="N135" s="96"/>
      <c r="O135" s="96">
        <f t="shared" si="77"/>
        <v>-0.09610645638245441</v>
      </c>
    </row>
    <row r="136" spans="1:15" ht="12.75">
      <c r="A136" s="95"/>
      <c r="B136" s="48">
        <v>2014</v>
      </c>
      <c r="C136" s="93">
        <v>14</v>
      </c>
      <c r="D136" s="93">
        <v>12</v>
      </c>
      <c r="E136" s="93">
        <v>12</v>
      </c>
      <c r="F136" s="93">
        <v>8</v>
      </c>
      <c r="G136" s="93">
        <v>8</v>
      </c>
      <c r="H136" s="93">
        <v>8</v>
      </c>
      <c r="I136" s="93">
        <v>9</v>
      </c>
      <c r="J136" s="93">
        <v>10</v>
      </c>
      <c r="K136" s="93">
        <v>11</v>
      </c>
      <c r="L136" s="93">
        <v>12</v>
      </c>
      <c r="M136" s="93"/>
      <c r="N136" s="93"/>
      <c r="O136" s="48">
        <f>SUM(C136:N136)</f>
        <v>104</v>
      </c>
    </row>
    <row r="137" spans="1:15" ht="12.75">
      <c r="A137" s="115" t="s">
        <v>298</v>
      </c>
      <c r="B137" s="47">
        <v>2013</v>
      </c>
      <c r="C137" s="47">
        <v>16</v>
      </c>
      <c r="D137" s="47">
        <v>9</v>
      </c>
      <c r="E137" s="47">
        <v>17</v>
      </c>
      <c r="F137" s="47">
        <v>21</v>
      </c>
      <c r="G137" s="47">
        <v>23</v>
      </c>
      <c r="H137" s="47">
        <v>12</v>
      </c>
      <c r="I137" s="47">
        <v>27</v>
      </c>
      <c r="J137" s="47">
        <v>19</v>
      </c>
      <c r="K137" s="47">
        <v>8</v>
      </c>
      <c r="L137" s="47">
        <v>15</v>
      </c>
      <c r="M137" s="47"/>
      <c r="N137" s="47"/>
      <c r="O137" s="47">
        <f>SUM(C137:N137)</f>
        <v>167</v>
      </c>
    </row>
    <row r="138" spans="1:15" ht="12.75">
      <c r="A138" s="115" t="s">
        <v>299</v>
      </c>
      <c r="B138" s="141" t="s">
        <v>249</v>
      </c>
      <c r="C138" s="47">
        <f aca="true" t="shared" si="78" ref="C138:O138">C136-C137</f>
        <v>-2</v>
      </c>
      <c r="D138" s="47">
        <f t="shared" si="78"/>
        <v>3</v>
      </c>
      <c r="E138" s="47">
        <f t="shared" si="78"/>
        <v>-5</v>
      </c>
      <c r="F138" s="47">
        <f t="shared" si="78"/>
        <v>-13</v>
      </c>
      <c r="G138" s="47">
        <f t="shared" si="78"/>
        <v>-15</v>
      </c>
      <c r="H138" s="47">
        <f t="shared" si="78"/>
        <v>-4</v>
      </c>
      <c r="I138" s="47">
        <f t="shared" si="78"/>
        <v>-18</v>
      </c>
      <c r="J138" s="47">
        <f t="shared" si="78"/>
        <v>-9</v>
      </c>
      <c r="K138" s="47">
        <f t="shared" si="78"/>
        <v>3</v>
      </c>
      <c r="L138" s="47">
        <f t="shared" si="78"/>
        <v>-3</v>
      </c>
      <c r="M138" s="47"/>
      <c r="N138" s="47"/>
      <c r="O138" s="47">
        <f t="shared" si="78"/>
        <v>-63</v>
      </c>
    </row>
    <row r="139" spans="1:15" ht="13.5" thickBot="1">
      <c r="A139" s="139"/>
      <c r="B139" s="140" t="s">
        <v>5</v>
      </c>
      <c r="C139" s="96">
        <f aca="true" t="shared" si="79" ref="C139:O139">C138/C137</f>
        <v>-0.125</v>
      </c>
      <c r="D139" s="96">
        <f t="shared" si="79"/>
        <v>0.3333333333333333</v>
      </c>
      <c r="E139" s="96">
        <f t="shared" si="79"/>
        <v>-0.29411764705882354</v>
      </c>
      <c r="F139" s="96">
        <f t="shared" si="79"/>
        <v>-0.6190476190476191</v>
      </c>
      <c r="G139" s="96">
        <f t="shared" si="79"/>
        <v>-0.6521739130434783</v>
      </c>
      <c r="H139" s="96">
        <f t="shared" si="79"/>
        <v>-0.3333333333333333</v>
      </c>
      <c r="I139" s="96">
        <f t="shared" si="79"/>
        <v>-0.6666666666666666</v>
      </c>
      <c r="J139" s="96">
        <f t="shared" si="79"/>
        <v>-0.47368421052631576</v>
      </c>
      <c r="K139" s="96">
        <f t="shared" si="79"/>
        <v>0.375</v>
      </c>
      <c r="L139" s="96">
        <f t="shared" si="79"/>
        <v>-0.2</v>
      </c>
      <c r="M139" s="96"/>
      <c r="N139" s="96"/>
      <c r="O139" s="96">
        <f t="shared" si="79"/>
        <v>-0.3772455089820359</v>
      </c>
    </row>
    <row r="141" ht="13.5" thickBot="1">
      <c r="A141" s="144" t="s">
        <v>300</v>
      </c>
    </row>
    <row r="142" spans="1:15" ht="13.5" thickBot="1">
      <c r="A142" t="s">
        <v>0</v>
      </c>
      <c r="B142" s="116" t="s">
        <v>248</v>
      </c>
      <c r="C142" s="116" t="s">
        <v>275</v>
      </c>
      <c r="D142" s="116" t="s">
        <v>276</v>
      </c>
      <c r="E142" s="116" t="s">
        <v>277</v>
      </c>
      <c r="F142" s="116" t="s">
        <v>278</v>
      </c>
      <c r="G142" s="116" t="s">
        <v>279</v>
      </c>
      <c r="H142" s="116" t="s">
        <v>280</v>
      </c>
      <c r="I142" s="116" t="s">
        <v>281</v>
      </c>
      <c r="J142" s="116" t="s">
        <v>282</v>
      </c>
      <c r="K142" s="116" t="s">
        <v>283</v>
      </c>
      <c r="L142" s="116" t="s">
        <v>284</v>
      </c>
      <c r="M142" s="116" t="s">
        <v>285</v>
      </c>
      <c r="N142" s="116" t="s">
        <v>286</v>
      </c>
      <c r="O142" s="116" t="s">
        <v>40</v>
      </c>
    </row>
    <row r="143" spans="1:15" ht="12.75">
      <c r="A143" s="94"/>
      <c r="B143" s="48">
        <v>2014</v>
      </c>
      <c r="C143" s="48">
        <f aca="true" t="shared" si="80" ref="C143:L144">SUM(C147+C151+C155+C159+C163+C167+C171)</f>
        <v>203</v>
      </c>
      <c r="D143" s="48">
        <f t="shared" si="80"/>
        <v>156</v>
      </c>
      <c r="E143" s="48">
        <f t="shared" si="80"/>
        <v>164</v>
      </c>
      <c r="F143" s="48">
        <f t="shared" si="80"/>
        <v>118</v>
      </c>
      <c r="G143" s="48">
        <f t="shared" si="80"/>
        <v>141</v>
      </c>
      <c r="H143" s="48">
        <f t="shared" si="80"/>
        <v>152</v>
      </c>
      <c r="I143" s="48">
        <f t="shared" si="80"/>
        <v>143</v>
      </c>
      <c r="J143" s="48">
        <f t="shared" si="80"/>
        <v>136</v>
      </c>
      <c r="K143" s="48">
        <f t="shared" si="80"/>
        <v>137</v>
      </c>
      <c r="L143" s="48">
        <f t="shared" si="80"/>
        <v>153</v>
      </c>
      <c r="M143" s="48"/>
      <c r="N143" s="48"/>
      <c r="O143" s="48">
        <f>SUM(O147+O151+O155+O159+O163+O167+O171)</f>
        <v>1503</v>
      </c>
    </row>
    <row r="144" spans="1:15" ht="12.75">
      <c r="A144" s="115" t="s">
        <v>40</v>
      </c>
      <c r="B144" s="47">
        <v>2013</v>
      </c>
      <c r="C144" s="47">
        <f t="shared" si="80"/>
        <v>211</v>
      </c>
      <c r="D144" s="47">
        <f t="shared" si="80"/>
        <v>193</v>
      </c>
      <c r="E144" s="47">
        <f t="shared" si="80"/>
        <v>175</v>
      </c>
      <c r="F144" s="47">
        <f t="shared" si="80"/>
        <v>196</v>
      </c>
      <c r="G144" s="47">
        <f t="shared" si="80"/>
        <v>193</v>
      </c>
      <c r="H144" s="47">
        <f t="shared" si="80"/>
        <v>199</v>
      </c>
      <c r="I144" s="47">
        <f t="shared" si="80"/>
        <v>195</v>
      </c>
      <c r="J144" s="47">
        <f t="shared" si="80"/>
        <v>211</v>
      </c>
      <c r="K144" s="47">
        <f t="shared" si="80"/>
        <v>181</v>
      </c>
      <c r="L144" s="47">
        <f t="shared" si="80"/>
        <v>191</v>
      </c>
      <c r="M144" s="47"/>
      <c r="N144" s="47"/>
      <c r="O144" s="47">
        <f>SUM(C144:N144)</f>
        <v>1945</v>
      </c>
    </row>
    <row r="145" spans="1:15" ht="12.75">
      <c r="A145" s="115" t="s">
        <v>287</v>
      </c>
      <c r="B145" s="138" t="s">
        <v>249</v>
      </c>
      <c r="C145" s="47">
        <f aca="true" t="shared" si="81" ref="C145:O145">C143-C144</f>
        <v>-8</v>
      </c>
      <c r="D145" s="47">
        <f t="shared" si="81"/>
        <v>-37</v>
      </c>
      <c r="E145" s="47">
        <f t="shared" si="81"/>
        <v>-11</v>
      </c>
      <c r="F145" s="47">
        <f t="shared" si="81"/>
        <v>-78</v>
      </c>
      <c r="G145" s="47">
        <f t="shared" si="81"/>
        <v>-52</v>
      </c>
      <c r="H145" s="47">
        <f t="shared" si="81"/>
        <v>-47</v>
      </c>
      <c r="I145" s="47">
        <f t="shared" si="81"/>
        <v>-52</v>
      </c>
      <c r="J145" s="47">
        <f t="shared" si="81"/>
        <v>-75</v>
      </c>
      <c r="K145" s="47">
        <f t="shared" si="81"/>
        <v>-44</v>
      </c>
      <c r="L145" s="47">
        <f t="shared" si="81"/>
        <v>-38</v>
      </c>
      <c r="M145" s="47"/>
      <c r="N145" s="47"/>
      <c r="O145" s="47">
        <f t="shared" si="81"/>
        <v>-442</v>
      </c>
    </row>
    <row r="146" spans="1:15" ht="13.5" thickBot="1">
      <c r="A146" s="139"/>
      <c r="B146" s="140" t="s">
        <v>5</v>
      </c>
      <c r="C146" s="96">
        <f aca="true" t="shared" si="82" ref="C146:O146">C145/C144</f>
        <v>-0.037914691943127965</v>
      </c>
      <c r="D146" s="96">
        <f t="shared" si="82"/>
        <v>-0.19170984455958548</v>
      </c>
      <c r="E146" s="96">
        <f t="shared" si="82"/>
        <v>-0.06285714285714286</v>
      </c>
      <c r="F146" s="96">
        <f t="shared" si="82"/>
        <v>-0.3979591836734694</v>
      </c>
      <c r="G146" s="96">
        <f t="shared" si="82"/>
        <v>-0.2694300518134715</v>
      </c>
      <c r="H146" s="96">
        <f t="shared" si="82"/>
        <v>-0.23618090452261306</v>
      </c>
      <c r="I146" s="96">
        <f t="shared" si="82"/>
        <v>-0.26666666666666666</v>
      </c>
      <c r="J146" s="96">
        <f t="shared" si="82"/>
        <v>-0.35545023696682465</v>
      </c>
      <c r="K146" s="96">
        <f t="shared" si="82"/>
        <v>-0.2430939226519337</v>
      </c>
      <c r="L146" s="96">
        <f t="shared" si="82"/>
        <v>-0.19895287958115182</v>
      </c>
      <c r="M146" s="96"/>
      <c r="N146" s="96"/>
      <c r="O146" s="96">
        <f t="shared" si="82"/>
        <v>-0.22724935732647814</v>
      </c>
    </row>
    <row r="147" spans="1:15" ht="12.75">
      <c r="A147" s="95"/>
      <c r="B147" s="48">
        <v>2014</v>
      </c>
      <c r="C147" s="48">
        <v>5</v>
      </c>
      <c r="D147" s="48">
        <v>3</v>
      </c>
      <c r="E147" s="48">
        <v>2</v>
      </c>
      <c r="F147" s="48">
        <v>4</v>
      </c>
      <c r="G147" s="48">
        <v>2</v>
      </c>
      <c r="H147" s="48">
        <v>4</v>
      </c>
      <c r="I147" s="48">
        <v>3</v>
      </c>
      <c r="J147" s="48">
        <v>2</v>
      </c>
      <c r="K147" s="48">
        <v>1</v>
      </c>
      <c r="L147" s="48">
        <v>2</v>
      </c>
      <c r="M147" s="48"/>
      <c r="N147" s="48"/>
      <c r="O147" s="48">
        <f>SUM(C147:N147)</f>
        <v>28</v>
      </c>
    </row>
    <row r="148" spans="1:15" ht="12.75">
      <c r="A148" s="115" t="s">
        <v>288</v>
      </c>
      <c r="B148" s="47">
        <v>2013</v>
      </c>
      <c r="C148" s="47">
        <v>0</v>
      </c>
      <c r="D148" s="47">
        <v>3</v>
      </c>
      <c r="E148" s="47">
        <v>5</v>
      </c>
      <c r="F148" s="47">
        <v>4</v>
      </c>
      <c r="G148" s="47">
        <v>4</v>
      </c>
      <c r="H148" s="47">
        <v>2</v>
      </c>
      <c r="I148" s="47">
        <v>7</v>
      </c>
      <c r="J148" s="47">
        <v>6</v>
      </c>
      <c r="K148" s="47">
        <v>0</v>
      </c>
      <c r="L148" s="47">
        <v>3</v>
      </c>
      <c r="M148" s="47"/>
      <c r="N148" s="47"/>
      <c r="O148" s="47">
        <f>SUM(C148:N148)</f>
        <v>34</v>
      </c>
    </row>
    <row r="149" spans="1:15" ht="12.75">
      <c r="A149" s="115" t="s">
        <v>289</v>
      </c>
      <c r="B149" s="141" t="s">
        <v>249</v>
      </c>
      <c r="C149" s="47">
        <f aca="true" t="shared" si="83" ref="C149:O149">C147-C148</f>
        <v>5</v>
      </c>
      <c r="D149" s="47">
        <f t="shared" si="83"/>
        <v>0</v>
      </c>
      <c r="E149" s="47">
        <f t="shared" si="83"/>
        <v>-3</v>
      </c>
      <c r="F149" s="47">
        <f t="shared" si="83"/>
        <v>0</v>
      </c>
      <c r="G149" s="47">
        <f t="shared" si="83"/>
        <v>-2</v>
      </c>
      <c r="H149" s="47">
        <f t="shared" si="83"/>
        <v>2</v>
      </c>
      <c r="I149" s="47">
        <f t="shared" si="83"/>
        <v>-4</v>
      </c>
      <c r="J149" s="47">
        <f t="shared" si="83"/>
        <v>-4</v>
      </c>
      <c r="K149" s="47">
        <f t="shared" si="83"/>
        <v>1</v>
      </c>
      <c r="L149" s="47">
        <f t="shared" si="83"/>
        <v>-1</v>
      </c>
      <c r="M149" s="47"/>
      <c r="N149" s="47"/>
      <c r="O149" s="47">
        <f t="shared" si="83"/>
        <v>-6</v>
      </c>
    </row>
    <row r="150" spans="1:15" ht="13.5" thickBot="1">
      <c r="A150" s="139"/>
      <c r="B150" s="140" t="s">
        <v>5</v>
      </c>
      <c r="C150" s="96">
        <v>0</v>
      </c>
      <c r="D150" s="96">
        <f aca="true" t="shared" si="84" ref="D150:L150">D149/D148</f>
        <v>0</v>
      </c>
      <c r="E150" s="96">
        <f t="shared" si="84"/>
        <v>-0.6</v>
      </c>
      <c r="F150" s="96">
        <f t="shared" si="84"/>
        <v>0</v>
      </c>
      <c r="G150" s="96">
        <f t="shared" si="84"/>
        <v>-0.5</v>
      </c>
      <c r="H150" s="96">
        <f t="shared" si="84"/>
        <v>1</v>
      </c>
      <c r="I150" s="96">
        <f>I149/I148</f>
        <v>-0.5714285714285714</v>
      </c>
      <c r="J150" s="96">
        <f t="shared" si="84"/>
        <v>-0.6666666666666666</v>
      </c>
      <c r="K150" s="96">
        <v>0</v>
      </c>
      <c r="L150" s="96">
        <f t="shared" si="84"/>
        <v>-0.3333333333333333</v>
      </c>
      <c r="M150" s="96"/>
      <c r="N150" s="96"/>
      <c r="O150" s="96">
        <f>O149/O148</f>
        <v>-0.17647058823529413</v>
      </c>
    </row>
    <row r="151" spans="1:15" ht="12.75">
      <c r="A151" s="95"/>
      <c r="B151" s="48">
        <v>2014</v>
      </c>
      <c r="C151" s="93">
        <v>0</v>
      </c>
      <c r="D151" s="93">
        <v>0</v>
      </c>
      <c r="E151" s="93">
        <v>0</v>
      </c>
      <c r="F151" s="93">
        <v>0</v>
      </c>
      <c r="G151" s="93">
        <v>0</v>
      </c>
      <c r="H151" s="93">
        <v>0</v>
      </c>
      <c r="I151" s="93">
        <v>0</v>
      </c>
      <c r="J151" s="93">
        <v>0</v>
      </c>
      <c r="K151" s="93">
        <v>0</v>
      </c>
      <c r="L151" s="93">
        <v>0</v>
      </c>
      <c r="M151" s="93"/>
      <c r="N151" s="93"/>
      <c r="O151" s="48">
        <f>SUM(C151:N151)</f>
        <v>0</v>
      </c>
    </row>
    <row r="152" spans="1:15" ht="12.75">
      <c r="A152" s="142" t="s">
        <v>290</v>
      </c>
      <c r="B152" s="47">
        <v>2013</v>
      </c>
      <c r="C152" s="47">
        <v>0</v>
      </c>
      <c r="D152" s="47">
        <v>2</v>
      </c>
      <c r="E152" s="47">
        <v>0</v>
      </c>
      <c r="F152" s="47">
        <v>0</v>
      </c>
      <c r="G152" s="47">
        <v>0</v>
      </c>
      <c r="H152" s="47">
        <v>0</v>
      </c>
      <c r="I152" s="47">
        <v>0</v>
      </c>
      <c r="J152" s="47">
        <v>0</v>
      </c>
      <c r="K152" s="47">
        <v>0</v>
      </c>
      <c r="L152" s="47">
        <v>0</v>
      </c>
      <c r="M152" s="47"/>
      <c r="N152" s="47"/>
      <c r="O152" s="47">
        <f>SUM(C152:N152)</f>
        <v>2</v>
      </c>
    </row>
    <row r="153" spans="1:15" ht="12.75">
      <c r="A153" s="115" t="s">
        <v>291</v>
      </c>
      <c r="B153" s="141" t="s">
        <v>249</v>
      </c>
      <c r="C153" s="47">
        <f aca="true" t="shared" si="85" ref="C153:O153">C151-C152</f>
        <v>0</v>
      </c>
      <c r="D153" s="47">
        <f t="shared" si="85"/>
        <v>-2</v>
      </c>
      <c r="E153" s="47">
        <f t="shared" si="85"/>
        <v>0</v>
      </c>
      <c r="F153" s="47">
        <f t="shared" si="85"/>
        <v>0</v>
      </c>
      <c r="G153" s="47">
        <f t="shared" si="85"/>
        <v>0</v>
      </c>
      <c r="H153" s="47">
        <f t="shared" si="85"/>
        <v>0</v>
      </c>
      <c r="I153" s="47">
        <f t="shared" si="85"/>
        <v>0</v>
      </c>
      <c r="J153" s="47">
        <f t="shared" si="85"/>
        <v>0</v>
      </c>
      <c r="K153" s="47">
        <f t="shared" si="85"/>
        <v>0</v>
      </c>
      <c r="L153" s="47">
        <f t="shared" si="85"/>
        <v>0</v>
      </c>
      <c r="M153" s="47"/>
      <c r="N153" s="47"/>
      <c r="O153" s="47">
        <f t="shared" si="85"/>
        <v>-2</v>
      </c>
    </row>
    <row r="154" spans="1:15" ht="13.5" thickBot="1">
      <c r="A154" s="139"/>
      <c r="B154" s="140" t="s">
        <v>5</v>
      </c>
      <c r="C154" s="96">
        <v>0</v>
      </c>
      <c r="D154" s="96">
        <f>D153/D152</f>
        <v>-1</v>
      </c>
      <c r="E154" s="96">
        <v>0</v>
      </c>
      <c r="F154" s="96">
        <v>0</v>
      </c>
      <c r="G154" s="96">
        <v>0</v>
      </c>
      <c r="H154" s="96">
        <v>0</v>
      </c>
      <c r="I154" s="96">
        <v>0</v>
      </c>
      <c r="J154" s="96">
        <v>0</v>
      </c>
      <c r="K154" s="96">
        <v>0</v>
      </c>
      <c r="L154" s="96">
        <v>0</v>
      </c>
      <c r="M154" s="96"/>
      <c r="N154" s="96"/>
      <c r="O154" s="96">
        <f>O153/O152</f>
        <v>-1</v>
      </c>
    </row>
    <row r="155" spans="1:15" ht="12.75">
      <c r="A155" s="95"/>
      <c r="B155" s="48">
        <v>2014</v>
      </c>
      <c r="C155" s="93">
        <v>21</v>
      </c>
      <c r="D155" s="93">
        <v>20</v>
      </c>
      <c r="E155" s="93">
        <v>12</v>
      </c>
      <c r="F155" s="93">
        <v>8</v>
      </c>
      <c r="G155" s="93">
        <v>12</v>
      </c>
      <c r="H155" s="93">
        <v>9</v>
      </c>
      <c r="I155" s="93">
        <v>12</v>
      </c>
      <c r="J155" s="93">
        <v>12</v>
      </c>
      <c r="K155" s="93">
        <v>17</v>
      </c>
      <c r="L155" s="93">
        <v>9</v>
      </c>
      <c r="M155" s="93"/>
      <c r="N155" s="93"/>
      <c r="O155" s="48">
        <f>SUM(C155:N155)</f>
        <v>132</v>
      </c>
    </row>
    <row r="156" spans="1:15" ht="12.75">
      <c r="A156" s="115" t="s">
        <v>292</v>
      </c>
      <c r="B156" s="47">
        <v>2013</v>
      </c>
      <c r="C156" s="47">
        <v>22</v>
      </c>
      <c r="D156" s="47">
        <v>28</v>
      </c>
      <c r="E156" s="47">
        <v>20</v>
      </c>
      <c r="F156" s="47">
        <v>21</v>
      </c>
      <c r="G156" s="47">
        <v>20</v>
      </c>
      <c r="H156" s="47">
        <v>29</v>
      </c>
      <c r="I156" s="47">
        <v>30</v>
      </c>
      <c r="J156" s="47">
        <v>23</v>
      </c>
      <c r="K156" s="47">
        <v>12</v>
      </c>
      <c r="L156" s="47">
        <v>16</v>
      </c>
      <c r="M156" s="47"/>
      <c r="N156" s="47"/>
      <c r="O156" s="47">
        <f>SUM(C156:N156)</f>
        <v>221</v>
      </c>
    </row>
    <row r="157" spans="1:15" ht="12.75">
      <c r="A157" s="95"/>
      <c r="B157" s="141" t="s">
        <v>249</v>
      </c>
      <c r="C157" s="47">
        <f aca="true" t="shared" si="86" ref="C157:O157">C155-C156</f>
        <v>-1</v>
      </c>
      <c r="D157" s="47">
        <f t="shared" si="86"/>
        <v>-8</v>
      </c>
      <c r="E157" s="47">
        <f t="shared" si="86"/>
        <v>-8</v>
      </c>
      <c r="F157" s="47">
        <f t="shared" si="86"/>
        <v>-13</v>
      </c>
      <c r="G157" s="47">
        <f t="shared" si="86"/>
        <v>-8</v>
      </c>
      <c r="H157" s="47">
        <f t="shared" si="86"/>
        <v>-20</v>
      </c>
      <c r="I157" s="47">
        <f t="shared" si="86"/>
        <v>-18</v>
      </c>
      <c r="J157" s="47">
        <f t="shared" si="86"/>
        <v>-11</v>
      </c>
      <c r="K157" s="47">
        <f t="shared" si="86"/>
        <v>5</v>
      </c>
      <c r="L157" s="47">
        <f t="shared" si="86"/>
        <v>-7</v>
      </c>
      <c r="M157" s="47"/>
      <c r="N157" s="47"/>
      <c r="O157" s="47">
        <f t="shared" si="86"/>
        <v>-89</v>
      </c>
    </row>
    <row r="158" spans="1:15" ht="13.5" thickBot="1">
      <c r="A158" s="139"/>
      <c r="B158" s="140" t="s">
        <v>5</v>
      </c>
      <c r="C158" s="96">
        <f aca="true" t="shared" si="87" ref="C158:O158">C157/C156</f>
        <v>-0.045454545454545456</v>
      </c>
      <c r="D158" s="96">
        <f t="shared" si="87"/>
        <v>-0.2857142857142857</v>
      </c>
      <c r="E158" s="96">
        <f t="shared" si="87"/>
        <v>-0.4</v>
      </c>
      <c r="F158" s="96">
        <f t="shared" si="87"/>
        <v>-0.6190476190476191</v>
      </c>
      <c r="G158" s="96">
        <f t="shared" si="87"/>
        <v>-0.4</v>
      </c>
      <c r="H158" s="96">
        <f t="shared" si="87"/>
        <v>-0.6896551724137931</v>
      </c>
      <c r="I158" s="96">
        <f t="shared" si="87"/>
        <v>-0.6</v>
      </c>
      <c r="J158" s="96">
        <f t="shared" si="87"/>
        <v>-0.4782608695652174</v>
      </c>
      <c r="K158" s="96">
        <f t="shared" si="87"/>
        <v>0.4166666666666667</v>
      </c>
      <c r="L158" s="96">
        <f t="shared" si="87"/>
        <v>-0.4375</v>
      </c>
      <c r="M158" s="96"/>
      <c r="N158" s="96"/>
      <c r="O158" s="96">
        <f t="shared" si="87"/>
        <v>-0.40271493212669685</v>
      </c>
    </row>
    <row r="159" spans="1:15" ht="12.75">
      <c r="A159" s="95"/>
      <c r="B159" s="48">
        <v>2014</v>
      </c>
      <c r="C159" s="93">
        <v>12</v>
      </c>
      <c r="D159" s="93">
        <v>11</v>
      </c>
      <c r="E159" s="93">
        <v>9</v>
      </c>
      <c r="F159" s="93">
        <v>8</v>
      </c>
      <c r="G159" s="93">
        <v>9</v>
      </c>
      <c r="H159" s="93">
        <v>18</v>
      </c>
      <c r="I159" s="93">
        <v>9</v>
      </c>
      <c r="J159" s="93">
        <v>10</v>
      </c>
      <c r="K159" s="93">
        <v>10</v>
      </c>
      <c r="L159" s="93">
        <v>6</v>
      </c>
      <c r="M159" s="93"/>
      <c r="N159" s="93"/>
      <c r="O159" s="48">
        <f>SUM(C159:N159)</f>
        <v>102</v>
      </c>
    </row>
    <row r="160" spans="1:15" ht="12.75">
      <c r="A160" s="115" t="s">
        <v>293</v>
      </c>
      <c r="B160" s="47">
        <v>2013</v>
      </c>
      <c r="C160" s="47">
        <v>9</v>
      </c>
      <c r="D160" s="47">
        <v>4</v>
      </c>
      <c r="E160" s="47">
        <v>8</v>
      </c>
      <c r="F160" s="47">
        <v>7</v>
      </c>
      <c r="G160" s="47">
        <v>9</v>
      </c>
      <c r="H160" s="47">
        <v>4</v>
      </c>
      <c r="I160" s="47">
        <v>12</v>
      </c>
      <c r="J160" s="47">
        <v>12</v>
      </c>
      <c r="K160" s="47">
        <v>13</v>
      </c>
      <c r="L160" s="47">
        <v>11</v>
      </c>
      <c r="M160" s="47"/>
      <c r="N160" s="47"/>
      <c r="O160" s="47">
        <f>SUM(C160:N160)</f>
        <v>89</v>
      </c>
    </row>
    <row r="161" spans="1:15" ht="12.75">
      <c r="A161" s="115" t="s">
        <v>294</v>
      </c>
      <c r="B161" s="141" t="s">
        <v>249</v>
      </c>
      <c r="C161" s="47">
        <f aca="true" t="shared" si="88" ref="C161:O161">C159-C160</f>
        <v>3</v>
      </c>
      <c r="D161" s="47">
        <f t="shared" si="88"/>
        <v>7</v>
      </c>
      <c r="E161" s="47">
        <f t="shared" si="88"/>
        <v>1</v>
      </c>
      <c r="F161" s="47">
        <f t="shared" si="88"/>
        <v>1</v>
      </c>
      <c r="G161" s="47">
        <f t="shared" si="88"/>
        <v>0</v>
      </c>
      <c r="H161" s="47">
        <f t="shared" si="88"/>
        <v>14</v>
      </c>
      <c r="I161" s="47">
        <f t="shared" si="88"/>
        <v>-3</v>
      </c>
      <c r="J161" s="47">
        <f t="shared" si="88"/>
        <v>-2</v>
      </c>
      <c r="K161" s="47">
        <f t="shared" si="88"/>
        <v>-3</v>
      </c>
      <c r="L161" s="47">
        <f t="shared" si="88"/>
        <v>-5</v>
      </c>
      <c r="M161" s="47"/>
      <c r="N161" s="47"/>
      <c r="O161" s="47">
        <f t="shared" si="88"/>
        <v>13</v>
      </c>
    </row>
    <row r="162" spans="1:15" ht="13.5" thickBot="1">
      <c r="A162" s="139" t="s">
        <v>0</v>
      </c>
      <c r="B162" s="140" t="s">
        <v>5</v>
      </c>
      <c r="C162" s="96">
        <f aca="true" t="shared" si="89" ref="C162:O162">C161/C160</f>
        <v>0.3333333333333333</v>
      </c>
      <c r="D162" s="96">
        <f t="shared" si="89"/>
        <v>1.75</v>
      </c>
      <c r="E162" s="96">
        <f t="shared" si="89"/>
        <v>0.125</v>
      </c>
      <c r="F162" s="96">
        <f t="shared" si="89"/>
        <v>0.14285714285714285</v>
      </c>
      <c r="G162" s="96">
        <f t="shared" si="89"/>
        <v>0</v>
      </c>
      <c r="H162" s="96">
        <f t="shared" si="89"/>
        <v>3.5</v>
      </c>
      <c r="I162" s="96">
        <f t="shared" si="89"/>
        <v>-0.25</v>
      </c>
      <c r="J162" s="96">
        <f t="shared" si="89"/>
        <v>-0.16666666666666666</v>
      </c>
      <c r="K162" s="96">
        <f t="shared" si="89"/>
        <v>-0.23076923076923078</v>
      </c>
      <c r="L162" s="96">
        <f t="shared" si="89"/>
        <v>-0.45454545454545453</v>
      </c>
      <c r="M162" s="96"/>
      <c r="N162" s="96"/>
      <c r="O162" s="96">
        <f t="shared" si="89"/>
        <v>0.14606741573033707</v>
      </c>
    </row>
    <row r="163" spans="1:15" ht="12.75">
      <c r="A163" s="95"/>
      <c r="B163" s="48">
        <v>2014</v>
      </c>
      <c r="C163" s="93">
        <v>78</v>
      </c>
      <c r="D163" s="93">
        <v>51</v>
      </c>
      <c r="E163" s="93">
        <v>67</v>
      </c>
      <c r="F163" s="93">
        <v>37</v>
      </c>
      <c r="G163" s="93">
        <v>45</v>
      </c>
      <c r="H163" s="93">
        <v>43</v>
      </c>
      <c r="I163" s="93">
        <v>53</v>
      </c>
      <c r="J163" s="93">
        <v>53</v>
      </c>
      <c r="K163" s="93">
        <v>42</v>
      </c>
      <c r="L163" s="93">
        <v>48</v>
      </c>
      <c r="M163" s="93"/>
      <c r="N163" s="93"/>
      <c r="O163" s="48">
        <f>SUM(C163:N163)</f>
        <v>517</v>
      </c>
    </row>
    <row r="164" spans="1:15" ht="12.75">
      <c r="A164" s="115" t="s">
        <v>295</v>
      </c>
      <c r="B164" s="47">
        <v>2013</v>
      </c>
      <c r="C164" s="47">
        <v>71</v>
      </c>
      <c r="D164" s="47">
        <v>49</v>
      </c>
      <c r="E164" s="47">
        <v>48</v>
      </c>
      <c r="F164" s="47">
        <v>75</v>
      </c>
      <c r="G164" s="47">
        <v>75</v>
      </c>
      <c r="H164" s="47">
        <v>75</v>
      </c>
      <c r="I164" s="47">
        <v>61</v>
      </c>
      <c r="J164" s="47">
        <v>81</v>
      </c>
      <c r="K164" s="47">
        <v>81</v>
      </c>
      <c r="L164" s="47">
        <v>68</v>
      </c>
      <c r="M164" s="47"/>
      <c r="N164" s="47"/>
      <c r="O164" s="47">
        <f>SUM(C164:N164)</f>
        <v>684</v>
      </c>
    </row>
    <row r="165" spans="1:15" ht="12.75">
      <c r="A165" s="95"/>
      <c r="B165" s="141" t="s">
        <v>249</v>
      </c>
      <c r="C165" s="47">
        <f aca="true" t="shared" si="90" ref="C165:O165">C163-C164</f>
        <v>7</v>
      </c>
      <c r="D165" s="47">
        <f t="shared" si="90"/>
        <v>2</v>
      </c>
      <c r="E165" s="47">
        <f t="shared" si="90"/>
        <v>19</v>
      </c>
      <c r="F165" s="47">
        <f t="shared" si="90"/>
        <v>-38</v>
      </c>
      <c r="G165" s="47">
        <f t="shared" si="90"/>
        <v>-30</v>
      </c>
      <c r="H165" s="47">
        <f t="shared" si="90"/>
        <v>-32</v>
      </c>
      <c r="I165" s="47">
        <f t="shared" si="90"/>
        <v>-8</v>
      </c>
      <c r="J165" s="47">
        <f t="shared" si="90"/>
        <v>-28</v>
      </c>
      <c r="K165" s="47">
        <f t="shared" si="90"/>
        <v>-39</v>
      </c>
      <c r="L165" s="47">
        <f t="shared" si="90"/>
        <v>-20</v>
      </c>
      <c r="M165" s="47"/>
      <c r="N165" s="47"/>
      <c r="O165" s="47">
        <f t="shared" si="90"/>
        <v>-167</v>
      </c>
    </row>
    <row r="166" spans="1:15" ht="13.5" thickBot="1">
      <c r="A166" s="139"/>
      <c r="B166" s="140" t="s">
        <v>5</v>
      </c>
      <c r="C166" s="96">
        <f aca="true" t="shared" si="91" ref="C166:O166">C165/C164</f>
        <v>0.09859154929577464</v>
      </c>
      <c r="D166" s="96">
        <f t="shared" si="91"/>
        <v>0.04081632653061224</v>
      </c>
      <c r="E166" s="96">
        <f t="shared" si="91"/>
        <v>0.3958333333333333</v>
      </c>
      <c r="F166" s="96">
        <f t="shared" si="91"/>
        <v>-0.5066666666666667</v>
      </c>
      <c r="G166" s="96">
        <f t="shared" si="91"/>
        <v>-0.4</v>
      </c>
      <c r="H166" s="96">
        <f t="shared" si="91"/>
        <v>-0.4266666666666667</v>
      </c>
      <c r="I166" s="96">
        <f t="shared" si="91"/>
        <v>-0.13114754098360656</v>
      </c>
      <c r="J166" s="96">
        <f t="shared" si="91"/>
        <v>-0.345679012345679</v>
      </c>
      <c r="K166" s="96">
        <f t="shared" si="91"/>
        <v>-0.48148148148148145</v>
      </c>
      <c r="L166" s="96">
        <f t="shared" si="91"/>
        <v>-0.29411764705882354</v>
      </c>
      <c r="M166" s="96"/>
      <c r="N166" s="96"/>
      <c r="O166" s="96">
        <f t="shared" si="91"/>
        <v>-0.24415204678362573</v>
      </c>
    </row>
    <row r="167" spans="1:15" ht="12.75">
      <c r="A167" s="95"/>
      <c r="B167" s="48">
        <v>2014</v>
      </c>
      <c r="C167" s="93">
        <v>79</v>
      </c>
      <c r="D167" s="93">
        <v>60</v>
      </c>
      <c r="E167" s="93">
        <v>67</v>
      </c>
      <c r="F167" s="93">
        <v>59</v>
      </c>
      <c r="G167" s="93">
        <v>67</v>
      </c>
      <c r="H167" s="93">
        <v>70</v>
      </c>
      <c r="I167" s="93">
        <v>55</v>
      </c>
      <c r="J167" s="93">
        <v>52</v>
      </c>
      <c r="K167" s="93">
        <v>63</v>
      </c>
      <c r="L167" s="93">
        <v>84</v>
      </c>
      <c r="M167" s="93"/>
      <c r="N167" s="93"/>
      <c r="O167" s="48">
        <f>SUM(C167:N167)</f>
        <v>656</v>
      </c>
    </row>
    <row r="168" spans="1:15" ht="12.75">
      <c r="A168" s="115" t="s">
        <v>296</v>
      </c>
      <c r="B168" s="47">
        <v>2013</v>
      </c>
      <c r="C168" s="47">
        <v>99</v>
      </c>
      <c r="D168" s="47">
        <v>100</v>
      </c>
      <c r="E168" s="47">
        <v>90</v>
      </c>
      <c r="F168" s="47">
        <v>85</v>
      </c>
      <c r="G168" s="47">
        <v>77</v>
      </c>
      <c r="H168" s="47">
        <v>83</v>
      </c>
      <c r="I168" s="47">
        <v>78</v>
      </c>
      <c r="J168" s="47">
        <v>78</v>
      </c>
      <c r="K168" s="47">
        <v>69</v>
      </c>
      <c r="L168" s="47">
        <v>87</v>
      </c>
      <c r="M168" s="47"/>
      <c r="N168" s="47"/>
      <c r="O168" s="47">
        <f>SUM(C168:N168)</f>
        <v>846</v>
      </c>
    </row>
    <row r="169" spans="1:15" ht="12.75">
      <c r="A169" s="115" t="s">
        <v>297</v>
      </c>
      <c r="B169" s="141" t="s">
        <v>249</v>
      </c>
      <c r="C169" s="47">
        <f aca="true" t="shared" si="92" ref="C169:O169">C167-C168</f>
        <v>-20</v>
      </c>
      <c r="D169" s="47">
        <f t="shared" si="92"/>
        <v>-40</v>
      </c>
      <c r="E169" s="47">
        <f t="shared" si="92"/>
        <v>-23</v>
      </c>
      <c r="F169" s="47">
        <f t="shared" si="92"/>
        <v>-26</v>
      </c>
      <c r="G169" s="47">
        <f t="shared" si="92"/>
        <v>-10</v>
      </c>
      <c r="H169" s="47">
        <f t="shared" si="92"/>
        <v>-13</v>
      </c>
      <c r="I169" s="47">
        <f t="shared" si="92"/>
        <v>-23</v>
      </c>
      <c r="J169" s="47">
        <f t="shared" si="92"/>
        <v>-26</v>
      </c>
      <c r="K169" s="47">
        <f t="shared" si="92"/>
        <v>-6</v>
      </c>
      <c r="L169" s="47">
        <f t="shared" si="92"/>
        <v>-3</v>
      </c>
      <c r="M169" s="47"/>
      <c r="N169" s="47"/>
      <c r="O169" s="47">
        <f t="shared" si="92"/>
        <v>-190</v>
      </c>
    </row>
    <row r="170" spans="1:15" ht="13.5" thickBot="1">
      <c r="A170" s="139"/>
      <c r="B170" s="140" t="s">
        <v>5</v>
      </c>
      <c r="C170" s="96">
        <f aca="true" t="shared" si="93" ref="C170:O170">C169/C168</f>
        <v>-0.20202020202020202</v>
      </c>
      <c r="D170" s="96">
        <f t="shared" si="93"/>
        <v>-0.4</v>
      </c>
      <c r="E170" s="96">
        <f t="shared" si="93"/>
        <v>-0.25555555555555554</v>
      </c>
      <c r="F170" s="96">
        <f t="shared" si="93"/>
        <v>-0.3058823529411765</v>
      </c>
      <c r="G170" s="96">
        <f t="shared" si="93"/>
        <v>-0.12987012987012986</v>
      </c>
      <c r="H170" s="96">
        <f t="shared" si="93"/>
        <v>-0.1566265060240964</v>
      </c>
      <c r="I170" s="96">
        <f t="shared" si="93"/>
        <v>-0.2948717948717949</v>
      </c>
      <c r="J170" s="96">
        <f t="shared" si="93"/>
        <v>-0.3333333333333333</v>
      </c>
      <c r="K170" s="96">
        <f t="shared" si="93"/>
        <v>-0.08695652173913043</v>
      </c>
      <c r="L170" s="96">
        <f t="shared" si="93"/>
        <v>-0.034482758620689655</v>
      </c>
      <c r="M170" s="96"/>
      <c r="N170" s="96"/>
      <c r="O170" s="96">
        <f t="shared" si="93"/>
        <v>-0.22458628841607564</v>
      </c>
    </row>
    <row r="171" spans="1:15" ht="12.75">
      <c r="A171" s="95"/>
      <c r="B171" s="48">
        <v>2014</v>
      </c>
      <c r="C171" s="93">
        <v>8</v>
      </c>
      <c r="D171" s="93">
        <v>11</v>
      </c>
      <c r="E171" s="93">
        <v>7</v>
      </c>
      <c r="F171" s="93">
        <v>2</v>
      </c>
      <c r="G171" s="93">
        <v>6</v>
      </c>
      <c r="H171" s="93">
        <v>8</v>
      </c>
      <c r="I171" s="93">
        <v>11</v>
      </c>
      <c r="J171" s="93">
        <v>7</v>
      </c>
      <c r="K171" s="93">
        <v>4</v>
      </c>
      <c r="L171" s="93">
        <v>4</v>
      </c>
      <c r="M171" s="93"/>
      <c r="N171" s="93"/>
      <c r="O171" s="48">
        <f>SUM(C171:N171)</f>
        <v>68</v>
      </c>
    </row>
    <row r="172" spans="1:15" ht="12.75">
      <c r="A172" s="115" t="s">
        <v>298</v>
      </c>
      <c r="B172" s="47">
        <v>2013</v>
      </c>
      <c r="C172" s="47">
        <v>10</v>
      </c>
      <c r="D172" s="47">
        <v>7</v>
      </c>
      <c r="E172" s="47">
        <v>4</v>
      </c>
      <c r="F172" s="47">
        <v>4</v>
      </c>
      <c r="G172" s="47">
        <v>8</v>
      </c>
      <c r="H172" s="47">
        <v>6</v>
      </c>
      <c r="I172" s="47">
        <v>7</v>
      </c>
      <c r="J172" s="47">
        <v>11</v>
      </c>
      <c r="K172" s="47">
        <v>6</v>
      </c>
      <c r="L172" s="47">
        <v>6</v>
      </c>
      <c r="M172" s="47"/>
      <c r="N172" s="47"/>
      <c r="O172" s="47">
        <f>SUM(C172:N172)</f>
        <v>69</v>
      </c>
    </row>
    <row r="173" spans="1:15" ht="12.75">
      <c r="A173" s="115" t="s">
        <v>299</v>
      </c>
      <c r="B173" s="141" t="s">
        <v>249</v>
      </c>
      <c r="C173" s="47">
        <f aca="true" t="shared" si="94" ref="C173:O173">C171-C172</f>
        <v>-2</v>
      </c>
      <c r="D173" s="47">
        <f t="shared" si="94"/>
        <v>4</v>
      </c>
      <c r="E173" s="47">
        <f t="shared" si="94"/>
        <v>3</v>
      </c>
      <c r="F173" s="47">
        <f t="shared" si="94"/>
        <v>-2</v>
      </c>
      <c r="G173" s="47">
        <f t="shared" si="94"/>
        <v>-2</v>
      </c>
      <c r="H173" s="47">
        <f t="shared" si="94"/>
        <v>2</v>
      </c>
      <c r="I173" s="47">
        <f t="shared" si="94"/>
        <v>4</v>
      </c>
      <c r="J173" s="47">
        <f t="shared" si="94"/>
        <v>-4</v>
      </c>
      <c r="K173" s="47">
        <f t="shared" si="94"/>
        <v>-2</v>
      </c>
      <c r="L173" s="47">
        <f t="shared" si="94"/>
        <v>-2</v>
      </c>
      <c r="M173" s="47"/>
      <c r="N173" s="47"/>
      <c r="O173" s="47">
        <f t="shared" si="94"/>
        <v>-1</v>
      </c>
    </row>
    <row r="174" spans="1:15" ht="13.5" thickBot="1">
      <c r="A174" s="139"/>
      <c r="B174" s="140" t="s">
        <v>5</v>
      </c>
      <c r="C174" s="96">
        <f aca="true" t="shared" si="95" ref="C174:O174">C173/C172</f>
        <v>-0.2</v>
      </c>
      <c r="D174" s="96">
        <f t="shared" si="95"/>
        <v>0.5714285714285714</v>
      </c>
      <c r="E174" s="96">
        <f t="shared" si="95"/>
        <v>0.75</v>
      </c>
      <c r="F174" s="96">
        <f t="shared" si="95"/>
        <v>-0.5</v>
      </c>
      <c r="G174" s="96">
        <f t="shared" si="95"/>
        <v>-0.25</v>
      </c>
      <c r="H174" s="96">
        <f t="shared" si="95"/>
        <v>0.3333333333333333</v>
      </c>
      <c r="I174" s="96">
        <f t="shared" si="95"/>
        <v>0.5714285714285714</v>
      </c>
      <c r="J174" s="96">
        <f t="shared" si="95"/>
        <v>-0.36363636363636365</v>
      </c>
      <c r="K174" s="96">
        <f t="shared" si="95"/>
        <v>-0.3333333333333333</v>
      </c>
      <c r="L174" s="96">
        <f t="shared" si="95"/>
        <v>-0.3333333333333333</v>
      </c>
      <c r="M174" s="96"/>
      <c r="N174" s="96"/>
      <c r="O174" s="96">
        <f t="shared" si="95"/>
        <v>-0.014492753623188406</v>
      </c>
    </row>
    <row r="176" ht="13.5" thickBot="1">
      <c r="A176" s="144" t="s">
        <v>264</v>
      </c>
    </row>
    <row r="177" spans="1:15" ht="13.5" thickBot="1">
      <c r="A177" t="s">
        <v>0</v>
      </c>
      <c r="B177" s="116" t="s">
        <v>248</v>
      </c>
      <c r="C177" s="116" t="s">
        <v>275</v>
      </c>
      <c r="D177" s="116" t="s">
        <v>276</v>
      </c>
      <c r="E177" s="116" t="s">
        <v>277</v>
      </c>
      <c r="F177" s="116" t="s">
        <v>278</v>
      </c>
      <c r="G177" s="116" t="s">
        <v>279</v>
      </c>
      <c r="H177" s="116" t="s">
        <v>280</v>
      </c>
      <c r="I177" s="116" t="s">
        <v>281</v>
      </c>
      <c r="J177" s="116" t="s">
        <v>282</v>
      </c>
      <c r="K177" s="116" t="s">
        <v>283</v>
      </c>
      <c r="L177" s="116" t="s">
        <v>284</v>
      </c>
      <c r="M177" s="116" t="s">
        <v>285</v>
      </c>
      <c r="N177" s="116" t="s">
        <v>286</v>
      </c>
      <c r="O177" s="116" t="s">
        <v>40</v>
      </c>
    </row>
    <row r="178" spans="1:15" ht="12.75">
      <c r="A178" s="94"/>
      <c r="B178" s="48">
        <v>2014</v>
      </c>
      <c r="C178" s="48">
        <f aca="true" t="shared" si="96" ref="C178:L179">SUM(C182+C186+C190+C194+C198+C202+C206)</f>
        <v>371</v>
      </c>
      <c r="D178" s="48">
        <f t="shared" si="96"/>
        <v>238</v>
      </c>
      <c r="E178" s="48">
        <f t="shared" si="96"/>
        <v>251</v>
      </c>
      <c r="F178" s="48">
        <f t="shared" si="96"/>
        <v>236</v>
      </c>
      <c r="G178" s="48">
        <f t="shared" si="96"/>
        <v>283</v>
      </c>
      <c r="H178" s="48">
        <f t="shared" si="96"/>
        <v>216</v>
      </c>
      <c r="I178" s="48">
        <f t="shared" si="96"/>
        <v>225</v>
      </c>
      <c r="J178" s="48">
        <f t="shared" si="96"/>
        <v>273</v>
      </c>
      <c r="K178" s="48">
        <f t="shared" si="96"/>
        <v>205</v>
      </c>
      <c r="L178" s="48">
        <f t="shared" si="96"/>
        <v>214</v>
      </c>
      <c r="M178" s="48"/>
      <c r="N178" s="48"/>
      <c r="O178" s="48">
        <f>SUM(O182+O186+O190+O194+O198+O202+O206)</f>
        <v>2512</v>
      </c>
    </row>
    <row r="179" spans="1:15" ht="12.75">
      <c r="A179" s="115" t="s">
        <v>40</v>
      </c>
      <c r="B179" s="47">
        <v>2013</v>
      </c>
      <c r="C179" s="47">
        <f t="shared" si="96"/>
        <v>274</v>
      </c>
      <c r="D179" s="47">
        <f t="shared" si="96"/>
        <v>225</v>
      </c>
      <c r="E179" s="47">
        <f t="shared" si="96"/>
        <v>293</v>
      </c>
      <c r="F179" s="47">
        <f t="shared" si="96"/>
        <v>276</v>
      </c>
      <c r="G179" s="47">
        <f t="shared" si="96"/>
        <v>312</v>
      </c>
      <c r="H179" s="47">
        <f t="shared" si="96"/>
        <v>292</v>
      </c>
      <c r="I179" s="47">
        <f t="shared" si="96"/>
        <v>379</v>
      </c>
      <c r="J179" s="47">
        <f t="shared" si="96"/>
        <v>325</v>
      </c>
      <c r="K179" s="47">
        <f t="shared" si="96"/>
        <v>312</v>
      </c>
      <c r="L179" s="47">
        <f t="shared" si="96"/>
        <v>286</v>
      </c>
      <c r="M179" s="47"/>
      <c r="N179" s="47"/>
      <c r="O179" s="47">
        <f>SUM(C179:N179)</f>
        <v>2974</v>
      </c>
    </row>
    <row r="180" spans="1:15" ht="12.75">
      <c r="A180" s="115" t="s">
        <v>287</v>
      </c>
      <c r="B180" s="138" t="s">
        <v>249</v>
      </c>
      <c r="C180" s="47">
        <f aca="true" t="shared" si="97" ref="C180:O180">C178-C179</f>
        <v>97</v>
      </c>
      <c r="D180" s="47">
        <f t="shared" si="97"/>
        <v>13</v>
      </c>
      <c r="E180" s="47">
        <f t="shared" si="97"/>
        <v>-42</v>
      </c>
      <c r="F180" s="47">
        <f t="shared" si="97"/>
        <v>-40</v>
      </c>
      <c r="G180" s="47">
        <f t="shared" si="97"/>
        <v>-29</v>
      </c>
      <c r="H180" s="47">
        <f t="shared" si="97"/>
        <v>-76</v>
      </c>
      <c r="I180" s="47">
        <f t="shared" si="97"/>
        <v>-154</v>
      </c>
      <c r="J180" s="47">
        <f t="shared" si="97"/>
        <v>-52</v>
      </c>
      <c r="K180" s="47">
        <f t="shared" si="97"/>
        <v>-107</v>
      </c>
      <c r="L180" s="47">
        <f t="shared" si="97"/>
        <v>-72</v>
      </c>
      <c r="M180" s="47"/>
      <c r="N180" s="47"/>
      <c r="O180" s="47">
        <f t="shared" si="97"/>
        <v>-462</v>
      </c>
    </row>
    <row r="181" spans="1:15" ht="13.5" thickBot="1">
      <c r="A181" s="139"/>
      <c r="B181" s="140" t="s">
        <v>5</v>
      </c>
      <c r="C181" s="96">
        <f aca="true" t="shared" si="98" ref="C181:O181">C180/C179</f>
        <v>0.354014598540146</v>
      </c>
      <c r="D181" s="96">
        <f t="shared" si="98"/>
        <v>0.057777777777777775</v>
      </c>
      <c r="E181" s="96">
        <f t="shared" si="98"/>
        <v>-0.14334470989761092</v>
      </c>
      <c r="F181" s="96">
        <f t="shared" si="98"/>
        <v>-0.14492753623188406</v>
      </c>
      <c r="G181" s="96">
        <f t="shared" si="98"/>
        <v>-0.09294871794871795</v>
      </c>
      <c r="H181" s="96">
        <f t="shared" si="98"/>
        <v>-0.2602739726027397</v>
      </c>
      <c r="I181" s="96">
        <f t="shared" si="98"/>
        <v>-0.40633245382585753</v>
      </c>
      <c r="J181" s="96">
        <f t="shared" si="98"/>
        <v>-0.16</v>
      </c>
      <c r="K181" s="96">
        <f t="shared" si="98"/>
        <v>-0.34294871794871795</v>
      </c>
      <c r="L181" s="96">
        <f t="shared" si="98"/>
        <v>-0.2517482517482518</v>
      </c>
      <c r="M181" s="96"/>
      <c r="N181" s="96"/>
      <c r="O181" s="96">
        <f t="shared" si="98"/>
        <v>-0.15534633490248823</v>
      </c>
    </row>
    <row r="182" spans="1:15" ht="12.75">
      <c r="A182" s="95"/>
      <c r="B182" s="48">
        <v>2014</v>
      </c>
      <c r="C182" s="48">
        <v>2</v>
      </c>
      <c r="D182" s="48">
        <v>1</v>
      </c>
      <c r="E182" s="48">
        <v>1</v>
      </c>
      <c r="F182" s="48">
        <v>0</v>
      </c>
      <c r="G182" s="48">
        <v>0</v>
      </c>
      <c r="H182" s="48">
        <v>1</v>
      </c>
      <c r="I182" s="48">
        <v>0</v>
      </c>
      <c r="J182" s="48">
        <v>4</v>
      </c>
      <c r="K182" s="48">
        <v>2</v>
      </c>
      <c r="L182" s="48">
        <v>3</v>
      </c>
      <c r="M182" s="48"/>
      <c r="N182" s="48"/>
      <c r="O182" s="48">
        <f>SUM(C182:N182)</f>
        <v>14</v>
      </c>
    </row>
    <row r="183" spans="1:15" ht="12.75">
      <c r="A183" s="115" t="s">
        <v>288</v>
      </c>
      <c r="B183" s="47">
        <v>2013</v>
      </c>
      <c r="C183" s="47">
        <v>3</v>
      </c>
      <c r="D183" s="47">
        <v>5</v>
      </c>
      <c r="E183" s="47">
        <v>2</v>
      </c>
      <c r="F183" s="47">
        <v>5</v>
      </c>
      <c r="G183" s="47">
        <v>7</v>
      </c>
      <c r="H183" s="47">
        <v>4</v>
      </c>
      <c r="I183" s="47">
        <v>4</v>
      </c>
      <c r="J183" s="47">
        <v>3</v>
      </c>
      <c r="K183" s="47">
        <v>1</v>
      </c>
      <c r="L183" s="47">
        <v>1</v>
      </c>
      <c r="M183" s="47"/>
      <c r="N183" s="47"/>
      <c r="O183" s="47">
        <f>SUM(C183:N183)</f>
        <v>35</v>
      </c>
    </row>
    <row r="184" spans="1:15" ht="12.75">
      <c r="A184" s="115" t="s">
        <v>289</v>
      </c>
      <c r="B184" s="141" t="s">
        <v>249</v>
      </c>
      <c r="C184" s="47">
        <f aca="true" t="shared" si="99" ref="C184:O184">C182-C183</f>
        <v>-1</v>
      </c>
      <c r="D184" s="47">
        <f t="shared" si="99"/>
        <v>-4</v>
      </c>
      <c r="E184" s="47">
        <f t="shared" si="99"/>
        <v>-1</v>
      </c>
      <c r="F184" s="47">
        <f t="shared" si="99"/>
        <v>-5</v>
      </c>
      <c r="G184" s="47">
        <f t="shared" si="99"/>
        <v>-7</v>
      </c>
      <c r="H184" s="47">
        <f t="shared" si="99"/>
        <v>-3</v>
      </c>
      <c r="I184" s="47">
        <f t="shared" si="99"/>
        <v>-4</v>
      </c>
      <c r="J184" s="47">
        <f t="shared" si="99"/>
        <v>1</v>
      </c>
      <c r="K184" s="47">
        <f t="shared" si="99"/>
        <v>1</v>
      </c>
      <c r="L184" s="47">
        <f t="shared" si="99"/>
        <v>2</v>
      </c>
      <c r="M184" s="47"/>
      <c r="N184" s="47"/>
      <c r="O184" s="47">
        <f t="shared" si="99"/>
        <v>-21</v>
      </c>
    </row>
    <row r="185" spans="1:15" ht="13.5" thickBot="1">
      <c r="A185" s="139"/>
      <c r="B185" s="140" t="s">
        <v>5</v>
      </c>
      <c r="C185" s="96">
        <f aca="true" t="shared" si="100" ref="C185:O185">C184/C183</f>
        <v>-0.3333333333333333</v>
      </c>
      <c r="D185" s="96">
        <f>D184/D183</f>
        <v>-0.8</v>
      </c>
      <c r="E185" s="96">
        <f t="shared" si="100"/>
        <v>-0.5</v>
      </c>
      <c r="F185" s="96">
        <f t="shared" si="100"/>
        <v>-1</v>
      </c>
      <c r="G185" s="96">
        <f t="shared" si="100"/>
        <v>-1</v>
      </c>
      <c r="H185" s="96">
        <f t="shared" si="100"/>
        <v>-0.75</v>
      </c>
      <c r="I185" s="96">
        <f t="shared" si="100"/>
        <v>-1</v>
      </c>
      <c r="J185" s="96">
        <f t="shared" si="100"/>
        <v>0.3333333333333333</v>
      </c>
      <c r="K185" s="96">
        <f t="shared" si="100"/>
        <v>1</v>
      </c>
      <c r="L185" s="96">
        <f t="shared" si="100"/>
        <v>2</v>
      </c>
      <c r="M185" s="96"/>
      <c r="N185" s="96"/>
      <c r="O185" s="96">
        <f t="shared" si="100"/>
        <v>-0.6</v>
      </c>
    </row>
    <row r="186" spans="1:15" ht="12.75">
      <c r="A186" s="95"/>
      <c r="B186" s="48">
        <v>2014</v>
      </c>
      <c r="C186" s="93">
        <v>0</v>
      </c>
      <c r="D186" s="93">
        <v>0</v>
      </c>
      <c r="E186" s="93">
        <v>0</v>
      </c>
      <c r="F186" s="93">
        <v>0</v>
      </c>
      <c r="G186" s="93">
        <v>0</v>
      </c>
      <c r="H186" s="93">
        <v>0</v>
      </c>
      <c r="I186" s="93">
        <v>1</v>
      </c>
      <c r="J186" s="93">
        <v>0</v>
      </c>
      <c r="K186" s="93">
        <v>0</v>
      </c>
      <c r="L186" s="93">
        <v>1</v>
      </c>
      <c r="M186" s="93"/>
      <c r="N186" s="93"/>
      <c r="O186" s="48">
        <f>SUM(C186:N186)</f>
        <v>2</v>
      </c>
    </row>
    <row r="187" spans="1:15" ht="12.75">
      <c r="A187" s="142" t="s">
        <v>290</v>
      </c>
      <c r="B187" s="47">
        <v>2013</v>
      </c>
      <c r="C187" s="47">
        <v>0</v>
      </c>
      <c r="D187" s="47">
        <v>0</v>
      </c>
      <c r="E187" s="47">
        <v>0</v>
      </c>
      <c r="F187" s="47">
        <v>0</v>
      </c>
      <c r="G187" s="47">
        <v>0</v>
      </c>
      <c r="H187" s="47">
        <v>0</v>
      </c>
      <c r="I187" s="47">
        <v>1</v>
      </c>
      <c r="J187" s="47">
        <v>0</v>
      </c>
      <c r="K187" s="47">
        <v>0</v>
      </c>
      <c r="L187" s="47"/>
      <c r="M187" s="47"/>
      <c r="N187" s="47"/>
      <c r="O187" s="47">
        <f>SUM(C187:N187)</f>
        <v>1</v>
      </c>
    </row>
    <row r="188" spans="1:15" ht="12.75">
      <c r="A188" s="115" t="s">
        <v>291</v>
      </c>
      <c r="B188" s="141" t="s">
        <v>249</v>
      </c>
      <c r="C188" s="47">
        <f aca="true" t="shared" si="101" ref="C188:O188">C186-C187</f>
        <v>0</v>
      </c>
      <c r="D188" s="47">
        <f t="shared" si="101"/>
        <v>0</v>
      </c>
      <c r="E188" s="47">
        <f t="shared" si="101"/>
        <v>0</v>
      </c>
      <c r="F188" s="47">
        <f t="shared" si="101"/>
        <v>0</v>
      </c>
      <c r="G188" s="47">
        <f t="shared" si="101"/>
        <v>0</v>
      </c>
      <c r="H188" s="47">
        <f t="shared" si="101"/>
        <v>0</v>
      </c>
      <c r="I188" s="47">
        <f t="shared" si="101"/>
        <v>0</v>
      </c>
      <c r="J188" s="47">
        <f t="shared" si="101"/>
        <v>0</v>
      </c>
      <c r="K188" s="47">
        <f t="shared" si="101"/>
        <v>0</v>
      </c>
      <c r="L188" s="47">
        <f t="shared" si="101"/>
        <v>1</v>
      </c>
      <c r="M188" s="47"/>
      <c r="N188" s="47"/>
      <c r="O188" s="47">
        <f t="shared" si="101"/>
        <v>1</v>
      </c>
    </row>
    <row r="189" spans="1:15" ht="13.5" thickBot="1">
      <c r="A189" s="139"/>
      <c r="B189" s="140" t="s">
        <v>5</v>
      </c>
      <c r="C189" s="96">
        <v>0</v>
      </c>
      <c r="D189" s="96">
        <v>0</v>
      </c>
      <c r="E189" s="96">
        <v>0</v>
      </c>
      <c r="F189" s="96">
        <v>0</v>
      </c>
      <c r="G189" s="96">
        <v>0</v>
      </c>
      <c r="H189" s="96">
        <v>0</v>
      </c>
      <c r="I189" s="96">
        <f>I188/I187</f>
        <v>0</v>
      </c>
      <c r="J189" s="96">
        <v>0</v>
      </c>
      <c r="K189" s="96">
        <v>0</v>
      </c>
      <c r="L189" s="96">
        <v>0</v>
      </c>
      <c r="M189" s="96"/>
      <c r="N189" s="96"/>
      <c r="O189" s="96">
        <f>O188/O187</f>
        <v>1</v>
      </c>
    </row>
    <row r="190" spans="1:15" ht="12.75">
      <c r="A190" s="95"/>
      <c r="B190" s="48">
        <v>2014</v>
      </c>
      <c r="C190" s="93">
        <v>5</v>
      </c>
      <c r="D190" s="93">
        <v>14</v>
      </c>
      <c r="E190" s="93">
        <v>12</v>
      </c>
      <c r="F190" s="93">
        <v>15</v>
      </c>
      <c r="G190" s="93">
        <v>14</v>
      </c>
      <c r="H190" s="93">
        <v>8</v>
      </c>
      <c r="I190" s="93">
        <v>4</v>
      </c>
      <c r="J190" s="93">
        <v>21</v>
      </c>
      <c r="K190" s="93">
        <v>8</v>
      </c>
      <c r="L190" s="93">
        <v>15</v>
      </c>
      <c r="M190" s="93"/>
      <c r="N190" s="93"/>
      <c r="O190" s="48">
        <f>SUM(C190:N190)</f>
        <v>116</v>
      </c>
    </row>
    <row r="191" spans="1:15" ht="12.75">
      <c r="A191" s="115" t="s">
        <v>292</v>
      </c>
      <c r="B191" s="47">
        <v>2013</v>
      </c>
      <c r="C191" s="47">
        <v>9</v>
      </c>
      <c r="D191" s="47">
        <v>19</v>
      </c>
      <c r="E191" s="47">
        <v>25</v>
      </c>
      <c r="F191" s="47">
        <v>12</v>
      </c>
      <c r="G191" s="47">
        <v>18</v>
      </c>
      <c r="H191" s="47">
        <v>18</v>
      </c>
      <c r="I191" s="47">
        <v>21</v>
      </c>
      <c r="J191" s="47">
        <v>13</v>
      </c>
      <c r="K191" s="47">
        <v>14</v>
      </c>
      <c r="L191" s="47">
        <v>12</v>
      </c>
      <c r="M191" s="47"/>
      <c r="N191" s="47"/>
      <c r="O191" s="47">
        <f>SUM(C191:N191)</f>
        <v>161</v>
      </c>
    </row>
    <row r="192" spans="1:15" ht="12.75">
      <c r="A192" s="95"/>
      <c r="B192" s="141" t="s">
        <v>249</v>
      </c>
      <c r="C192" s="47">
        <f aca="true" t="shared" si="102" ref="C192:O192">C190-C191</f>
        <v>-4</v>
      </c>
      <c r="D192" s="47">
        <f t="shared" si="102"/>
        <v>-5</v>
      </c>
      <c r="E192" s="47">
        <f t="shared" si="102"/>
        <v>-13</v>
      </c>
      <c r="F192" s="47">
        <f t="shared" si="102"/>
        <v>3</v>
      </c>
      <c r="G192" s="47">
        <f t="shared" si="102"/>
        <v>-4</v>
      </c>
      <c r="H192" s="47">
        <f t="shared" si="102"/>
        <v>-10</v>
      </c>
      <c r="I192" s="47">
        <f t="shared" si="102"/>
        <v>-17</v>
      </c>
      <c r="J192" s="47">
        <f t="shared" si="102"/>
        <v>8</v>
      </c>
      <c r="K192" s="47">
        <f t="shared" si="102"/>
        <v>-6</v>
      </c>
      <c r="L192" s="47">
        <f t="shared" si="102"/>
        <v>3</v>
      </c>
      <c r="M192" s="47"/>
      <c r="N192" s="47"/>
      <c r="O192" s="47">
        <f t="shared" si="102"/>
        <v>-45</v>
      </c>
    </row>
    <row r="193" spans="1:15" ht="13.5" thickBot="1">
      <c r="A193" s="139"/>
      <c r="B193" s="140" t="s">
        <v>5</v>
      </c>
      <c r="C193" s="96">
        <f aca="true" t="shared" si="103" ref="C193:O193">C192/C191</f>
        <v>-0.4444444444444444</v>
      </c>
      <c r="D193" s="96">
        <f t="shared" si="103"/>
        <v>-0.2631578947368421</v>
      </c>
      <c r="E193" s="96">
        <f t="shared" si="103"/>
        <v>-0.52</v>
      </c>
      <c r="F193" s="96">
        <f t="shared" si="103"/>
        <v>0.25</v>
      </c>
      <c r="G193" s="96">
        <f t="shared" si="103"/>
        <v>-0.2222222222222222</v>
      </c>
      <c r="H193" s="96">
        <f t="shared" si="103"/>
        <v>-0.5555555555555556</v>
      </c>
      <c r="I193" s="96">
        <f t="shared" si="103"/>
        <v>-0.8095238095238095</v>
      </c>
      <c r="J193" s="96">
        <f t="shared" si="103"/>
        <v>0.6153846153846154</v>
      </c>
      <c r="K193" s="96">
        <f t="shared" si="103"/>
        <v>-0.42857142857142855</v>
      </c>
      <c r="L193" s="96">
        <f t="shared" si="103"/>
        <v>0.25</v>
      </c>
      <c r="M193" s="96"/>
      <c r="N193" s="96"/>
      <c r="O193" s="96">
        <f t="shared" si="103"/>
        <v>-0.2795031055900621</v>
      </c>
    </row>
    <row r="194" spans="1:15" ht="12.75">
      <c r="A194" s="95"/>
      <c r="B194" s="48">
        <v>2014</v>
      </c>
      <c r="C194" s="93">
        <v>13</v>
      </c>
      <c r="D194" s="93">
        <v>9</v>
      </c>
      <c r="E194" s="93">
        <v>8</v>
      </c>
      <c r="F194" s="93">
        <v>9</v>
      </c>
      <c r="G194" s="93">
        <v>15</v>
      </c>
      <c r="H194" s="93">
        <v>6</v>
      </c>
      <c r="I194" s="93">
        <v>4</v>
      </c>
      <c r="J194" s="93">
        <v>9</v>
      </c>
      <c r="K194" s="93">
        <v>16</v>
      </c>
      <c r="L194" s="93">
        <v>9</v>
      </c>
      <c r="M194" s="93"/>
      <c r="N194" s="93"/>
      <c r="O194" s="48">
        <f>SUM(C194:N194)</f>
        <v>98</v>
      </c>
    </row>
    <row r="195" spans="1:15" ht="12.75">
      <c r="A195" s="115" t="s">
        <v>293</v>
      </c>
      <c r="B195" s="47">
        <v>2013</v>
      </c>
      <c r="C195" s="47">
        <v>16</v>
      </c>
      <c r="D195" s="47">
        <v>14</v>
      </c>
      <c r="E195" s="47">
        <v>27</v>
      </c>
      <c r="F195" s="47">
        <v>15</v>
      </c>
      <c r="G195" s="47">
        <v>14</v>
      </c>
      <c r="H195" s="47">
        <v>10</v>
      </c>
      <c r="I195" s="47">
        <v>15</v>
      </c>
      <c r="J195" s="47">
        <v>16</v>
      </c>
      <c r="K195" s="47">
        <v>12</v>
      </c>
      <c r="L195" s="47">
        <v>14</v>
      </c>
      <c r="M195" s="47"/>
      <c r="N195" s="47"/>
      <c r="O195" s="47">
        <f>SUM(C195:N195)</f>
        <v>153</v>
      </c>
    </row>
    <row r="196" spans="1:15" ht="12.75">
      <c r="A196" s="115" t="s">
        <v>294</v>
      </c>
      <c r="B196" s="141" t="s">
        <v>249</v>
      </c>
      <c r="C196" s="47">
        <f aca="true" t="shared" si="104" ref="C196:O196">C194-C195</f>
        <v>-3</v>
      </c>
      <c r="D196" s="47">
        <f t="shared" si="104"/>
        <v>-5</v>
      </c>
      <c r="E196" s="47">
        <f t="shared" si="104"/>
        <v>-19</v>
      </c>
      <c r="F196" s="47">
        <f t="shared" si="104"/>
        <v>-6</v>
      </c>
      <c r="G196" s="47">
        <f t="shared" si="104"/>
        <v>1</v>
      </c>
      <c r="H196" s="47">
        <f t="shared" si="104"/>
        <v>-4</v>
      </c>
      <c r="I196" s="47">
        <f t="shared" si="104"/>
        <v>-11</v>
      </c>
      <c r="J196" s="47">
        <f t="shared" si="104"/>
        <v>-7</v>
      </c>
      <c r="K196" s="47">
        <f t="shared" si="104"/>
        <v>4</v>
      </c>
      <c r="L196" s="47">
        <f t="shared" si="104"/>
        <v>-5</v>
      </c>
      <c r="M196" s="47"/>
      <c r="N196" s="47"/>
      <c r="O196" s="47">
        <f t="shared" si="104"/>
        <v>-55</v>
      </c>
    </row>
    <row r="197" spans="1:15" ht="13.5" thickBot="1">
      <c r="A197" s="139" t="s">
        <v>0</v>
      </c>
      <c r="B197" s="140" t="s">
        <v>5</v>
      </c>
      <c r="C197" s="96">
        <f aca="true" t="shared" si="105" ref="C197:O197">C196/C195</f>
        <v>-0.1875</v>
      </c>
      <c r="D197" s="96">
        <f t="shared" si="105"/>
        <v>-0.35714285714285715</v>
      </c>
      <c r="E197" s="96">
        <f t="shared" si="105"/>
        <v>-0.7037037037037037</v>
      </c>
      <c r="F197" s="96">
        <f t="shared" si="105"/>
        <v>-0.4</v>
      </c>
      <c r="G197" s="96">
        <f t="shared" si="105"/>
        <v>0.07142857142857142</v>
      </c>
      <c r="H197" s="96">
        <f t="shared" si="105"/>
        <v>-0.4</v>
      </c>
      <c r="I197" s="96">
        <f t="shared" si="105"/>
        <v>-0.7333333333333333</v>
      </c>
      <c r="J197" s="96">
        <f t="shared" si="105"/>
        <v>-0.4375</v>
      </c>
      <c r="K197" s="96">
        <f t="shared" si="105"/>
        <v>0.3333333333333333</v>
      </c>
      <c r="L197" s="96">
        <f t="shared" si="105"/>
        <v>-0.35714285714285715</v>
      </c>
      <c r="M197" s="96"/>
      <c r="N197" s="96"/>
      <c r="O197" s="96">
        <f t="shared" si="105"/>
        <v>-0.35947712418300654</v>
      </c>
    </row>
    <row r="198" spans="1:15" ht="12.75">
      <c r="A198" s="95"/>
      <c r="B198" s="48">
        <v>2014</v>
      </c>
      <c r="C198" s="93">
        <v>162</v>
      </c>
      <c r="D198" s="93">
        <v>81</v>
      </c>
      <c r="E198" s="93">
        <v>75</v>
      </c>
      <c r="F198" s="93">
        <v>63</v>
      </c>
      <c r="G198" s="93">
        <v>89</v>
      </c>
      <c r="H198" s="93">
        <v>81</v>
      </c>
      <c r="I198" s="93">
        <v>63</v>
      </c>
      <c r="J198" s="93">
        <v>94</v>
      </c>
      <c r="K198" s="93">
        <v>52</v>
      </c>
      <c r="L198" s="93">
        <v>60</v>
      </c>
      <c r="M198" s="93"/>
      <c r="N198" s="93"/>
      <c r="O198" s="48">
        <f>SUM(C198:N198)</f>
        <v>820</v>
      </c>
    </row>
    <row r="199" spans="1:15" ht="12.75">
      <c r="A199" s="115" t="s">
        <v>295</v>
      </c>
      <c r="B199" s="47">
        <v>2013</v>
      </c>
      <c r="C199" s="47">
        <v>100</v>
      </c>
      <c r="D199" s="47">
        <v>85</v>
      </c>
      <c r="E199" s="47">
        <v>99</v>
      </c>
      <c r="F199" s="47">
        <v>86</v>
      </c>
      <c r="G199" s="47">
        <v>93</v>
      </c>
      <c r="H199" s="47">
        <v>105</v>
      </c>
      <c r="I199" s="47">
        <v>163</v>
      </c>
      <c r="J199" s="47">
        <v>123</v>
      </c>
      <c r="K199" s="47">
        <v>109</v>
      </c>
      <c r="L199" s="47">
        <v>87</v>
      </c>
      <c r="M199" s="47"/>
      <c r="N199" s="47"/>
      <c r="O199" s="47">
        <f>SUM(C199:N199)</f>
        <v>1050</v>
      </c>
    </row>
    <row r="200" spans="1:15" ht="12.75">
      <c r="A200" s="95"/>
      <c r="B200" s="141" t="s">
        <v>249</v>
      </c>
      <c r="C200" s="47">
        <f aca="true" t="shared" si="106" ref="C200:O200">C198-C199</f>
        <v>62</v>
      </c>
      <c r="D200" s="47">
        <f t="shared" si="106"/>
        <v>-4</v>
      </c>
      <c r="E200" s="47">
        <f t="shared" si="106"/>
        <v>-24</v>
      </c>
      <c r="F200" s="47">
        <f t="shared" si="106"/>
        <v>-23</v>
      </c>
      <c r="G200" s="47">
        <f t="shared" si="106"/>
        <v>-4</v>
      </c>
      <c r="H200" s="47">
        <f t="shared" si="106"/>
        <v>-24</v>
      </c>
      <c r="I200" s="47">
        <f t="shared" si="106"/>
        <v>-100</v>
      </c>
      <c r="J200" s="47">
        <f t="shared" si="106"/>
        <v>-29</v>
      </c>
      <c r="K200" s="47">
        <f t="shared" si="106"/>
        <v>-57</v>
      </c>
      <c r="L200" s="47">
        <f t="shared" si="106"/>
        <v>-27</v>
      </c>
      <c r="M200" s="47"/>
      <c r="N200" s="47"/>
      <c r="O200" s="47">
        <f t="shared" si="106"/>
        <v>-230</v>
      </c>
    </row>
    <row r="201" spans="1:15" ht="13.5" thickBot="1">
      <c r="A201" s="139"/>
      <c r="B201" s="140" t="s">
        <v>5</v>
      </c>
      <c r="C201" s="96">
        <f aca="true" t="shared" si="107" ref="C201:O201">C200/C199</f>
        <v>0.62</v>
      </c>
      <c r="D201" s="96">
        <f t="shared" si="107"/>
        <v>-0.047058823529411764</v>
      </c>
      <c r="E201" s="96">
        <f t="shared" si="107"/>
        <v>-0.24242424242424243</v>
      </c>
      <c r="F201" s="96">
        <f t="shared" si="107"/>
        <v>-0.26744186046511625</v>
      </c>
      <c r="G201" s="96">
        <f t="shared" si="107"/>
        <v>-0.043010752688172046</v>
      </c>
      <c r="H201" s="96">
        <f t="shared" si="107"/>
        <v>-0.22857142857142856</v>
      </c>
      <c r="I201" s="96">
        <f t="shared" si="107"/>
        <v>-0.6134969325153374</v>
      </c>
      <c r="J201" s="96">
        <f t="shared" si="107"/>
        <v>-0.23577235772357724</v>
      </c>
      <c r="K201" s="96">
        <f t="shared" si="107"/>
        <v>-0.5229357798165137</v>
      </c>
      <c r="L201" s="96">
        <f t="shared" si="107"/>
        <v>-0.3103448275862069</v>
      </c>
      <c r="M201" s="96"/>
      <c r="N201" s="96"/>
      <c r="O201" s="96">
        <f t="shared" si="107"/>
        <v>-0.21904761904761905</v>
      </c>
    </row>
    <row r="202" spans="1:15" ht="12.75">
      <c r="A202" s="95"/>
      <c r="B202" s="48">
        <v>2014</v>
      </c>
      <c r="C202" s="93">
        <v>179</v>
      </c>
      <c r="D202" s="93">
        <v>127</v>
      </c>
      <c r="E202" s="93">
        <v>143</v>
      </c>
      <c r="F202" s="93">
        <v>144</v>
      </c>
      <c r="G202" s="93">
        <v>150</v>
      </c>
      <c r="H202" s="93">
        <v>111</v>
      </c>
      <c r="I202" s="93">
        <v>140</v>
      </c>
      <c r="J202" s="93">
        <v>136</v>
      </c>
      <c r="K202" s="93">
        <v>121</v>
      </c>
      <c r="L202" s="93">
        <v>122</v>
      </c>
      <c r="M202" s="93"/>
      <c r="N202" s="93"/>
      <c r="O202" s="48">
        <f>SUM(C202:N202)</f>
        <v>1373</v>
      </c>
    </row>
    <row r="203" spans="1:15" ht="12.75">
      <c r="A203" s="115" t="s">
        <v>296</v>
      </c>
      <c r="B203" s="47">
        <v>2013</v>
      </c>
      <c r="C203" s="47">
        <v>133</v>
      </c>
      <c r="D203" s="47">
        <v>93</v>
      </c>
      <c r="E203" s="47">
        <v>128</v>
      </c>
      <c r="F203" s="47">
        <v>143</v>
      </c>
      <c r="G203" s="47">
        <v>162</v>
      </c>
      <c r="H203" s="47">
        <v>147</v>
      </c>
      <c r="I203" s="47">
        <v>168</v>
      </c>
      <c r="J203" s="47">
        <v>161</v>
      </c>
      <c r="K203" s="47">
        <v>161</v>
      </c>
      <c r="L203" s="47">
        <v>158</v>
      </c>
      <c r="M203" s="47"/>
      <c r="N203" s="47"/>
      <c r="O203" s="47">
        <f>SUM(C203:N203)</f>
        <v>1454</v>
      </c>
    </row>
    <row r="204" spans="1:15" ht="12.75">
      <c r="A204" s="115" t="s">
        <v>297</v>
      </c>
      <c r="B204" s="141" t="s">
        <v>249</v>
      </c>
      <c r="C204" s="47">
        <f aca="true" t="shared" si="108" ref="C204:O204">C202-C203</f>
        <v>46</v>
      </c>
      <c r="D204" s="47">
        <f t="shared" si="108"/>
        <v>34</v>
      </c>
      <c r="E204" s="47">
        <f t="shared" si="108"/>
        <v>15</v>
      </c>
      <c r="F204" s="47">
        <f t="shared" si="108"/>
        <v>1</v>
      </c>
      <c r="G204" s="47">
        <f t="shared" si="108"/>
        <v>-12</v>
      </c>
      <c r="H204" s="47">
        <f t="shared" si="108"/>
        <v>-36</v>
      </c>
      <c r="I204" s="47">
        <f t="shared" si="108"/>
        <v>-28</v>
      </c>
      <c r="J204" s="47">
        <f t="shared" si="108"/>
        <v>-25</v>
      </c>
      <c r="K204" s="47">
        <f t="shared" si="108"/>
        <v>-40</v>
      </c>
      <c r="L204" s="47">
        <f t="shared" si="108"/>
        <v>-36</v>
      </c>
      <c r="M204" s="47"/>
      <c r="N204" s="47"/>
      <c r="O204" s="47">
        <f t="shared" si="108"/>
        <v>-81</v>
      </c>
    </row>
    <row r="205" spans="1:15" ht="13.5" thickBot="1">
      <c r="A205" s="139"/>
      <c r="B205" s="140" t="s">
        <v>5</v>
      </c>
      <c r="C205" s="96">
        <f aca="true" t="shared" si="109" ref="C205:O205">C204/C203</f>
        <v>0.3458646616541353</v>
      </c>
      <c r="D205" s="96">
        <f t="shared" si="109"/>
        <v>0.3655913978494624</v>
      </c>
      <c r="E205" s="96">
        <f t="shared" si="109"/>
        <v>0.1171875</v>
      </c>
      <c r="F205" s="96">
        <f t="shared" si="109"/>
        <v>0.006993006993006993</v>
      </c>
      <c r="G205" s="96">
        <f t="shared" si="109"/>
        <v>-0.07407407407407407</v>
      </c>
      <c r="H205" s="96">
        <f t="shared" si="109"/>
        <v>-0.24489795918367346</v>
      </c>
      <c r="I205" s="96">
        <f t="shared" si="109"/>
        <v>-0.16666666666666666</v>
      </c>
      <c r="J205" s="96">
        <f t="shared" si="109"/>
        <v>-0.15527950310559005</v>
      </c>
      <c r="K205" s="96">
        <f t="shared" si="109"/>
        <v>-0.2484472049689441</v>
      </c>
      <c r="L205" s="96">
        <f t="shared" si="109"/>
        <v>-0.22784810126582278</v>
      </c>
      <c r="M205" s="96"/>
      <c r="N205" s="96"/>
      <c r="O205" s="96">
        <f t="shared" si="109"/>
        <v>-0.05570839064649243</v>
      </c>
    </row>
    <row r="206" spans="1:15" ht="12.75">
      <c r="A206" s="95"/>
      <c r="B206" s="48">
        <v>2014</v>
      </c>
      <c r="C206" s="93">
        <v>10</v>
      </c>
      <c r="D206" s="93">
        <v>6</v>
      </c>
      <c r="E206" s="93">
        <v>12</v>
      </c>
      <c r="F206" s="93">
        <v>5</v>
      </c>
      <c r="G206" s="93">
        <v>15</v>
      </c>
      <c r="H206" s="93">
        <v>9</v>
      </c>
      <c r="I206" s="93">
        <v>13</v>
      </c>
      <c r="J206" s="93">
        <v>9</v>
      </c>
      <c r="K206" s="93">
        <v>6</v>
      </c>
      <c r="L206" s="93">
        <v>4</v>
      </c>
      <c r="M206" s="93"/>
      <c r="N206" s="93"/>
      <c r="O206" s="48">
        <f>SUM(C206:N206)</f>
        <v>89</v>
      </c>
    </row>
    <row r="207" spans="1:15" ht="12.75">
      <c r="A207" s="115" t="s">
        <v>298</v>
      </c>
      <c r="B207" s="47">
        <v>2013</v>
      </c>
      <c r="C207" s="47">
        <v>13</v>
      </c>
      <c r="D207" s="47">
        <v>9</v>
      </c>
      <c r="E207" s="47">
        <v>12</v>
      </c>
      <c r="F207" s="47">
        <v>15</v>
      </c>
      <c r="G207" s="47">
        <v>18</v>
      </c>
      <c r="H207" s="47">
        <v>8</v>
      </c>
      <c r="I207" s="47">
        <v>7</v>
      </c>
      <c r="J207" s="47">
        <v>9</v>
      </c>
      <c r="K207" s="47">
        <v>15</v>
      </c>
      <c r="L207" s="47">
        <v>14</v>
      </c>
      <c r="M207" s="47"/>
      <c r="N207" s="47"/>
      <c r="O207" s="47">
        <f>SUM(C207:N207)</f>
        <v>120</v>
      </c>
    </row>
    <row r="208" spans="1:15" ht="12.75">
      <c r="A208" s="115" t="s">
        <v>299</v>
      </c>
      <c r="B208" s="141" t="s">
        <v>249</v>
      </c>
      <c r="C208" s="47">
        <f aca="true" t="shared" si="110" ref="C208:O208">C206-C207</f>
        <v>-3</v>
      </c>
      <c r="D208" s="47">
        <f t="shared" si="110"/>
        <v>-3</v>
      </c>
      <c r="E208" s="47">
        <f t="shared" si="110"/>
        <v>0</v>
      </c>
      <c r="F208" s="47">
        <f t="shared" si="110"/>
        <v>-10</v>
      </c>
      <c r="G208" s="47">
        <f t="shared" si="110"/>
        <v>-3</v>
      </c>
      <c r="H208" s="47">
        <f t="shared" si="110"/>
        <v>1</v>
      </c>
      <c r="I208" s="47">
        <f t="shared" si="110"/>
        <v>6</v>
      </c>
      <c r="J208" s="47">
        <f t="shared" si="110"/>
        <v>0</v>
      </c>
      <c r="K208" s="47">
        <f t="shared" si="110"/>
        <v>-9</v>
      </c>
      <c r="L208" s="47">
        <f t="shared" si="110"/>
        <v>-10</v>
      </c>
      <c r="M208" s="47"/>
      <c r="N208" s="47"/>
      <c r="O208" s="47">
        <f t="shared" si="110"/>
        <v>-31</v>
      </c>
    </row>
    <row r="209" spans="1:15" ht="13.5" thickBot="1">
      <c r="A209" s="139"/>
      <c r="B209" s="140" t="s">
        <v>5</v>
      </c>
      <c r="C209" s="96">
        <f aca="true" t="shared" si="111" ref="C209:O209">C208/C207</f>
        <v>-0.23076923076923078</v>
      </c>
      <c r="D209" s="96">
        <f t="shared" si="111"/>
        <v>-0.3333333333333333</v>
      </c>
      <c r="E209" s="96">
        <f t="shared" si="111"/>
        <v>0</v>
      </c>
      <c r="F209" s="96">
        <f t="shared" si="111"/>
        <v>-0.6666666666666666</v>
      </c>
      <c r="G209" s="96">
        <f t="shared" si="111"/>
        <v>-0.16666666666666666</v>
      </c>
      <c r="H209" s="96">
        <f t="shared" si="111"/>
        <v>0.125</v>
      </c>
      <c r="I209" s="96">
        <f t="shared" si="111"/>
        <v>0.8571428571428571</v>
      </c>
      <c r="J209" s="96">
        <f t="shared" si="111"/>
        <v>0</v>
      </c>
      <c r="K209" s="96">
        <f t="shared" si="111"/>
        <v>-0.6</v>
      </c>
      <c r="L209" s="96">
        <f t="shared" si="111"/>
        <v>-0.7142857142857143</v>
      </c>
      <c r="M209" s="96"/>
      <c r="N209" s="96"/>
      <c r="O209" s="96">
        <f t="shared" si="111"/>
        <v>-0.25833333333333336</v>
      </c>
    </row>
    <row r="211" ht="13.5" thickBot="1">
      <c r="A211" s="144" t="s">
        <v>265</v>
      </c>
    </row>
    <row r="212" spans="1:15" ht="13.5" thickBot="1">
      <c r="A212" t="s">
        <v>0</v>
      </c>
      <c r="B212" s="116" t="s">
        <v>248</v>
      </c>
      <c r="C212" s="116" t="s">
        <v>275</v>
      </c>
      <c r="D212" s="116" t="s">
        <v>276</v>
      </c>
      <c r="E212" s="116" t="s">
        <v>277</v>
      </c>
      <c r="F212" s="116" t="s">
        <v>278</v>
      </c>
      <c r="G212" s="116" t="s">
        <v>279</v>
      </c>
      <c r="H212" s="116" t="s">
        <v>280</v>
      </c>
      <c r="I212" s="116" t="s">
        <v>281</v>
      </c>
      <c r="J212" s="116" t="s">
        <v>282</v>
      </c>
      <c r="K212" s="116" t="s">
        <v>283</v>
      </c>
      <c r="L212" s="116" t="s">
        <v>284</v>
      </c>
      <c r="M212" s="116" t="s">
        <v>285</v>
      </c>
      <c r="N212" s="116" t="s">
        <v>286</v>
      </c>
      <c r="O212" s="116" t="s">
        <v>40</v>
      </c>
    </row>
    <row r="213" spans="1:15" ht="12.75">
      <c r="A213" s="94"/>
      <c r="B213" s="48">
        <v>2014</v>
      </c>
      <c r="C213" s="48">
        <f aca="true" t="shared" si="112" ref="C213:L214">SUM(C217+C221+C225+C229+C233+C237+C241)</f>
        <v>406</v>
      </c>
      <c r="D213" s="48">
        <f t="shared" si="112"/>
        <v>359</v>
      </c>
      <c r="E213" s="48">
        <f t="shared" si="112"/>
        <v>409</v>
      </c>
      <c r="F213" s="48">
        <f t="shared" si="112"/>
        <v>374</v>
      </c>
      <c r="G213" s="48">
        <f t="shared" si="112"/>
        <v>380</v>
      </c>
      <c r="H213" s="48">
        <f t="shared" si="112"/>
        <v>279</v>
      </c>
      <c r="I213" s="48">
        <f t="shared" si="112"/>
        <v>366</v>
      </c>
      <c r="J213" s="48">
        <f t="shared" si="112"/>
        <v>353</v>
      </c>
      <c r="K213" s="48">
        <f t="shared" si="112"/>
        <v>378</v>
      </c>
      <c r="L213" s="48">
        <f t="shared" si="112"/>
        <v>414</v>
      </c>
      <c r="M213" s="48"/>
      <c r="N213" s="48"/>
      <c r="O213" s="48">
        <f>SUM(O217+O221+O225+O229+O233+O237+O241)</f>
        <v>3718</v>
      </c>
    </row>
    <row r="214" spans="1:15" ht="12.75">
      <c r="A214" s="115" t="s">
        <v>40</v>
      </c>
      <c r="B214" s="47">
        <v>2013</v>
      </c>
      <c r="C214" s="47">
        <f t="shared" si="112"/>
        <v>481</v>
      </c>
      <c r="D214" s="47">
        <f t="shared" si="112"/>
        <v>388</v>
      </c>
      <c r="E214" s="47">
        <f t="shared" si="112"/>
        <v>369</v>
      </c>
      <c r="F214" s="47">
        <f t="shared" si="112"/>
        <v>438</v>
      </c>
      <c r="G214" s="47">
        <f t="shared" si="112"/>
        <v>423</v>
      </c>
      <c r="H214" s="47">
        <f t="shared" si="112"/>
        <v>356</v>
      </c>
      <c r="I214" s="47">
        <f t="shared" si="112"/>
        <v>411</v>
      </c>
      <c r="J214" s="47">
        <f t="shared" si="112"/>
        <v>373</v>
      </c>
      <c r="K214" s="47">
        <f t="shared" si="112"/>
        <v>440</v>
      </c>
      <c r="L214" s="47">
        <f t="shared" si="112"/>
        <v>425</v>
      </c>
      <c r="M214" s="47"/>
      <c r="N214" s="47"/>
      <c r="O214" s="47">
        <f>SUM(C214:N214)</f>
        <v>4104</v>
      </c>
    </row>
    <row r="215" spans="1:15" ht="12.75">
      <c r="A215" s="115" t="s">
        <v>287</v>
      </c>
      <c r="B215" s="138" t="s">
        <v>249</v>
      </c>
      <c r="C215" s="47">
        <f aca="true" t="shared" si="113" ref="C215:O215">C213-C214</f>
        <v>-75</v>
      </c>
      <c r="D215" s="47">
        <f t="shared" si="113"/>
        <v>-29</v>
      </c>
      <c r="E215" s="47">
        <f t="shared" si="113"/>
        <v>40</v>
      </c>
      <c r="F215" s="47">
        <f t="shared" si="113"/>
        <v>-64</v>
      </c>
      <c r="G215" s="47">
        <f t="shared" si="113"/>
        <v>-43</v>
      </c>
      <c r="H215" s="47">
        <f t="shared" si="113"/>
        <v>-77</v>
      </c>
      <c r="I215" s="47">
        <f t="shared" si="113"/>
        <v>-45</v>
      </c>
      <c r="J215" s="47">
        <f t="shared" si="113"/>
        <v>-20</v>
      </c>
      <c r="K215" s="47">
        <f t="shared" si="113"/>
        <v>-62</v>
      </c>
      <c r="L215" s="47">
        <f t="shared" si="113"/>
        <v>-11</v>
      </c>
      <c r="M215" s="47"/>
      <c r="N215" s="47"/>
      <c r="O215" s="47">
        <f t="shared" si="113"/>
        <v>-386</v>
      </c>
    </row>
    <row r="216" spans="1:15" ht="13.5" thickBot="1">
      <c r="A216" s="139"/>
      <c r="B216" s="140" t="s">
        <v>5</v>
      </c>
      <c r="C216" s="96">
        <f aca="true" t="shared" si="114" ref="C216:O216">C215/C214</f>
        <v>-0.15592515592515593</v>
      </c>
      <c r="D216" s="96">
        <f t="shared" si="114"/>
        <v>-0.07474226804123711</v>
      </c>
      <c r="E216" s="96">
        <f t="shared" si="114"/>
        <v>0.10840108401084012</v>
      </c>
      <c r="F216" s="96">
        <f t="shared" si="114"/>
        <v>-0.1461187214611872</v>
      </c>
      <c r="G216" s="96">
        <f t="shared" si="114"/>
        <v>-0.1016548463356974</v>
      </c>
      <c r="H216" s="96">
        <f t="shared" si="114"/>
        <v>-0.21629213483146068</v>
      </c>
      <c r="I216" s="96">
        <f t="shared" si="114"/>
        <v>-0.10948905109489052</v>
      </c>
      <c r="J216" s="96">
        <f t="shared" si="114"/>
        <v>-0.05361930294906166</v>
      </c>
      <c r="K216" s="96">
        <f t="shared" si="114"/>
        <v>-0.1409090909090909</v>
      </c>
      <c r="L216" s="96">
        <f t="shared" si="114"/>
        <v>-0.02588235294117647</v>
      </c>
      <c r="M216" s="96"/>
      <c r="N216" s="96"/>
      <c r="O216" s="96">
        <f t="shared" si="114"/>
        <v>-0.09405458089668615</v>
      </c>
    </row>
    <row r="217" spans="1:15" ht="12.75">
      <c r="A217" s="95"/>
      <c r="B217" s="48">
        <v>2014</v>
      </c>
      <c r="C217" s="48">
        <v>4</v>
      </c>
      <c r="D217" s="48">
        <v>5</v>
      </c>
      <c r="E217" s="48">
        <v>14</v>
      </c>
      <c r="F217" s="48">
        <v>8</v>
      </c>
      <c r="G217" s="48">
        <v>8</v>
      </c>
      <c r="H217" s="48">
        <v>11</v>
      </c>
      <c r="I217" s="48">
        <v>5</v>
      </c>
      <c r="J217" s="48">
        <v>5</v>
      </c>
      <c r="K217" s="48">
        <v>5</v>
      </c>
      <c r="L217" s="48">
        <v>8</v>
      </c>
      <c r="M217" s="48"/>
      <c r="N217" s="48"/>
      <c r="O217" s="48">
        <f>SUM(C217:N217)</f>
        <v>73</v>
      </c>
    </row>
    <row r="218" spans="1:15" ht="12.75">
      <c r="A218" s="115" t="s">
        <v>288</v>
      </c>
      <c r="B218" s="47">
        <v>2013</v>
      </c>
      <c r="C218" s="47">
        <v>6</v>
      </c>
      <c r="D218" s="47">
        <v>14</v>
      </c>
      <c r="E218" s="47">
        <v>6</v>
      </c>
      <c r="F218" s="47">
        <v>5</v>
      </c>
      <c r="G218" s="47">
        <v>8</v>
      </c>
      <c r="H218" s="47">
        <v>7</v>
      </c>
      <c r="I218" s="47">
        <v>9</v>
      </c>
      <c r="J218" s="47">
        <v>7</v>
      </c>
      <c r="K218" s="47">
        <v>8</v>
      </c>
      <c r="L218" s="47">
        <v>4</v>
      </c>
      <c r="M218" s="47"/>
      <c r="N218" s="47"/>
      <c r="O218" s="47">
        <f>SUM(C218:N218)</f>
        <v>74</v>
      </c>
    </row>
    <row r="219" spans="1:15" ht="12.75">
      <c r="A219" s="115" t="s">
        <v>289</v>
      </c>
      <c r="B219" s="141" t="s">
        <v>249</v>
      </c>
      <c r="C219" s="47">
        <f aca="true" t="shared" si="115" ref="C219:O219">C217-C218</f>
        <v>-2</v>
      </c>
      <c r="D219" s="47">
        <f t="shared" si="115"/>
        <v>-9</v>
      </c>
      <c r="E219" s="47">
        <f t="shared" si="115"/>
        <v>8</v>
      </c>
      <c r="F219" s="47">
        <f t="shared" si="115"/>
        <v>3</v>
      </c>
      <c r="G219" s="47">
        <f t="shared" si="115"/>
        <v>0</v>
      </c>
      <c r="H219" s="47">
        <f t="shared" si="115"/>
        <v>4</v>
      </c>
      <c r="I219" s="47">
        <f t="shared" si="115"/>
        <v>-4</v>
      </c>
      <c r="J219" s="47">
        <f t="shared" si="115"/>
        <v>-2</v>
      </c>
      <c r="K219" s="47">
        <f t="shared" si="115"/>
        <v>-3</v>
      </c>
      <c r="L219" s="47">
        <f t="shared" si="115"/>
        <v>4</v>
      </c>
      <c r="M219" s="47"/>
      <c r="N219" s="47"/>
      <c r="O219" s="47">
        <f t="shared" si="115"/>
        <v>-1</v>
      </c>
    </row>
    <row r="220" spans="1:15" ht="13.5" thickBot="1">
      <c r="A220" s="139"/>
      <c r="B220" s="140" t="s">
        <v>5</v>
      </c>
      <c r="C220" s="96">
        <f aca="true" t="shared" si="116" ref="C220:O220">C219/C218</f>
        <v>-0.3333333333333333</v>
      </c>
      <c r="D220" s="96">
        <f t="shared" si="116"/>
        <v>-0.6428571428571429</v>
      </c>
      <c r="E220" s="96">
        <f t="shared" si="116"/>
        <v>1.3333333333333333</v>
      </c>
      <c r="F220" s="96">
        <f t="shared" si="116"/>
        <v>0.6</v>
      </c>
      <c r="G220" s="96">
        <f t="shared" si="116"/>
        <v>0</v>
      </c>
      <c r="H220" s="96">
        <f t="shared" si="116"/>
        <v>0.5714285714285714</v>
      </c>
      <c r="I220" s="96">
        <f t="shared" si="116"/>
        <v>-0.4444444444444444</v>
      </c>
      <c r="J220" s="96">
        <f t="shared" si="116"/>
        <v>-0.2857142857142857</v>
      </c>
      <c r="K220" s="96">
        <f t="shared" si="116"/>
        <v>-0.375</v>
      </c>
      <c r="L220" s="96">
        <f t="shared" si="116"/>
        <v>1</v>
      </c>
      <c r="M220" s="96"/>
      <c r="N220" s="96"/>
      <c r="O220" s="96">
        <f t="shared" si="116"/>
        <v>-0.013513513513513514</v>
      </c>
    </row>
    <row r="221" spans="1:15" ht="12.75">
      <c r="A221" s="95"/>
      <c r="B221" s="48">
        <v>2014</v>
      </c>
      <c r="C221" s="93">
        <v>0</v>
      </c>
      <c r="D221" s="93">
        <v>0</v>
      </c>
      <c r="E221" s="93">
        <v>0</v>
      </c>
      <c r="F221" s="93"/>
      <c r="G221" s="93">
        <v>0</v>
      </c>
      <c r="H221" s="93">
        <v>0</v>
      </c>
      <c r="I221" s="93">
        <v>0</v>
      </c>
      <c r="J221" s="93">
        <v>0</v>
      </c>
      <c r="K221" s="93">
        <v>1</v>
      </c>
      <c r="L221" s="93">
        <v>0</v>
      </c>
      <c r="M221" s="93"/>
      <c r="N221" s="93"/>
      <c r="O221" s="48">
        <f>SUM(C221:N221)</f>
        <v>1</v>
      </c>
    </row>
    <row r="222" spans="1:15" ht="12.75">
      <c r="A222" s="142" t="s">
        <v>290</v>
      </c>
      <c r="B222" s="47">
        <v>2013</v>
      </c>
      <c r="C222" s="47">
        <v>0</v>
      </c>
      <c r="D222" s="47">
        <v>0</v>
      </c>
      <c r="E222" s="47">
        <v>1</v>
      </c>
      <c r="F222" s="47">
        <v>0</v>
      </c>
      <c r="G222" s="47">
        <v>0</v>
      </c>
      <c r="H222" s="47">
        <v>0</v>
      </c>
      <c r="I222" s="47">
        <v>1</v>
      </c>
      <c r="J222" s="47">
        <v>0</v>
      </c>
      <c r="K222" s="47">
        <v>0</v>
      </c>
      <c r="L222" s="47">
        <v>0</v>
      </c>
      <c r="M222" s="47"/>
      <c r="N222" s="47"/>
      <c r="O222" s="47">
        <f>SUM(C222:N222)</f>
        <v>2</v>
      </c>
    </row>
    <row r="223" spans="1:15" ht="12.75">
      <c r="A223" s="115" t="s">
        <v>291</v>
      </c>
      <c r="B223" s="141" t="s">
        <v>249</v>
      </c>
      <c r="C223" s="47">
        <f aca="true" t="shared" si="117" ref="C223:O223">C221-C222</f>
        <v>0</v>
      </c>
      <c r="D223" s="47">
        <f t="shared" si="117"/>
        <v>0</v>
      </c>
      <c r="E223" s="47">
        <f t="shared" si="117"/>
        <v>-1</v>
      </c>
      <c r="F223" s="47">
        <f t="shared" si="117"/>
        <v>0</v>
      </c>
      <c r="G223" s="47">
        <f t="shared" si="117"/>
        <v>0</v>
      </c>
      <c r="H223" s="47">
        <f t="shared" si="117"/>
        <v>0</v>
      </c>
      <c r="I223" s="47">
        <f t="shared" si="117"/>
        <v>-1</v>
      </c>
      <c r="J223" s="47">
        <f t="shared" si="117"/>
        <v>0</v>
      </c>
      <c r="K223" s="47">
        <f t="shared" si="117"/>
        <v>1</v>
      </c>
      <c r="L223" s="47">
        <f t="shared" si="117"/>
        <v>0</v>
      </c>
      <c r="M223" s="47"/>
      <c r="N223" s="47"/>
      <c r="O223" s="47">
        <f t="shared" si="117"/>
        <v>-1</v>
      </c>
    </row>
    <row r="224" spans="1:15" ht="13.5" thickBot="1">
      <c r="A224" s="139"/>
      <c r="B224" s="140" t="s">
        <v>5</v>
      </c>
      <c r="C224" s="96">
        <v>0</v>
      </c>
      <c r="D224" s="96">
        <v>0</v>
      </c>
      <c r="E224" s="96">
        <f>E223/E222</f>
        <v>-1</v>
      </c>
      <c r="F224" s="96">
        <v>0</v>
      </c>
      <c r="G224" s="96">
        <v>0</v>
      </c>
      <c r="H224" s="96">
        <v>0</v>
      </c>
      <c r="I224" s="96">
        <f>I223/I222</f>
        <v>-1</v>
      </c>
      <c r="J224" s="96">
        <v>0</v>
      </c>
      <c r="K224" s="96">
        <v>0</v>
      </c>
      <c r="L224" s="96">
        <v>0</v>
      </c>
      <c r="M224" s="96"/>
      <c r="N224" s="96"/>
      <c r="O224" s="96">
        <f>O223/O222</f>
        <v>-0.5</v>
      </c>
    </row>
    <row r="225" spans="1:15" ht="12.75">
      <c r="A225" s="95"/>
      <c r="B225" s="48">
        <v>2014</v>
      </c>
      <c r="C225" s="93">
        <v>55</v>
      </c>
      <c r="D225" s="93">
        <v>32</v>
      </c>
      <c r="E225" s="93">
        <v>40</v>
      </c>
      <c r="F225" s="93">
        <v>40</v>
      </c>
      <c r="G225" s="93">
        <v>49</v>
      </c>
      <c r="H225" s="93">
        <v>36</v>
      </c>
      <c r="I225" s="93">
        <v>31</v>
      </c>
      <c r="J225" s="93">
        <v>37</v>
      </c>
      <c r="K225" s="93">
        <v>44</v>
      </c>
      <c r="L225" s="93">
        <v>48</v>
      </c>
      <c r="M225" s="93"/>
      <c r="N225" s="93"/>
      <c r="O225" s="48">
        <f>SUM(C225:N225)</f>
        <v>412</v>
      </c>
    </row>
    <row r="226" spans="1:15" ht="12.75">
      <c r="A226" s="115" t="s">
        <v>292</v>
      </c>
      <c r="B226" s="47">
        <v>2013</v>
      </c>
      <c r="C226" s="47">
        <v>54</v>
      </c>
      <c r="D226" s="47">
        <v>39</v>
      </c>
      <c r="E226" s="47">
        <v>28</v>
      </c>
      <c r="F226" s="47">
        <v>60</v>
      </c>
      <c r="G226" s="47">
        <v>58</v>
      </c>
      <c r="H226" s="47">
        <v>46</v>
      </c>
      <c r="I226" s="47">
        <v>54</v>
      </c>
      <c r="J226" s="47">
        <v>31</v>
      </c>
      <c r="K226" s="47">
        <v>40</v>
      </c>
      <c r="L226" s="47">
        <v>39</v>
      </c>
      <c r="M226" s="47"/>
      <c r="N226" s="47"/>
      <c r="O226" s="47">
        <f>SUM(C226:N226)</f>
        <v>449</v>
      </c>
    </row>
    <row r="227" spans="1:15" ht="12.75">
      <c r="A227" s="95"/>
      <c r="B227" s="141" t="s">
        <v>249</v>
      </c>
      <c r="C227" s="47">
        <f aca="true" t="shared" si="118" ref="C227:O227">C225-C226</f>
        <v>1</v>
      </c>
      <c r="D227" s="47">
        <f t="shared" si="118"/>
        <v>-7</v>
      </c>
      <c r="E227" s="47">
        <f t="shared" si="118"/>
        <v>12</v>
      </c>
      <c r="F227" s="47">
        <f t="shared" si="118"/>
        <v>-20</v>
      </c>
      <c r="G227" s="47">
        <f t="shared" si="118"/>
        <v>-9</v>
      </c>
      <c r="H227" s="47">
        <f t="shared" si="118"/>
        <v>-10</v>
      </c>
      <c r="I227" s="47">
        <f t="shared" si="118"/>
        <v>-23</v>
      </c>
      <c r="J227" s="47">
        <f t="shared" si="118"/>
        <v>6</v>
      </c>
      <c r="K227" s="47">
        <f t="shared" si="118"/>
        <v>4</v>
      </c>
      <c r="L227" s="47">
        <f t="shared" si="118"/>
        <v>9</v>
      </c>
      <c r="M227" s="47"/>
      <c r="N227" s="47"/>
      <c r="O227" s="47">
        <f t="shared" si="118"/>
        <v>-37</v>
      </c>
    </row>
    <row r="228" spans="1:15" ht="13.5" thickBot="1">
      <c r="A228" s="139"/>
      <c r="B228" s="140" t="s">
        <v>5</v>
      </c>
      <c r="C228" s="96">
        <f aca="true" t="shared" si="119" ref="C228:O228">C227/C226</f>
        <v>0.018518518518518517</v>
      </c>
      <c r="D228" s="96">
        <f t="shared" si="119"/>
        <v>-0.1794871794871795</v>
      </c>
      <c r="E228" s="96">
        <f t="shared" si="119"/>
        <v>0.42857142857142855</v>
      </c>
      <c r="F228" s="96">
        <f t="shared" si="119"/>
        <v>-0.3333333333333333</v>
      </c>
      <c r="G228" s="96">
        <f t="shared" si="119"/>
        <v>-0.15517241379310345</v>
      </c>
      <c r="H228" s="96">
        <f t="shared" si="119"/>
        <v>-0.21739130434782608</v>
      </c>
      <c r="I228" s="96">
        <f t="shared" si="119"/>
        <v>-0.42592592592592593</v>
      </c>
      <c r="J228" s="96">
        <f t="shared" si="119"/>
        <v>0.1935483870967742</v>
      </c>
      <c r="K228" s="96">
        <f t="shared" si="119"/>
        <v>0.1</v>
      </c>
      <c r="L228" s="96">
        <f t="shared" si="119"/>
        <v>0.23076923076923078</v>
      </c>
      <c r="M228" s="96"/>
      <c r="N228" s="96"/>
      <c r="O228" s="96">
        <f t="shared" si="119"/>
        <v>-0.08240534521158129</v>
      </c>
    </row>
    <row r="229" spans="1:15" ht="12.75">
      <c r="A229" s="95"/>
      <c r="B229" s="48">
        <v>2014</v>
      </c>
      <c r="C229" s="93">
        <v>16</v>
      </c>
      <c r="D229" s="93">
        <v>11</v>
      </c>
      <c r="E229" s="93">
        <v>16</v>
      </c>
      <c r="F229" s="93">
        <v>6</v>
      </c>
      <c r="G229" s="93">
        <v>11</v>
      </c>
      <c r="H229" s="93">
        <v>12</v>
      </c>
      <c r="I229" s="93">
        <v>20</v>
      </c>
      <c r="J229" s="93">
        <v>16</v>
      </c>
      <c r="K229" s="93">
        <v>17</v>
      </c>
      <c r="L229" s="93">
        <v>16</v>
      </c>
      <c r="M229" s="93"/>
      <c r="N229" s="93"/>
      <c r="O229" s="48">
        <f>SUM(C229:N229)</f>
        <v>141</v>
      </c>
    </row>
    <row r="230" spans="1:15" ht="12.75">
      <c r="A230" s="115" t="s">
        <v>293</v>
      </c>
      <c r="B230" s="47">
        <v>2013</v>
      </c>
      <c r="C230" s="47">
        <v>24</v>
      </c>
      <c r="D230" s="47">
        <v>14</v>
      </c>
      <c r="E230" s="47">
        <v>16</v>
      </c>
      <c r="F230" s="47">
        <v>26</v>
      </c>
      <c r="G230" s="47">
        <v>21</v>
      </c>
      <c r="H230" s="47">
        <v>16</v>
      </c>
      <c r="I230" s="47">
        <v>19</v>
      </c>
      <c r="J230" s="47">
        <v>19</v>
      </c>
      <c r="K230" s="47">
        <v>15</v>
      </c>
      <c r="L230" s="47">
        <v>20</v>
      </c>
      <c r="M230" s="47"/>
      <c r="N230" s="47"/>
      <c r="O230" s="47">
        <f>SUM(C230:N230)</f>
        <v>190</v>
      </c>
    </row>
    <row r="231" spans="1:15" ht="12.75">
      <c r="A231" s="115" t="s">
        <v>294</v>
      </c>
      <c r="B231" s="141" t="s">
        <v>249</v>
      </c>
      <c r="C231" s="47">
        <f aca="true" t="shared" si="120" ref="C231:L231">C229-C230</f>
        <v>-8</v>
      </c>
      <c r="D231" s="47">
        <f t="shared" si="120"/>
        <v>-3</v>
      </c>
      <c r="E231" s="47">
        <f t="shared" si="120"/>
        <v>0</v>
      </c>
      <c r="F231" s="47">
        <f t="shared" si="120"/>
        <v>-20</v>
      </c>
      <c r="G231" s="47">
        <f t="shared" si="120"/>
        <v>-10</v>
      </c>
      <c r="H231" s="47">
        <f t="shared" si="120"/>
        <v>-4</v>
      </c>
      <c r="I231" s="47">
        <f t="shared" si="120"/>
        <v>1</v>
      </c>
      <c r="J231" s="47">
        <f t="shared" si="120"/>
        <v>-3</v>
      </c>
      <c r="K231" s="47">
        <f t="shared" si="120"/>
        <v>2</v>
      </c>
      <c r="L231" s="47">
        <f t="shared" si="120"/>
        <v>-4</v>
      </c>
      <c r="M231" s="47"/>
      <c r="N231" s="47"/>
      <c r="O231" s="47">
        <f>O229-O230</f>
        <v>-49</v>
      </c>
    </row>
    <row r="232" spans="1:15" ht="13.5" thickBot="1">
      <c r="A232" s="139" t="s">
        <v>0</v>
      </c>
      <c r="B232" s="140" t="s">
        <v>5</v>
      </c>
      <c r="C232" s="96">
        <f aca="true" t="shared" si="121" ref="C232:O232">C231/C230</f>
        <v>-0.3333333333333333</v>
      </c>
      <c r="D232" s="96">
        <f t="shared" si="121"/>
        <v>-0.21428571428571427</v>
      </c>
      <c r="E232" s="96">
        <f t="shared" si="121"/>
        <v>0</v>
      </c>
      <c r="F232" s="96">
        <f t="shared" si="121"/>
        <v>-0.7692307692307693</v>
      </c>
      <c r="G232" s="96">
        <f t="shared" si="121"/>
        <v>-0.47619047619047616</v>
      </c>
      <c r="H232" s="96">
        <f t="shared" si="121"/>
        <v>-0.25</v>
      </c>
      <c r="I232" s="96">
        <f t="shared" si="121"/>
        <v>0.05263157894736842</v>
      </c>
      <c r="J232" s="96">
        <f t="shared" si="121"/>
        <v>-0.15789473684210525</v>
      </c>
      <c r="K232" s="96">
        <f t="shared" si="121"/>
        <v>0.13333333333333333</v>
      </c>
      <c r="L232" s="96">
        <f t="shared" si="121"/>
        <v>-0.2</v>
      </c>
      <c r="M232" s="96"/>
      <c r="N232" s="96"/>
      <c r="O232" s="96">
        <f t="shared" si="121"/>
        <v>-0.2578947368421053</v>
      </c>
    </row>
    <row r="233" spans="1:15" ht="12.75">
      <c r="A233" s="95"/>
      <c r="B233" s="48">
        <v>2014</v>
      </c>
      <c r="C233" s="93">
        <v>105</v>
      </c>
      <c r="D233" s="93">
        <v>90</v>
      </c>
      <c r="E233" s="93">
        <v>77</v>
      </c>
      <c r="F233" s="93">
        <v>106</v>
      </c>
      <c r="G233" s="93">
        <v>89</v>
      </c>
      <c r="H233" s="93">
        <v>74</v>
      </c>
      <c r="I233" s="93">
        <v>76</v>
      </c>
      <c r="J233" s="93">
        <v>92</v>
      </c>
      <c r="K233" s="93">
        <v>82</v>
      </c>
      <c r="L233" s="93">
        <v>94</v>
      </c>
      <c r="M233" s="93"/>
      <c r="N233" s="93"/>
      <c r="O233" s="48">
        <f>SUM(C233:N233)</f>
        <v>885</v>
      </c>
    </row>
    <row r="234" spans="1:15" ht="12.75">
      <c r="A234" s="115" t="s">
        <v>295</v>
      </c>
      <c r="B234" s="47">
        <v>2013</v>
      </c>
      <c r="C234" s="47">
        <v>125</v>
      </c>
      <c r="D234" s="47">
        <v>78</v>
      </c>
      <c r="E234" s="47">
        <v>85</v>
      </c>
      <c r="F234" s="47">
        <v>118</v>
      </c>
      <c r="G234" s="47">
        <v>105</v>
      </c>
      <c r="H234" s="47">
        <v>101</v>
      </c>
      <c r="I234" s="47">
        <v>101</v>
      </c>
      <c r="J234" s="47">
        <v>70</v>
      </c>
      <c r="K234" s="47">
        <v>102</v>
      </c>
      <c r="L234" s="47">
        <v>110</v>
      </c>
      <c r="M234" s="47"/>
      <c r="N234" s="47"/>
      <c r="O234" s="47">
        <f>SUM(C234:N234)</f>
        <v>995</v>
      </c>
    </row>
    <row r="235" spans="1:15" ht="12.75">
      <c r="A235" s="95"/>
      <c r="B235" s="141" t="s">
        <v>249</v>
      </c>
      <c r="C235" s="47">
        <f aca="true" t="shared" si="122" ref="C235:O235">C233-C234</f>
        <v>-20</v>
      </c>
      <c r="D235" s="47">
        <f t="shared" si="122"/>
        <v>12</v>
      </c>
      <c r="E235" s="47">
        <f t="shared" si="122"/>
        <v>-8</v>
      </c>
      <c r="F235" s="47">
        <f t="shared" si="122"/>
        <v>-12</v>
      </c>
      <c r="G235" s="47">
        <f t="shared" si="122"/>
        <v>-16</v>
      </c>
      <c r="H235" s="47">
        <f t="shared" si="122"/>
        <v>-27</v>
      </c>
      <c r="I235" s="47">
        <f t="shared" si="122"/>
        <v>-25</v>
      </c>
      <c r="J235" s="47">
        <f t="shared" si="122"/>
        <v>22</v>
      </c>
      <c r="K235" s="47">
        <f t="shared" si="122"/>
        <v>-20</v>
      </c>
      <c r="L235" s="47">
        <f t="shared" si="122"/>
        <v>-16</v>
      </c>
      <c r="M235" s="47"/>
      <c r="N235" s="47"/>
      <c r="O235" s="47">
        <f t="shared" si="122"/>
        <v>-110</v>
      </c>
    </row>
    <row r="236" spans="1:15" ht="13.5" thickBot="1">
      <c r="A236" s="139"/>
      <c r="B236" s="140" t="s">
        <v>5</v>
      </c>
      <c r="C236" s="96">
        <f aca="true" t="shared" si="123" ref="C236:O236">C235/C234</f>
        <v>-0.16</v>
      </c>
      <c r="D236" s="96">
        <f t="shared" si="123"/>
        <v>0.15384615384615385</v>
      </c>
      <c r="E236" s="96">
        <f t="shared" si="123"/>
        <v>-0.09411764705882353</v>
      </c>
      <c r="F236" s="96">
        <f t="shared" si="123"/>
        <v>-0.1016949152542373</v>
      </c>
      <c r="G236" s="96">
        <f t="shared" si="123"/>
        <v>-0.1523809523809524</v>
      </c>
      <c r="H236" s="96">
        <f t="shared" si="123"/>
        <v>-0.26732673267326734</v>
      </c>
      <c r="I236" s="96">
        <f t="shared" si="123"/>
        <v>-0.24752475247524752</v>
      </c>
      <c r="J236" s="96">
        <f t="shared" si="123"/>
        <v>0.3142857142857143</v>
      </c>
      <c r="K236" s="96">
        <f t="shared" si="123"/>
        <v>-0.19607843137254902</v>
      </c>
      <c r="L236" s="96">
        <f t="shared" si="123"/>
        <v>-0.14545454545454545</v>
      </c>
      <c r="M236" s="96"/>
      <c r="N236" s="96"/>
      <c r="O236" s="96">
        <f t="shared" si="123"/>
        <v>-0.11055276381909548</v>
      </c>
    </row>
    <row r="237" spans="1:15" ht="12.75">
      <c r="A237" s="95"/>
      <c r="B237" s="48">
        <v>2014</v>
      </c>
      <c r="C237" s="93">
        <v>186</v>
      </c>
      <c r="D237" s="93">
        <v>186</v>
      </c>
      <c r="E237" s="93">
        <v>220</v>
      </c>
      <c r="F237" s="93">
        <v>181</v>
      </c>
      <c r="G237" s="93">
        <v>186</v>
      </c>
      <c r="H237" s="93">
        <v>119</v>
      </c>
      <c r="I237" s="93">
        <v>186</v>
      </c>
      <c r="J237" s="93">
        <v>177</v>
      </c>
      <c r="K237" s="93">
        <v>203</v>
      </c>
      <c r="L237" s="93">
        <v>197</v>
      </c>
      <c r="M237" s="93"/>
      <c r="N237" s="93"/>
      <c r="O237" s="48">
        <f>SUM(C237:N237)</f>
        <v>1841</v>
      </c>
    </row>
    <row r="238" spans="1:15" ht="12.75">
      <c r="A238" s="115" t="s">
        <v>296</v>
      </c>
      <c r="B238" s="47">
        <v>2013</v>
      </c>
      <c r="C238" s="47">
        <v>221</v>
      </c>
      <c r="D238" s="47">
        <v>198</v>
      </c>
      <c r="E238" s="47">
        <v>195</v>
      </c>
      <c r="F238" s="47">
        <v>206</v>
      </c>
      <c r="G238" s="47">
        <v>188</v>
      </c>
      <c r="H238" s="47">
        <v>145</v>
      </c>
      <c r="I238" s="47">
        <v>183</v>
      </c>
      <c r="J238" s="47">
        <v>206</v>
      </c>
      <c r="K238" s="47">
        <v>222</v>
      </c>
      <c r="L238" s="47">
        <v>216</v>
      </c>
      <c r="M238" s="47"/>
      <c r="N238" s="47"/>
      <c r="O238" s="47">
        <f>SUM(C238:N238)</f>
        <v>1980</v>
      </c>
    </row>
    <row r="239" spans="1:15" ht="12.75">
      <c r="A239" s="115" t="s">
        <v>297</v>
      </c>
      <c r="B239" s="141" t="s">
        <v>249</v>
      </c>
      <c r="C239" s="47">
        <f aca="true" t="shared" si="124" ref="C239:O239">C237-C238</f>
        <v>-35</v>
      </c>
      <c r="D239" s="47">
        <f t="shared" si="124"/>
        <v>-12</v>
      </c>
      <c r="E239" s="47">
        <f t="shared" si="124"/>
        <v>25</v>
      </c>
      <c r="F239" s="47">
        <f t="shared" si="124"/>
        <v>-25</v>
      </c>
      <c r="G239" s="47">
        <f t="shared" si="124"/>
        <v>-2</v>
      </c>
      <c r="H239" s="47">
        <f t="shared" si="124"/>
        <v>-26</v>
      </c>
      <c r="I239" s="47">
        <f t="shared" si="124"/>
        <v>3</v>
      </c>
      <c r="J239" s="47">
        <f t="shared" si="124"/>
        <v>-29</v>
      </c>
      <c r="K239" s="47">
        <f t="shared" si="124"/>
        <v>-19</v>
      </c>
      <c r="L239" s="47">
        <f t="shared" si="124"/>
        <v>-19</v>
      </c>
      <c r="M239" s="47"/>
      <c r="N239" s="47"/>
      <c r="O239" s="47">
        <f t="shared" si="124"/>
        <v>-139</v>
      </c>
    </row>
    <row r="240" spans="1:15" ht="13.5" thickBot="1">
      <c r="A240" s="139"/>
      <c r="B240" s="140" t="s">
        <v>5</v>
      </c>
      <c r="C240" s="96">
        <f aca="true" t="shared" si="125" ref="C240:O240">C239/C238</f>
        <v>-0.1583710407239819</v>
      </c>
      <c r="D240" s="96">
        <f t="shared" si="125"/>
        <v>-0.06060606060606061</v>
      </c>
      <c r="E240" s="96">
        <f t="shared" si="125"/>
        <v>0.1282051282051282</v>
      </c>
      <c r="F240" s="96">
        <f t="shared" si="125"/>
        <v>-0.12135922330097088</v>
      </c>
      <c r="G240" s="96">
        <f t="shared" si="125"/>
        <v>-0.010638297872340425</v>
      </c>
      <c r="H240" s="96">
        <f t="shared" si="125"/>
        <v>-0.1793103448275862</v>
      </c>
      <c r="I240" s="96">
        <f t="shared" si="125"/>
        <v>0.01639344262295082</v>
      </c>
      <c r="J240" s="96">
        <f t="shared" si="125"/>
        <v>-0.1407766990291262</v>
      </c>
      <c r="K240" s="96">
        <f t="shared" si="125"/>
        <v>-0.08558558558558559</v>
      </c>
      <c r="L240" s="96">
        <f t="shared" si="125"/>
        <v>-0.08796296296296297</v>
      </c>
      <c r="M240" s="96"/>
      <c r="N240" s="96"/>
      <c r="O240" s="96">
        <f t="shared" si="125"/>
        <v>-0.0702020202020202</v>
      </c>
    </row>
    <row r="241" spans="1:15" ht="12.75">
      <c r="A241" s="95"/>
      <c r="B241" s="48">
        <v>2014</v>
      </c>
      <c r="C241" s="93">
        <v>40</v>
      </c>
      <c r="D241" s="93">
        <v>35</v>
      </c>
      <c r="E241" s="93">
        <v>42</v>
      </c>
      <c r="F241" s="93">
        <v>33</v>
      </c>
      <c r="G241" s="93">
        <v>37</v>
      </c>
      <c r="H241" s="93">
        <v>27</v>
      </c>
      <c r="I241" s="93">
        <v>48</v>
      </c>
      <c r="J241" s="93">
        <v>26</v>
      </c>
      <c r="K241" s="47">
        <v>26</v>
      </c>
      <c r="L241" s="47">
        <v>51</v>
      </c>
      <c r="M241" s="47"/>
      <c r="N241" s="47"/>
      <c r="O241" s="48">
        <f>SUM(C241:N241)</f>
        <v>365</v>
      </c>
    </row>
    <row r="242" spans="1:15" ht="12.75">
      <c r="A242" s="115" t="s">
        <v>298</v>
      </c>
      <c r="B242" s="47">
        <v>2013</v>
      </c>
      <c r="C242" s="47">
        <v>51</v>
      </c>
      <c r="D242" s="47">
        <v>45</v>
      </c>
      <c r="E242" s="47">
        <v>38</v>
      </c>
      <c r="F242" s="47">
        <v>23</v>
      </c>
      <c r="G242" s="47">
        <v>43</v>
      </c>
      <c r="H242" s="47">
        <v>41</v>
      </c>
      <c r="I242" s="47">
        <v>44</v>
      </c>
      <c r="J242" s="47">
        <v>40</v>
      </c>
      <c r="K242" s="47">
        <v>53</v>
      </c>
      <c r="L242" s="47">
        <v>36</v>
      </c>
      <c r="M242" s="47"/>
      <c r="N242" s="47"/>
      <c r="O242" s="47">
        <f>SUM(C242:N242)</f>
        <v>414</v>
      </c>
    </row>
    <row r="243" spans="1:15" ht="12.75">
      <c r="A243" s="115" t="s">
        <v>299</v>
      </c>
      <c r="B243" s="141" t="s">
        <v>249</v>
      </c>
      <c r="C243" s="47">
        <f aca="true" t="shared" si="126" ref="C243:O243">C241-C242</f>
        <v>-11</v>
      </c>
      <c r="D243" s="47">
        <f t="shared" si="126"/>
        <v>-10</v>
      </c>
      <c r="E243" s="47">
        <f t="shared" si="126"/>
        <v>4</v>
      </c>
      <c r="F243" s="47">
        <f t="shared" si="126"/>
        <v>10</v>
      </c>
      <c r="G243" s="47">
        <f t="shared" si="126"/>
        <v>-6</v>
      </c>
      <c r="H243" s="47">
        <f t="shared" si="126"/>
        <v>-14</v>
      </c>
      <c r="I243" s="47">
        <f t="shared" si="126"/>
        <v>4</v>
      </c>
      <c r="J243" s="47">
        <f t="shared" si="126"/>
        <v>-14</v>
      </c>
      <c r="K243" s="47">
        <f t="shared" si="126"/>
        <v>-27</v>
      </c>
      <c r="L243" s="47">
        <f t="shared" si="126"/>
        <v>15</v>
      </c>
      <c r="M243" s="47"/>
      <c r="N243" s="47"/>
      <c r="O243" s="47">
        <f t="shared" si="126"/>
        <v>-49</v>
      </c>
    </row>
    <row r="244" spans="1:15" ht="13.5" thickBot="1">
      <c r="A244" s="139"/>
      <c r="B244" s="140" t="s">
        <v>5</v>
      </c>
      <c r="C244" s="96">
        <f aca="true" t="shared" si="127" ref="C244:O244">C243/C242</f>
        <v>-0.21568627450980393</v>
      </c>
      <c r="D244" s="96">
        <f t="shared" si="127"/>
        <v>-0.2222222222222222</v>
      </c>
      <c r="E244" s="96">
        <f t="shared" si="127"/>
        <v>0.10526315789473684</v>
      </c>
      <c r="F244" s="96">
        <f t="shared" si="127"/>
        <v>0.43478260869565216</v>
      </c>
      <c r="G244" s="96">
        <f t="shared" si="127"/>
        <v>-0.13953488372093023</v>
      </c>
      <c r="H244" s="96">
        <f t="shared" si="127"/>
        <v>-0.34146341463414637</v>
      </c>
      <c r="I244" s="96">
        <f t="shared" si="127"/>
        <v>0.09090909090909091</v>
      </c>
      <c r="J244" s="96">
        <f t="shared" si="127"/>
        <v>-0.35</v>
      </c>
      <c r="K244" s="96">
        <f t="shared" si="127"/>
        <v>-0.5094339622641509</v>
      </c>
      <c r="L244" s="96">
        <f t="shared" si="127"/>
        <v>0.4166666666666667</v>
      </c>
      <c r="M244" s="96"/>
      <c r="N244" s="96"/>
      <c r="O244" s="96">
        <f t="shared" si="127"/>
        <v>-0.11835748792270531</v>
      </c>
    </row>
    <row r="246" ht="13.5" thickBot="1">
      <c r="A246" s="144" t="s">
        <v>267</v>
      </c>
    </row>
    <row r="247" spans="1:15" ht="13.5" thickBot="1">
      <c r="A247" t="s">
        <v>0</v>
      </c>
      <c r="B247" s="116" t="s">
        <v>248</v>
      </c>
      <c r="C247" s="116" t="s">
        <v>275</v>
      </c>
      <c r="D247" s="116" t="s">
        <v>276</v>
      </c>
      <c r="E247" s="116" t="s">
        <v>277</v>
      </c>
      <c r="F247" s="116" t="s">
        <v>278</v>
      </c>
      <c r="G247" s="116" t="s">
        <v>279</v>
      </c>
      <c r="H247" s="116" t="s">
        <v>280</v>
      </c>
      <c r="I247" s="116" t="s">
        <v>281</v>
      </c>
      <c r="J247" s="116" t="s">
        <v>282</v>
      </c>
      <c r="K247" s="116" t="s">
        <v>283</v>
      </c>
      <c r="L247" s="116" t="s">
        <v>284</v>
      </c>
      <c r="M247" s="116" t="s">
        <v>285</v>
      </c>
      <c r="N247" s="116" t="s">
        <v>286</v>
      </c>
      <c r="O247" s="116" t="s">
        <v>40</v>
      </c>
    </row>
    <row r="248" spans="1:15" ht="12.75">
      <c r="A248" s="94"/>
      <c r="B248" s="48">
        <v>2014</v>
      </c>
      <c r="C248" s="48">
        <f aca="true" t="shared" si="128" ref="C248:L249">SUM(C252+C256+C260+C264+C268+C272+C276)</f>
        <v>1155</v>
      </c>
      <c r="D248" s="48">
        <f t="shared" si="128"/>
        <v>904</v>
      </c>
      <c r="E248" s="48">
        <f t="shared" si="128"/>
        <v>924</v>
      </c>
      <c r="F248" s="48">
        <f t="shared" si="128"/>
        <v>926</v>
      </c>
      <c r="G248" s="48">
        <f t="shared" si="128"/>
        <v>1123</v>
      </c>
      <c r="H248" s="48">
        <f t="shared" si="128"/>
        <v>1052</v>
      </c>
      <c r="I248" s="48">
        <f t="shared" si="128"/>
        <v>1071</v>
      </c>
      <c r="J248" s="48">
        <f t="shared" si="128"/>
        <v>1024</v>
      </c>
      <c r="K248" s="48">
        <f t="shared" si="128"/>
        <v>949</v>
      </c>
      <c r="L248" s="48">
        <f t="shared" si="128"/>
        <v>1043</v>
      </c>
      <c r="M248" s="48"/>
      <c r="N248" s="48"/>
      <c r="O248" s="48">
        <f>SUM(O252+O256+O260+O264+O268+O272+O276)</f>
        <v>10171</v>
      </c>
    </row>
    <row r="249" spans="1:15" ht="12.75">
      <c r="A249" s="115" t="s">
        <v>40</v>
      </c>
      <c r="B249" s="47">
        <v>2013</v>
      </c>
      <c r="C249" s="47">
        <f t="shared" si="128"/>
        <v>1187</v>
      </c>
      <c r="D249" s="47">
        <f t="shared" si="128"/>
        <v>1038</v>
      </c>
      <c r="E249" s="47">
        <f t="shared" si="128"/>
        <v>1061</v>
      </c>
      <c r="F249" s="47">
        <f t="shared" si="128"/>
        <v>1148</v>
      </c>
      <c r="G249" s="47">
        <f t="shared" si="128"/>
        <v>1105</v>
      </c>
      <c r="H249" s="47">
        <f t="shared" si="128"/>
        <v>963</v>
      </c>
      <c r="I249" s="47">
        <f t="shared" si="128"/>
        <v>1050</v>
      </c>
      <c r="J249" s="47">
        <f t="shared" si="128"/>
        <v>1085</v>
      </c>
      <c r="K249" s="47">
        <f t="shared" si="128"/>
        <v>1093</v>
      </c>
      <c r="L249" s="47">
        <f t="shared" si="128"/>
        <v>1130</v>
      </c>
      <c r="M249" s="47"/>
      <c r="N249" s="47"/>
      <c r="O249" s="47">
        <f>SUM(C249:N249)</f>
        <v>10860</v>
      </c>
    </row>
    <row r="250" spans="1:15" ht="12.75">
      <c r="A250" s="115" t="s">
        <v>287</v>
      </c>
      <c r="B250" s="138" t="s">
        <v>249</v>
      </c>
      <c r="C250" s="47">
        <f aca="true" t="shared" si="129" ref="C250:O250">C248-C249</f>
        <v>-32</v>
      </c>
      <c r="D250" s="47">
        <f t="shared" si="129"/>
        <v>-134</v>
      </c>
      <c r="E250" s="47">
        <f t="shared" si="129"/>
        <v>-137</v>
      </c>
      <c r="F250" s="47">
        <f t="shared" si="129"/>
        <v>-222</v>
      </c>
      <c r="G250" s="47">
        <f t="shared" si="129"/>
        <v>18</v>
      </c>
      <c r="H250" s="47">
        <f t="shared" si="129"/>
        <v>89</v>
      </c>
      <c r="I250" s="47">
        <f t="shared" si="129"/>
        <v>21</v>
      </c>
      <c r="J250" s="47">
        <f t="shared" si="129"/>
        <v>-61</v>
      </c>
      <c r="K250" s="47">
        <f t="shared" si="129"/>
        <v>-144</v>
      </c>
      <c r="L250" s="47">
        <f t="shared" si="129"/>
        <v>-87</v>
      </c>
      <c r="M250" s="47"/>
      <c r="N250" s="47"/>
      <c r="O250" s="47">
        <f t="shared" si="129"/>
        <v>-689</v>
      </c>
    </row>
    <row r="251" spans="1:15" ht="13.5" thickBot="1">
      <c r="A251" s="139"/>
      <c r="B251" s="140" t="s">
        <v>5</v>
      </c>
      <c r="C251" s="96">
        <f aca="true" t="shared" si="130" ref="C251:O251">C250/C249</f>
        <v>-0.02695871946082561</v>
      </c>
      <c r="D251" s="96">
        <f t="shared" si="130"/>
        <v>-0.12909441233140656</v>
      </c>
      <c r="E251" s="96">
        <f t="shared" si="130"/>
        <v>-0.1291234684260132</v>
      </c>
      <c r="F251" s="96">
        <f t="shared" si="130"/>
        <v>-0.19337979094076654</v>
      </c>
      <c r="G251" s="96">
        <f t="shared" si="130"/>
        <v>0.016289592760180997</v>
      </c>
      <c r="H251" s="96">
        <f t="shared" si="130"/>
        <v>0.09241952232606439</v>
      </c>
      <c r="I251" s="96">
        <f t="shared" si="130"/>
        <v>0.02</v>
      </c>
      <c r="J251" s="96">
        <f t="shared" si="130"/>
        <v>-0.05622119815668203</v>
      </c>
      <c r="K251" s="96">
        <f t="shared" si="130"/>
        <v>-0.13174748398902103</v>
      </c>
      <c r="L251" s="96">
        <f t="shared" si="130"/>
        <v>-0.07699115044247788</v>
      </c>
      <c r="M251" s="96"/>
      <c r="N251" s="96"/>
      <c r="O251" s="96">
        <f t="shared" si="130"/>
        <v>-0.06344383057090239</v>
      </c>
    </row>
    <row r="252" spans="1:15" ht="12.75">
      <c r="A252" s="95"/>
      <c r="B252" s="48">
        <v>2014</v>
      </c>
      <c r="C252" s="48">
        <v>7</v>
      </c>
      <c r="D252" s="48">
        <v>12</v>
      </c>
      <c r="E252" s="48">
        <v>6</v>
      </c>
      <c r="F252" s="48">
        <v>6</v>
      </c>
      <c r="G252" s="48">
        <v>10</v>
      </c>
      <c r="H252" s="48">
        <v>14</v>
      </c>
      <c r="I252" s="48">
        <v>8</v>
      </c>
      <c r="J252" s="48">
        <v>11</v>
      </c>
      <c r="K252" s="48">
        <v>5</v>
      </c>
      <c r="L252" s="48">
        <v>9</v>
      </c>
      <c r="M252" s="48"/>
      <c r="N252" s="48"/>
      <c r="O252" s="48">
        <f>SUM(C252:N252)</f>
        <v>88</v>
      </c>
    </row>
    <row r="253" spans="1:15" ht="12.75">
      <c r="A253" s="115" t="s">
        <v>288</v>
      </c>
      <c r="B253" s="47">
        <v>2013</v>
      </c>
      <c r="C253" s="47">
        <v>12</v>
      </c>
      <c r="D253" s="47">
        <v>11</v>
      </c>
      <c r="E253" s="47">
        <v>7</v>
      </c>
      <c r="F253" s="47">
        <v>18</v>
      </c>
      <c r="G253" s="47">
        <v>14</v>
      </c>
      <c r="H253" s="47">
        <v>19</v>
      </c>
      <c r="I253" s="47">
        <v>10</v>
      </c>
      <c r="J253" s="47">
        <v>19</v>
      </c>
      <c r="K253" s="47">
        <v>20</v>
      </c>
      <c r="L253" s="47">
        <v>9</v>
      </c>
      <c r="M253" s="47"/>
      <c r="N253" s="47"/>
      <c r="O253" s="47">
        <f>SUM(C253:N253)</f>
        <v>139</v>
      </c>
    </row>
    <row r="254" spans="1:15" ht="12.75">
      <c r="A254" s="115" t="s">
        <v>289</v>
      </c>
      <c r="B254" s="141" t="s">
        <v>249</v>
      </c>
      <c r="C254" s="47">
        <f aca="true" t="shared" si="131" ref="C254:O254">C252-C253</f>
        <v>-5</v>
      </c>
      <c r="D254" s="47">
        <f t="shared" si="131"/>
        <v>1</v>
      </c>
      <c r="E254" s="47">
        <f t="shared" si="131"/>
        <v>-1</v>
      </c>
      <c r="F254" s="47">
        <f t="shared" si="131"/>
        <v>-12</v>
      </c>
      <c r="G254" s="47">
        <f t="shared" si="131"/>
        <v>-4</v>
      </c>
      <c r="H254" s="47">
        <f t="shared" si="131"/>
        <v>-5</v>
      </c>
      <c r="I254" s="47">
        <f t="shared" si="131"/>
        <v>-2</v>
      </c>
      <c r="J254" s="47">
        <f t="shared" si="131"/>
        <v>-8</v>
      </c>
      <c r="K254" s="47">
        <f t="shared" si="131"/>
        <v>-15</v>
      </c>
      <c r="L254" s="47">
        <f t="shared" si="131"/>
        <v>0</v>
      </c>
      <c r="M254" s="47"/>
      <c r="N254" s="47"/>
      <c r="O254" s="47">
        <f t="shared" si="131"/>
        <v>-51</v>
      </c>
    </row>
    <row r="255" spans="1:15" ht="13.5" thickBot="1">
      <c r="A255" s="139"/>
      <c r="B255" s="140" t="s">
        <v>5</v>
      </c>
      <c r="C255" s="96">
        <f aca="true" t="shared" si="132" ref="C255:O255">C254/C253</f>
        <v>-0.4166666666666667</v>
      </c>
      <c r="D255" s="96">
        <f t="shared" si="132"/>
        <v>0.09090909090909091</v>
      </c>
      <c r="E255" s="96">
        <f t="shared" si="132"/>
        <v>-0.14285714285714285</v>
      </c>
      <c r="F255" s="96">
        <f t="shared" si="132"/>
        <v>-0.6666666666666666</v>
      </c>
      <c r="G255" s="96">
        <f t="shared" si="132"/>
        <v>-0.2857142857142857</v>
      </c>
      <c r="H255" s="96">
        <f t="shared" si="132"/>
        <v>-0.2631578947368421</v>
      </c>
      <c r="I255" s="96">
        <f t="shared" si="132"/>
        <v>-0.2</v>
      </c>
      <c r="J255" s="96">
        <f t="shared" si="132"/>
        <v>-0.42105263157894735</v>
      </c>
      <c r="K255" s="96">
        <f t="shared" si="132"/>
        <v>-0.75</v>
      </c>
      <c r="L255" s="96">
        <f t="shared" si="132"/>
        <v>0</v>
      </c>
      <c r="M255" s="96"/>
      <c r="N255" s="96"/>
      <c r="O255" s="96">
        <f t="shared" si="132"/>
        <v>-0.3669064748201439</v>
      </c>
    </row>
    <row r="256" spans="1:15" ht="12.75">
      <c r="A256" s="95"/>
      <c r="B256" s="48">
        <v>2014</v>
      </c>
      <c r="C256" s="93">
        <v>0</v>
      </c>
      <c r="D256" s="93">
        <v>0</v>
      </c>
      <c r="E256" s="93">
        <v>0</v>
      </c>
      <c r="F256" s="93">
        <v>0</v>
      </c>
      <c r="G256" s="93">
        <v>1</v>
      </c>
      <c r="H256" s="93">
        <v>0</v>
      </c>
      <c r="I256" s="93">
        <v>1</v>
      </c>
      <c r="J256" s="93">
        <v>0</v>
      </c>
      <c r="K256" s="93">
        <v>1</v>
      </c>
      <c r="L256" s="93">
        <v>0</v>
      </c>
      <c r="M256" s="93"/>
      <c r="N256" s="93"/>
      <c r="O256" s="48">
        <f>SUM(C256:N256)</f>
        <v>3</v>
      </c>
    </row>
    <row r="257" spans="1:15" ht="12.75">
      <c r="A257" s="142" t="s">
        <v>290</v>
      </c>
      <c r="B257" s="47">
        <v>2013</v>
      </c>
      <c r="C257" s="47">
        <v>2</v>
      </c>
      <c r="D257" s="47">
        <v>0</v>
      </c>
      <c r="E257" s="47">
        <v>1</v>
      </c>
      <c r="F257" s="47">
        <v>0</v>
      </c>
      <c r="G257" s="47">
        <v>0</v>
      </c>
      <c r="H257" s="47">
        <v>1</v>
      </c>
      <c r="I257" s="47">
        <v>1</v>
      </c>
      <c r="J257" s="47">
        <v>0</v>
      </c>
      <c r="K257" s="47">
        <v>0</v>
      </c>
      <c r="L257" s="47">
        <v>0</v>
      </c>
      <c r="M257" s="47"/>
      <c r="N257" s="47"/>
      <c r="O257" s="47">
        <f>SUM(C257:N257)</f>
        <v>5</v>
      </c>
    </row>
    <row r="258" spans="1:15" ht="12.75">
      <c r="A258" s="115" t="s">
        <v>291</v>
      </c>
      <c r="B258" s="141" t="s">
        <v>249</v>
      </c>
      <c r="C258" s="47">
        <f aca="true" t="shared" si="133" ref="C258:O258">C256-C257</f>
        <v>-2</v>
      </c>
      <c r="D258" s="47">
        <f t="shared" si="133"/>
        <v>0</v>
      </c>
      <c r="E258" s="47">
        <f t="shared" si="133"/>
        <v>-1</v>
      </c>
      <c r="F258" s="47">
        <f t="shared" si="133"/>
        <v>0</v>
      </c>
      <c r="G258" s="47">
        <f t="shared" si="133"/>
        <v>1</v>
      </c>
      <c r="H258" s="47">
        <f t="shared" si="133"/>
        <v>-1</v>
      </c>
      <c r="I258" s="47">
        <f t="shared" si="133"/>
        <v>0</v>
      </c>
      <c r="J258" s="47">
        <f t="shared" si="133"/>
        <v>0</v>
      </c>
      <c r="K258" s="47">
        <f t="shared" si="133"/>
        <v>1</v>
      </c>
      <c r="L258" s="47">
        <f t="shared" si="133"/>
        <v>0</v>
      </c>
      <c r="M258" s="47"/>
      <c r="N258" s="47"/>
      <c r="O258" s="47">
        <f t="shared" si="133"/>
        <v>-2</v>
      </c>
    </row>
    <row r="259" spans="1:15" ht="13.5" thickBot="1">
      <c r="A259" s="139"/>
      <c r="B259" s="140" t="s">
        <v>5</v>
      </c>
      <c r="C259" s="96">
        <f>C258/C257</f>
        <v>-1</v>
      </c>
      <c r="D259" s="96">
        <v>0</v>
      </c>
      <c r="E259" s="96">
        <f>E258/E257</f>
        <v>-1</v>
      </c>
      <c r="F259" s="96">
        <v>0</v>
      </c>
      <c r="G259" s="96">
        <v>0</v>
      </c>
      <c r="H259" s="96">
        <f>H258/H257</f>
        <v>-1</v>
      </c>
      <c r="I259" s="96">
        <f>I258/I257</f>
        <v>0</v>
      </c>
      <c r="J259" s="96">
        <v>0</v>
      </c>
      <c r="K259" s="96">
        <v>0</v>
      </c>
      <c r="L259" s="96">
        <v>0</v>
      </c>
      <c r="M259" s="96"/>
      <c r="N259" s="96"/>
      <c r="O259" s="96">
        <f>O258/O257</f>
        <v>-0.4</v>
      </c>
    </row>
    <row r="260" spans="1:15" ht="12.75">
      <c r="A260" s="95"/>
      <c r="B260" s="48">
        <v>2014</v>
      </c>
      <c r="C260" s="93">
        <v>130</v>
      </c>
      <c r="D260" s="93">
        <v>101</v>
      </c>
      <c r="E260" s="93">
        <v>64</v>
      </c>
      <c r="F260" s="93">
        <v>92</v>
      </c>
      <c r="G260" s="93">
        <v>120</v>
      </c>
      <c r="H260" s="93">
        <v>107</v>
      </c>
      <c r="I260" s="93">
        <v>129</v>
      </c>
      <c r="J260" s="93">
        <v>113</v>
      </c>
      <c r="K260" s="93">
        <v>72</v>
      </c>
      <c r="L260" s="93">
        <v>88</v>
      </c>
      <c r="M260" s="93"/>
      <c r="N260" s="93"/>
      <c r="O260" s="48">
        <f>SUM(C260:N260)</f>
        <v>1016</v>
      </c>
    </row>
    <row r="261" spans="1:15" ht="12.75">
      <c r="A261" s="115" t="s">
        <v>292</v>
      </c>
      <c r="B261" s="47">
        <v>2013</v>
      </c>
      <c r="C261" s="47">
        <v>119</v>
      </c>
      <c r="D261" s="47">
        <v>128</v>
      </c>
      <c r="E261" s="47">
        <v>128</v>
      </c>
      <c r="F261" s="47">
        <v>123</v>
      </c>
      <c r="G261" s="47">
        <v>157</v>
      </c>
      <c r="H261" s="47">
        <v>130</v>
      </c>
      <c r="I261" s="47">
        <v>134</v>
      </c>
      <c r="J261" s="47">
        <v>118</v>
      </c>
      <c r="K261" s="47">
        <v>111</v>
      </c>
      <c r="L261" s="47">
        <v>106</v>
      </c>
      <c r="M261" s="47"/>
      <c r="N261" s="47"/>
      <c r="O261" s="47">
        <f>SUM(C261:N261)</f>
        <v>1254</v>
      </c>
    </row>
    <row r="262" spans="1:15" ht="12.75">
      <c r="A262" s="95"/>
      <c r="B262" s="141" t="s">
        <v>249</v>
      </c>
      <c r="C262" s="47">
        <f aca="true" t="shared" si="134" ref="C262:O262">C260-C261</f>
        <v>11</v>
      </c>
      <c r="D262" s="47">
        <f t="shared" si="134"/>
        <v>-27</v>
      </c>
      <c r="E262" s="47">
        <f t="shared" si="134"/>
        <v>-64</v>
      </c>
      <c r="F262" s="47">
        <f t="shared" si="134"/>
        <v>-31</v>
      </c>
      <c r="G262" s="47">
        <f t="shared" si="134"/>
        <v>-37</v>
      </c>
      <c r="H262" s="47">
        <f t="shared" si="134"/>
        <v>-23</v>
      </c>
      <c r="I262" s="47">
        <f t="shared" si="134"/>
        <v>-5</v>
      </c>
      <c r="J262" s="47">
        <f t="shared" si="134"/>
        <v>-5</v>
      </c>
      <c r="K262" s="47">
        <f t="shared" si="134"/>
        <v>-39</v>
      </c>
      <c r="L262" s="47">
        <f t="shared" si="134"/>
        <v>-18</v>
      </c>
      <c r="M262" s="47"/>
      <c r="N262" s="47"/>
      <c r="O262" s="47">
        <f t="shared" si="134"/>
        <v>-238</v>
      </c>
    </row>
    <row r="263" spans="1:15" ht="13.5" thickBot="1">
      <c r="A263" s="139"/>
      <c r="B263" s="140" t="s">
        <v>5</v>
      </c>
      <c r="C263" s="96">
        <f aca="true" t="shared" si="135" ref="C263:O263">C262/C261</f>
        <v>0.09243697478991597</v>
      </c>
      <c r="D263" s="96">
        <f t="shared" si="135"/>
        <v>-0.2109375</v>
      </c>
      <c r="E263" s="96">
        <f t="shared" si="135"/>
        <v>-0.5</v>
      </c>
      <c r="F263" s="96">
        <f t="shared" si="135"/>
        <v>-0.25203252032520324</v>
      </c>
      <c r="G263" s="96">
        <f t="shared" si="135"/>
        <v>-0.2356687898089172</v>
      </c>
      <c r="H263" s="96">
        <f t="shared" si="135"/>
        <v>-0.17692307692307693</v>
      </c>
      <c r="I263" s="96">
        <f t="shared" si="135"/>
        <v>-0.03731343283582089</v>
      </c>
      <c r="J263" s="96">
        <f t="shared" si="135"/>
        <v>-0.0423728813559322</v>
      </c>
      <c r="K263" s="96">
        <f t="shared" si="135"/>
        <v>-0.35135135135135137</v>
      </c>
      <c r="L263" s="96">
        <f t="shared" si="135"/>
        <v>-0.16981132075471697</v>
      </c>
      <c r="M263" s="96"/>
      <c r="N263" s="96"/>
      <c r="O263" s="96">
        <f t="shared" si="135"/>
        <v>-0.189792663476874</v>
      </c>
    </row>
    <row r="264" spans="1:15" ht="12.75">
      <c r="A264" s="95"/>
      <c r="B264" s="48">
        <v>2014</v>
      </c>
      <c r="C264" s="93">
        <v>24</v>
      </c>
      <c r="D264" s="93">
        <v>20</v>
      </c>
      <c r="E264" s="93">
        <v>25</v>
      </c>
      <c r="F264" s="93">
        <v>27</v>
      </c>
      <c r="G264" s="93">
        <v>17</v>
      </c>
      <c r="H264" s="93">
        <v>31</v>
      </c>
      <c r="I264" s="93">
        <v>26</v>
      </c>
      <c r="J264" s="93">
        <v>17</v>
      </c>
      <c r="K264" s="93">
        <v>13</v>
      </c>
      <c r="L264" s="93">
        <v>19</v>
      </c>
      <c r="M264" s="93"/>
      <c r="N264" s="93"/>
      <c r="O264" s="48">
        <f>SUM(C264:N264)</f>
        <v>219</v>
      </c>
    </row>
    <row r="265" spans="1:15" ht="12.75">
      <c r="A265" s="115" t="s">
        <v>293</v>
      </c>
      <c r="B265" s="47">
        <v>2013</v>
      </c>
      <c r="C265" s="47">
        <v>32</v>
      </c>
      <c r="D265" s="47">
        <v>22</v>
      </c>
      <c r="E265" s="47">
        <v>22</v>
      </c>
      <c r="F265" s="47">
        <v>31</v>
      </c>
      <c r="G265" s="47">
        <v>13</v>
      </c>
      <c r="H265" s="47">
        <v>30</v>
      </c>
      <c r="I265" s="47">
        <v>21</v>
      </c>
      <c r="J265" s="47">
        <v>25</v>
      </c>
      <c r="K265" s="47">
        <v>30</v>
      </c>
      <c r="L265" s="47">
        <v>26</v>
      </c>
      <c r="M265" s="47"/>
      <c r="N265" s="47"/>
      <c r="O265" s="47">
        <f>SUM(C265:N265)</f>
        <v>252</v>
      </c>
    </row>
    <row r="266" spans="1:15" ht="12.75">
      <c r="A266" s="115" t="s">
        <v>294</v>
      </c>
      <c r="B266" s="141" t="s">
        <v>249</v>
      </c>
      <c r="C266" s="47">
        <f aca="true" t="shared" si="136" ref="C266:O266">C264-C265</f>
        <v>-8</v>
      </c>
      <c r="D266" s="47">
        <f t="shared" si="136"/>
        <v>-2</v>
      </c>
      <c r="E266" s="47">
        <f t="shared" si="136"/>
        <v>3</v>
      </c>
      <c r="F266" s="47">
        <f t="shared" si="136"/>
        <v>-4</v>
      </c>
      <c r="G266" s="47">
        <f t="shared" si="136"/>
        <v>4</v>
      </c>
      <c r="H266" s="47">
        <f t="shared" si="136"/>
        <v>1</v>
      </c>
      <c r="I266" s="47">
        <f t="shared" si="136"/>
        <v>5</v>
      </c>
      <c r="J266" s="47">
        <f t="shared" si="136"/>
        <v>-8</v>
      </c>
      <c r="K266" s="47">
        <f t="shared" si="136"/>
        <v>-17</v>
      </c>
      <c r="L266" s="47">
        <f t="shared" si="136"/>
        <v>-7</v>
      </c>
      <c r="M266" s="47"/>
      <c r="N266" s="47"/>
      <c r="O266" s="47">
        <f t="shared" si="136"/>
        <v>-33</v>
      </c>
    </row>
    <row r="267" spans="1:15" ht="13.5" thickBot="1">
      <c r="A267" s="139" t="s">
        <v>0</v>
      </c>
      <c r="B267" s="140" t="s">
        <v>5</v>
      </c>
      <c r="C267" s="96">
        <f aca="true" t="shared" si="137" ref="C267:O267">C266/C265</f>
        <v>-0.25</v>
      </c>
      <c r="D267" s="96">
        <f t="shared" si="137"/>
        <v>-0.09090909090909091</v>
      </c>
      <c r="E267" s="96">
        <f t="shared" si="137"/>
        <v>0.13636363636363635</v>
      </c>
      <c r="F267" s="96">
        <f t="shared" si="137"/>
        <v>-0.12903225806451613</v>
      </c>
      <c r="G267" s="96">
        <f t="shared" si="137"/>
        <v>0.3076923076923077</v>
      </c>
      <c r="H267" s="96">
        <f t="shared" si="137"/>
        <v>0.03333333333333333</v>
      </c>
      <c r="I267" s="96">
        <f t="shared" si="137"/>
        <v>0.23809523809523808</v>
      </c>
      <c r="J267" s="96">
        <f t="shared" si="137"/>
        <v>-0.32</v>
      </c>
      <c r="K267" s="96">
        <f t="shared" si="137"/>
        <v>-0.5666666666666667</v>
      </c>
      <c r="L267" s="96">
        <f t="shared" si="137"/>
        <v>-0.2692307692307692</v>
      </c>
      <c r="M267" s="96"/>
      <c r="N267" s="96"/>
      <c r="O267" s="96">
        <f t="shared" si="137"/>
        <v>-0.13095238095238096</v>
      </c>
    </row>
    <row r="268" spans="1:15" ht="12.75">
      <c r="A268" s="95"/>
      <c r="B268" s="48">
        <v>2014</v>
      </c>
      <c r="C268" s="93">
        <v>209</v>
      </c>
      <c r="D268" s="93">
        <v>171</v>
      </c>
      <c r="E268" s="93">
        <v>191</v>
      </c>
      <c r="F268" s="93">
        <v>191</v>
      </c>
      <c r="G268" s="93">
        <v>193</v>
      </c>
      <c r="H268" s="93">
        <v>216</v>
      </c>
      <c r="I268" s="93">
        <v>247</v>
      </c>
      <c r="J268" s="93">
        <v>214</v>
      </c>
      <c r="K268" s="93">
        <v>214</v>
      </c>
      <c r="L268" s="93">
        <v>211</v>
      </c>
      <c r="M268" s="93"/>
      <c r="N268" s="93"/>
      <c r="O268" s="48">
        <f>SUM(C268:N268)</f>
        <v>2057</v>
      </c>
    </row>
    <row r="269" spans="1:15" ht="12.75">
      <c r="A269" s="115" t="s">
        <v>295</v>
      </c>
      <c r="B269" s="47">
        <v>2013</v>
      </c>
      <c r="C269" s="47">
        <v>230</v>
      </c>
      <c r="D269" s="47">
        <v>186</v>
      </c>
      <c r="E269" s="47">
        <v>194</v>
      </c>
      <c r="F269" s="47">
        <v>210</v>
      </c>
      <c r="G269" s="47">
        <v>183</v>
      </c>
      <c r="H269" s="47">
        <v>180</v>
      </c>
      <c r="I269" s="47">
        <v>207</v>
      </c>
      <c r="J269" s="47">
        <v>204</v>
      </c>
      <c r="K269" s="47">
        <v>183</v>
      </c>
      <c r="L269" s="47">
        <v>247</v>
      </c>
      <c r="M269" s="47"/>
      <c r="N269" s="47"/>
      <c r="O269" s="47">
        <f>SUM(C269:N269)</f>
        <v>2024</v>
      </c>
    </row>
    <row r="270" spans="1:15" ht="12.75">
      <c r="A270" s="95"/>
      <c r="B270" s="141" t="s">
        <v>249</v>
      </c>
      <c r="C270" s="47">
        <f aca="true" t="shared" si="138" ref="C270:O270">C268-C269</f>
        <v>-21</v>
      </c>
      <c r="D270" s="47">
        <f t="shared" si="138"/>
        <v>-15</v>
      </c>
      <c r="E270" s="47">
        <f t="shared" si="138"/>
        <v>-3</v>
      </c>
      <c r="F270" s="47">
        <f t="shared" si="138"/>
        <v>-19</v>
      </c>
      <c r="G270" s="47">
        <f t="shared" si="138"/>
        <v>10</v>
      </c>
      <c r="H270" s="47">
        <f t="shared" si="138"/>
        <v>36</v>
      </c>
      <c r="I270" s="47">
        <f t="shared" si="138"/>
        <v>40</v>
      </c>
      <c r="J270" s="47">
        <f t="shared" si="138"/>
        <v>10</v>
      </c>
      <c r="K270" s="47">
        <f t="shared" si="138"/>
        <v>31</v>
      </c>
      <c r="L270" s="47">
        <f t="shared" si="138"/>
        <v>-36</v>
      </c>
      <c r="M270" s="47"/>
      <c r="N270" s="47"/>
      <c r="O270" s="47">
        <f t="shared" si="138"/>
        <v>33</v>
      </c>
    </row>
    <row r="271" spans="1:15" ht="13.5" thickBot="1">
      <c r="A271" s="139"/>
      <c r="B271" s="140" t="s">
        <v>5</v>
      </c>
      <c r="C271" s="96">
        <f aca="true" t="shared" si="139" ref="C271:O271">C270/C269</f>
        <v>-0.09130434782608696</v>
      </c>
      <c r="D271" s="96">
        <f t="shared" si="139"/>
        <v>-0.08064516129032258</v>
      </c>
      <c r="E271" s="96">
        <f t="shared" si="139"/>
        <v>-0.015463917525773196</v>
      </c>
      <c r="F271" s="96">
        <f t="shared" si="139"/>
        <v>-0.09047619047619047</v>
      </c>
      <c r="G271" s="96">
        <f t="shared" si="139"/>
        <v>0.0546448087431694</v>
      </c>
      <c r="H271" s="96">
        <f t="shared" si="139"/>
        <v>0.2</v>
      </c>
      <c r="I271" s="96">
        <f t="shared" si="139"/>
        <v>0.1932367149758454</v>
      </c>
      <c r="J271" s="96">
        <f t="shared" si="139"/>
        <v>0.049019607843137254</v>
      </c>
      <c r="K271" s="96">
        <f t="shared" si="139"/>
        <v>0.16939890710382513</v>
      </c>
      <c r="L271" s="96">
        <f t="shared" si="139"/>
        <v>-0.145748987854251</v>
      </c>
      <c r="M271" s="96"/>
      <c r="N271" s="96"/>
      <c r="O271" s="96">
        <f t="shared" si="139"/>
        <v>0.016304347826086956</v>
      </c>
    </row>
    <row r="272" spans="1:15" ht="12.75">
      <c r="A272" s="95"/>
      <c r="B272" s="48">
        <v>2014</v>
      </c>
      <c r="C272" s="93">
        <v>616</v>
      </c>
      <c r="D272" s="93">
        <v>475</v>
      </c>
      <c r="E272" s="93">
        <v>506</v>
      </c>
      <c r="F272" s="93">
        <v>485</v>
      </c>
      <c r="G272" s="93">
        <v>629</v>
      </c>
      <c r="H272" s="93">
        <v>553</v>
      </c>
      <c r="I272" s="93">
        <v>516</v>
      </c>
      <c r="J272" s="93">
        <v>544</v>
      </c>
      <c r="K272" s="93">
        <v>535</v>
      </c>
      <c r="L272" s="93">
        <v>548</v>
      </c>
      <c r="M272" s="93"/>
      <c r="N272" s="93"/>
      <c r="O272" s="48">
        <f>SUM(C272:N272)</f>
        <v>5407</v>
      </c>
    </row>
    <row r="273" spans="1:15" ht="12.75">
      <c r="A273" s="115" t="s">
        <v>296</v>
      </c>
      <c r="B273" s="47">
        <v>2013</v>
      </c>
      <c r="C273" s="47">
        <v>605</v>
      </c>
      <c r="D273" s="47">
        <v>522</v>
      </c>
      <c r="E273" s="47">
        <v>557</v>
      </c>
      <c r="F273" s="47">
        <v>591</v>
      </c>
      <c r="G273" s="47">
        <v>560</v>
      </c>
      <c r="H273" s="47">
        <v>435</v>
      </c>
      <c r="I273" s="47">
        <v>498</v>
      </c>
      <c r="J273" s="47">
        <v>532</v>
      </c>
      <c r="K273" s="47">
        <v>569</v>
      </c>
      <c r="L273" s="47">
        <v>590</v>
      </c>
      <c r="M273" s="47"/>
      <c r="N273" s="47"/>
      <c r="O273" s="47">
        <f>SUM(C273:N273)</f>
        <v>5459</v>
      </c>
    </row>
    <row r="274" spans="1:15" ht="12.75">
      <c r="A274" s="115" t="s">
        <v>297</v>
      </c>
      <c r="B274" s="141" t="s">
        <v>249</v>
      </c>
      <c r="C274" s="47">
        <f aca="true" t="shared" si="140" ref="C274:O274">C272-C273</f>
        <v>11</v>
      </c>
      <c r="D274" s="47">
        <f t="shared" si="140"/>
        <v>-47</v>
      </c>
      <c r="E274" s="47">
        <f t="shared" si="140"/>
        <v>-51</v>
      </c>
      <c r="F274" s="47">
        <f t="shared" si="140"/>
        <v>-106</v>
      </c>
      <c r="G274" s="47">
        <f t="shared" si="140"/>
        <v>69</v>
      </c>
      <c r="H274" s="47">
        <f t="shared" si="140"/>
        <v>118</v>
      </c>
      <c r="I274" s="47">
        <f t="shared" si="140"/>
        <v>18</v>
      </c>
      <c r="J274" s="47">
        <f t="shared" si="140"/>
        <v>12</v>
      </c>
      <c r="K274" s="47">
        <f t="shared" si="140"/>
        <v>-34</v>
      </c>
      <c r="L274" s="47">
        <f t="shared" si="140"/>
        <v>-42</v>
      </c>
      <c r="M274" s="47"/>
      <c r="N274" s="47"/>
      <c r="O274" s="47">
        <f t="shared" si="140"/>
        <v>-52</v>
      </c>
    </row>
    <row r="275" spans="1:15" ht="13.5" thickBot="1">
      <c r="A275" s="139"/>
      <c r="B275" s="140" t="s">
        <v>5</v>
      </c>
      <c r="C275" s="96">
        <f aca="true" t="shared" si="141" ref="C275:O275">C274/C273</f>
        <v>0.01818181818181818</v>
      </c>
      <c r="D275" s="96">
        <f t="shared" si="141"/>
        <v>-0.09003831417624521</v>
      </c>
      <c r="E275" s="96">
        <f t="shared" si="141"/>
        <v>-0.09156193895870736</v>
      </c>
      <c r="F275" s="96">
        <f t="shared" si="141"/>
        <v>-0.1793570219966159</v>
      </c>
      <c r="G275" s="96">
        <f t="shared" si="141"/>
        <v>0.12321428571428572</v>
      </c>
      <c r="H275" s="96">
        <f t="shared" si="141"/>
        <v>0.271264367816092</v>
      </c>
      <c r="I275" s="96">
        <f t="shared" si="141"/>
        <v>0.03614457831325301</v>
      </c>
      <c r="J275" s="96">
        <f t="shared" si="141"/>
        <v>0.022556390977443608</v>
      </c>
      <c r="K275" s="96">
        <f t="shared" si="141"/>
        <v>-0.05975395430579965</v>
      </c>
      <c r="L275" s="96">
        <f t="shared" si="141"/>
        <v>-0.0711864406779661</v>
      </c>
      <c r="M275" s="96"/>
      <c r="N275" s="96"/>
      <c r="O275" s="96">
        <f t="shared" si="141"/>
        <v>-0.009525554130793186</v>
      </c>
    </row>
    <row r="276" spans="1:15" ht="12.75">
      <c r="A276" s="95"/>
      <c r="B276" s="48">
        <v>2014</v>
      </c>
      <c r="C276" s="93">
        <v>169</v>
      </c>
      <c r="D276" s="93">
        <v>125</v>
      </c>
      <c r="E276" s="93">
        <v>132</v>
      </c>
      <c r="F276" s="93">
        <v>125</v>
      </c>
      <c r="G276" s="93">
        <v>153</v>
      </c>
      <c r="H276" s="93">
        <v>131</v>
      </c>
      <c r="I276" s="93">
        <v>144</v>
      </c>
      <c r="J276" s="93">
        <v>125</v>
      </c>
      <c r="K276" s="93">
        <v>109</v>
      </c>
      <c r="L276" s="93">
        <v>168</v>
      </c>
      <c r="M276" s="93"/>
      <c r="N276" s="93"/>
      <c r="O276" s="48">
        <f>SUM(C276:N276)</f>
        <v>1381</v>
      </c>
    </row>
    <row r="277" spans="1:15" ht="12.75">
      <c r="A277" s="115" t="s">
        <v>298</v>
      </c>
      <c r="B277" s="47">
        <v>2013</v>
      </c>
      <c r="C277" s="47">
        <v>187</v>
      </c>
      <c r="D277" s="47">
        <v>169</v>
      </c>
      <c r="E277" s="47">
        <v>152</v>
      </c>
      <c r="F277" s="47">
        <v>175</v>
      </c>
      <c r="G277" s="47">
        <v>178</v>
      </c>
      <c r="H277" s="47">
        <v>168</v>
      </c>
      <c r="I277" s="47">
        <v>179</v>
      </c>
      <c r="J277" s="47">
        <v>187</v>
      </c>
      <c r="K277" s="47">
        <v>180</v>
      </c>
      <c r="L277" s="47">
        <v>152</v>
      </c>
      <c r="M277" s="47"/>
      <c r="N277" s="47"/>
      <c r="O277" s="47">
        <f>SUM(C277:N277)</f>
        <v>1727</v>
      </c>
    </row>
    <row r="278" spans="1:15" ht="12.75">
      <c r="A278" s="115" t="s">
        <v>299</v>
      </c>
      <c r="B278" s="141" t="s">
        <v>249</v>
      </c>
      <c r="C278" s="47">
        <f aca="true" t="shared" si="142" ref="C278:O278">C276-C277</f>
        <v>-18</v>
      </c>
      <c r="D278" s="47">
        <f t="shared" si="142"/>
        <v>-44</v>
      </c>
      <c r="E278" s="47">
        <f t="shared" si="142"/>
        <v>-20</v>
      </c>
      <c r="F278" s="47">
        <f t="shared" si="142"/>
        <v>-50</v>
      </c>
      <c r="G278" s="47">
        <f t="shared" si="142"/>
        <v>-25</v>
      </c>
      <c r="H278" s="47">
        <f t="shared" si="142"/>
        <v>-37</v>
      </c>
      <c r="I278" s="47">
        <f t="shared" si="142"/>
        <v>-35</v>
      </c>
      <c r="J278" s="47">
        <f t="shared" si="142"/>
        <v>-62</v>
      </c>
      <c r="K278" s="47">
        <f t="shared" si="142"/>
        <v>-71</v>
      </c>
      <c r="L278" s="47">
        <f t="shared" si="142"/>
        <v>16</v>
      </c>
      <c r="M278" s="47"/>
      <c r="N278" s="47"/>
      <c r="O278" s="47">
        <f t="shared" si="142"/>
        <v>-346</v>
      </c>
    </row>
    <row r="279" spans="1:15" ht="13.5" thickBot="1">
      <c r="A279" s="139"/>
      <c r="B279" s="140" t="s">
        <v>5</v>
      </c>
      <c r="C279" s="96">
        <f aca="true" t="shared" si="143" ref="C279:O279">C278/C277</f>
        <v>-0.0962566844919786</v>
      </c>
      <c r="D279" s="96">
        <f t="shared" si="143"/>
        <v>-0.2603550295857988</v>
      </c>
      <c r="E279" s="96">
        <f t="shared" si="143"/>
        <v>-0.13157894736842105</v>
      </c>
      <c r="F279" s="96">
        <f t="shared" si="143"/>
        <v>-0.2857142857142857</v>
      </c>
      <c r="G279" s="96">
        <f t="shared" si="143"/>
        <v>-0.1404494382022472</v>
      </c>
      <c r="H279" s="96">
        <f t="shared" si="143"/>
        <v>-0.22023809523809523</v>
      </c>
      <c r="I279" s="96">
        <f t="shared" si="143"/>
        <v>-0.19553072625698323</v>
      </c>
      <c r="J279" s="96">
        <f t="shared" si="143"/>
        <v>-0.3315508021390374</v>
      </c>
      <c r="K279" s="96">
        <f t="shared" si="143"/>
        <v>-0.39444444444444443</v>
      </c>
      <c r="L279" s="96">
        <f t="shared" si="143"/>
        <v>0.10526315789473684</v>
      </c>
      <c r="M279" s="96"/>
      <c r="N279" s="96"/>
      <c r="O279" s="96">
        <f t="shared" si="143"/>
        <v>-0.20034742327735958</v>
      </c>
    </row>
    <row r="281" ht="13.5" thickBot="1">
      <c r="A281" s="144" t="s">
        <v>268</v>
      </c>
    </row>
    <row r="282" spans="1:15" ht="13.5" thickBot="1">
      <c r="A282" t="s">
        <v>0</v>
      </c>
      <c r="B282" s="116" t="s">
        <v>248</v>
      </c>
      <c r="C282" s="116" t="s">
        <v>275</v>
      </c>
      <c r="D282" s="116" t="s">
        <v>276</v>
      </c>
      <c r="E282" s="116" t="s">
        <v>277</v>
      </c>
      <c r="F282" s="116" t="s">
        <v>278</v>
      </c>
      <c r="G282" s="116" t="s">
        <v>279</v>
      </c>
      <c r="H282" s="116" t="s">
        <v>280</v>
      </c>
      <c r="I282" s="116" t="s">
        <v>281</v>
      </c>
      <c r="J282" s="116" t="s">
        <v>282</v>
      </c>
      <c r="K282" s="116" t="s">
        <v>283</v>
      </c>
      <c r="L282" s="116" t="s">
        <v>284</v>
      </c>
      <c r="M282" s="116" t="s">
        <v>285</v>
      </c>
      <c r="N282" s="116" t="s">
        <v>286</v>
      </c>
      <c r="O282" s="116" t="s">
        <v>40</v>
      </c>
    </row>
    <row r="283" spans="1:15" ht="12.75">
      <c r="A283" s="94"/>
      <c r="B283" s="48">
        <v>2014</v>
      </c>
      <c r="C283" s="48">
        <f aca="true" t="shared" si="144" ref="C283:L284">SUM(C287+C291+C295+C299+C303+C307+C311)</f>
        <v>449</v>
      </c>
      <c r="D283" s="48">
        <f t="shared" si="144"/>
        <v>389</v>
      </c>
      <c r="E283" s="48">
        <f t="shared" si="144"/>
        <v>282</v>
      </c>
      <c r="F283" s="48">
        <f t="shared" si="144"/>
        <v>389</v>
      </c>
      <c r="G283" s="48">
        <f t="shared" si="144"/>
        <v>354</v>
      </c>
      <c r="H283" s="48">
        <f t="shared" si="144"/>
        <v>357</v>
      </c>
      <c r="I283" s="48">
        <f t="shared" si="144"/>
        <v>382</v>
      </c>
      <c r="J283" s="48">
        <f t="shared" si="144"/>
        <v>424</v>
      </c>
      <c r="K283" s="48">
        <f t="shared" si="144"/>
        <v>408</v>
      </c>
      <c r="L283" s="48">
        <f t="shared" si="144"/>
        <v>361</v>
      </c>
      <c r="M283" s="48"/>
      <c r="N283" s="48"/>
      <c r="O283" s="48">
        <f>SUM(O287+O291+O295+O299+O303+O307+O311)</f>
        <v>3795</v>
      </c>
    </row>
    <row r="284" spans="1:15" ht="12.75">
      <c r="A284" s="115" t="s">
        <v>40</v>
      </c>
      <c r="B284" s="47">
        <v>2013</v>
      </c>
      <c r="C284" s="47">
        <f t="shared" si="144"/>
        <v>457</v>
      </c>
      <c r="D284" s="47">
        <f t="shared" si="144"/>
        <v>407</v>
      </c>
      <c r="E284" s="47">
        <f t="shared" si="144"/>
        <v>434</v>
      </c>
      <c r="F284" s="47">
        <f t="shared" si="144"/>
        <v>445</v>
      </c>
      <c r="G284" s="47">
        <f t="shared" si="144"/>
        <v>437</v>
      </c>
      <c r="H284" s="47">
        <f t="shared" si="144"/>
        <v>401</v>
      </c>
      <c r="I284" s="47">
        <f t="shared" si="144"/>
        <v>424</v>
      </c>
      <c r="J284" s="47">
        <f t="shared" si="144"/>
        <v>467</v>
      </c>
      <c r="K284" s="47">
        <f t="shared" si="144"/>
        <v>406</v>
      </c>
      <c r="L284" s="47">
        <f t="shared" si="144"/>
        <v>377</v>
      </c>
      <c r="M284" s="47"/>
      <c r="N284" s="47"/>
      <c r="O284" s="47">
        <f>SUM(C284:N284)</f>
        <v>4255</v>
      </c>
    </row>
    <row r="285" spans="1:15" ht="12.75">
      <c r="A285" s="115" t="s">
        <v>287</v>
      </c>
      <c r="B285" s="138" t="s">
        <v>249</v>
      </c>
      <c r="C285" s="47">
        <f aca="true" t="shared" si="145" ref="C285:O285">C283-C284</f>
        <v>-8</v>
      </c>
      <c r="D285" s="47">
        <f t="shared" si="145"/>
        <v>-18</v>
      </c>
      <c r="E285" s="47">
        <f t="shared" si="145"/>
        <v>-152</v>
      </c>
      <c r="F285" s="47">
        <f t="shared" si="145"/>
        <v>-56</v>
      </c>
      <c r="G285" s="47">
        <f t="shared" si="145"/>
        <v>-83</v>
      </c>
      <c r="H285" s="47">
        <f t="shared" si="145"/>
        <v>-44</v>
      </c>
      <c r="I285" s="47">
        <f t="shared" si="145"/>
        <v>-42</v>
      </c>
      <c r="J285" s="47">
        <f t="shared" si="145"/>
        <v>-43</v>
      </c>
      <c r="K285" s="47">
        <f t="shared" si="145"/>
        <v>2</v>
      </c>
      <c r="L285" s="47">
        <f t="shared" si="145"/>
        <v>-16</v>
      </c>
      <c r="M285" s="47"/>
      <c r="N285" s="47"/>
      <c r="O285" s="47">
        <f t="shared" si="145"/>
        <v>-460</v>
      </c>
    </row>
    <row r="286" spans="1:15" ht="13.5" thickBot="1">
      <c r="A286" s="139"/>
      <c r="B286" s="140" t="s">
        <v>5</v>
      </c>
      <c r="C286" s="96">
        <f aca="true" t="shared" si="146" ref="C286:O286">C285/C284</f>
        <v>-0.0175054704595186</v>
      </c>
      <c r="D286" s="96">
        <f t="shared" si="146"/>
        <v>-0.044226044226044224</v>
      </c>
      <c r="E286" s="96">
        <f t="shared" si="146"/>
        <v>-0.35023041474654376</v>
      </c>
      <c r="F286" s="96">
        <f t="shared" si="146"/>
        <v>-0.1258426966292135</v>
      </c>
      <c r="G286" s="96">
        <f t="shared" si="146"/>
        <v>-0.18993135011441648</v>
      </c>
      <c r="H286" s="96">
        <f t="shared" si="146"/>
        <v>-0.10972568578553615</v>
      </c>
      <c r="I286" s="96">
        <f t="shared" si="146"/>
        <v>-0.09905660377358491</v>
      </c>
      <c r="J286" s="96">
        <f t="shared" si="146"/>
        <v>-0.09207708779443255</v>
      </c>
      <c r="K286" s="96">
        <f t="shared" si="146"/>
        <v>0.0049261083743842365</v>
      </c>
      <c r="L286" s="96">
        <f t="shared" si="146"/>
        <v>-0.042440318302387266</v>
      </c>
      <c r="M286" s="96"/>
      <c r="N286" s="96"/>
      <c r="O286" s="96">
        <f t="shared" si="146"/>
        <v>-0.10810810810810811</v>
      </c>
    </row>
    <row r="287" spans="1:15" ht="12.75">
      <c r="A287" s="95"/>
      <c r="B287" s="48">
        <v>2014</v>
      </c>
      <c r="C287" s="48">
        <v>7</v>
      </c>
      <c r="D287" s="48">
        <v>6</v>
      </c>
      <c r="E287" s="48">
        <v>7</v>
      </c>
      <c r="F287" s="48">
        <v>10</v>
      </c>
      <c r="G287" s="48">
        <v>13</v>
      </c>
      <c r="H287" s="48">
        <v>9</v>
      </c>
      <c r="I287" s="48">
        <v>11</v>
      </c>
      <c r="J287" s="48">
        <v>8</v>
      </c>
      <c r="K287" s="48">
        <v>7</v>
      </c>
      <c r="L287" s="48">
        <v>5</v>
      </c>
      <c r="M287" s="48"/>
      <c r="N287" s="48"/>
      <c r="O287" s="48">
        <f>SUM(C287:N287)</f>
        <v>83</v>
      </c>
    </row>
    <row r="288" spans="1:15" ht="12.75">
      <c r="A288" s="115" t="s">
        <v>288</v>
      </c>
      <c r="B288" s="47">
        <v>2013</v>
      </c>
      <c r="C288" s="47">
        <v>7</v>
      </c>
      <c r="D288" s="47">
        <v>11</v>
      </c>
      <c r="E288" s="47">
        <v>11</v>
      </c>
      <c r="F288" s="47">
        <v>6</v>
      </c>
      <c r="G288" s="47">
        <v>3</v>
      </c>
      <c r="H288" s="47">
        <v>6</v>
      </c>
      <c r="I288" s="47">
        <v>8</v>
      </c>
      <c r="J288" s="47">
        <v>8</v>
      </c>
      <c r="K288" s="47">
        <v>9</v>
      </c>
      <c r="L288" s="47">
        <v>18</v>
      </c>
      <c r="M288" s="47"/>
      <c r="N288" s="47"/>
      <c r="O288" s="47">
        <f>SUM(C288:N288)</f>
        <v>87</v>
      </c>
    </row>
    <row r="289" spans="1:15" ht="12.75">
      <c r="A289" s="115" t="s">
        <v>289</v>
      </c>
      <c r="B289" s="141" t="s">
        <v>249</v>
      </c>
      <c r="C289" s="47">
        <f aca="true" t="shared" si="147" ref="C289:O289">C287-C288</f>
        <v>0</v>
      </c>
      <c r="D289" s="47">
        <f t="shared" si="147"/>
        <v>-5</v>
      </c>
      <c r="E289" s="47">
        <f t="shared" si="147"/>
        <v>-4</v>
      </c>
      <c r="F289" s="47">
        <f t="shared" si="147"/>
        <v>4</v>
      </c>
      <c r="G289" s="47">
        <f t="shared" si="147"/>
        <v>10</v>
      </c>
      <c r="H289" s="47">
        <f t="shared" si="147"/>
        <v>3</v>
      </c>
      <c r="I289" s="47">
        <f t="shared" si="147"/>
        <v>3</v>
      </c>
      <c r="J289" s="47">
        <f t="shared" si="147"/>
        <v>0</v>
      </c>
      <c r="K289" s="47">
        <f t="shared" si="147"/>
        <v>-2</v>
      </c>
      <c r="L289" s="47">
        <f t="shared" si="147"/>
        <v>-13</v>
      </c>
      <c r="M289" s="47"/>
      <c r="N289" s="47"/>
      <c r="O289" s="47">
        <f t="shared" si="147"/>
        <v>-4</v>
      </c>
    </row>
    <row r="290" spans="1:15" ht="13.5" thickBot="1">
      <c r="A290" s="139"/>
      <c r="B290" s="140" t="s">
        <v>5</v>
      </c>
      <c r="C290" s="96">
        <f aca="true" t="shared" si="148" ref="C290:O290">C289/C288</f>
        <v>0</v>
      </c>
      <c r="D290" s="96">
        <f t="shared" si="148"/>
        <v>-0.45454545454545453</v>
      </c>
      <c r="E290" s="96">
        <f t="shared" si="148"/>
        <v>-0.36363636363636365</v>
      </c>
      <c r="F290" s="96">
        <f t="shared" si="148"/>
        <v>0.6666666666666666</v>
      </c>
      <c r="G290" s="96">
        <f t="shared" si="148"/>
        <v>3.3333333333333335</v>
      </c>
      <c r="H290" s="96">
        <f t="shared" si="148"/>
        <v>0.5</v>
      </c>
      <c r="I290" s="96">
        <f t="shared" si="148"/>
        <v>0.375</v>
      </c>
      <c r="J290" s="96">
        <f t="shared" si="148"/>
        <v>0</v>
      </c>
      <c r="K290" s="96">
        <f t="shared" si="148"/>
        <v>-0.2222222222222222</v>
      </c>
      <c r="L290" s="96">
        <f t="shared" si="148"/>
        <v>-0.7222222222222222</v>
      </c>
      <c r="M290" s="96"/>
      <c r="N290" s="96"/>
      <c r="O290" s="96">
        <f t="shared" si="148"/>
        <v>-0.04597701149425287</v>
      </c>
    </row>
    <row r="291" spans="1:15" ht="12.75">
      <c r="A291" s="95"/>
      <c r="B291" s="48">
        <v>2014</v>
      </c>
      <c r="C291" s="93">
        <v>0</v>
      </c>
      <c r="D291" s="93">
        <v>1</v>
      </c>
      <c r="E291" s="93">
        <v>0</v>
      </c>
      <c r="F291" s="93">
        <v>0</v>
      </c>
      <c r="G291" s="93">
        <v>0</v>
      </c>
      <c r="H291" s="93">
        <v>0</v>
      </c>
      <c r="I291" s="93">
        <v>0</v>
      </c>
      <c r="J291" s="93">
        <v>0</v>
      </c>
      <c r="K291" s="93">
        <v>0</v>
      </c>
      <c r="L291" s="93">
        <v>0</v>
      </c>
      <c r="M291" s="93"/>
      <c r="N291" s="93"/>
      <c r="O291" s="48">
        <f>SUM(C291:N291)</f>
        <v>1</v>
      </c>
    </row>
    <row r="292" spans="1:15" ht="12.75">
      <c r="A292" s="142" t="s">
        <v>290</v>
      </c>
      <c r="B292" s="47">
        <v>2013</v>
      </c>
      <c r="C292" s="47">
        <v>1</v>
      </c>
      <c r="D292" s="47">
        <v>0</v>
      </c>
      <c r="E292" s="47">
        <v>0</v>
      </c>
      <c r="F292" s="47">
        <v>0</v>
      </c>
      <c r="G292" s="47">
        <v>0</v>
      </c>
      <c r="H292" s="47">
        <v>0</v>
      </c>
      <c r="I292" s="47">
        <v>0</v>
      </c>
      <c r="J292" s="47">
        <v>0</v>
      </c>
      <c r="K292" s="47">
        <v>0</v>
      </c>
      <c r="L292" s="47">
        <v>0</v>
      </c>
      <c r="M292" s="47"/>
      <c r="N292" s="47"/>
      <c r="O292" s="47">
        <f>SUM(C292:N292)</f>
        <v>1</v>
      </c>
    </row>
    <row r="293" spans="1:15" ht="12.75">
      <c r="A293" s="115" t="s">
        <v>291</v>
      </c>
      <c r="B293" s="141" t="s">
        <v>249</v>
      </c>
      <c r="C293" s="47">
        <f aca="true" t="shared" si="149" ref="C293:O293">C291-C292</f>
        <v>-1</v>
      </c>
      <c r="D293" s="47">
        <f t="shared" si="149"/>
        <v>1</v>
      </c>
      <c r="E293" s="47">
        <f t="shared" si="149"/>
        <v>0</v>
      </c>
      <c r="F293" s="47">
        <f t="shared" si="149"/>
        <v>0</v>
      </c>
      <c r="G293" s="47">
        <f t="shared" si="149"/>
        <v>0</v>
      </c>
      <c r="H293" s="47">
        <f t="shared" si="149"/>
        <v>0</v>
      </c>
      <c r="I293" s="47">
        <f t="shared" si="149"/>
        <v>0</v>
      </c>
      <c r="J293" s="47">
        <f t="shared" si="149"/>
        <v>0</v>
      </c>
      <c r="K293" s="47">
        <f t="shared" si="149"/>
        <v>0</v>
      </c>
      <c r="L293" s="47">
        <f t="shared" si="149"/>
        <v>0</v>
      </c>
      <c r="M293" s="47"/>
      <c r="N293" s="47"/>
      <c r="O293" s="47">
        <f t="shared" si="149"/>
        <v>0</v>
      </c>
    </row>
    <row r="294" spans="1:15" ht="13.5" thickBot="1">
      <c r="A294" s="139"/>
      <c r="B294" s="140" t="s">
        <v>5</v>
      </c>
      <c r="C294" s="96">
        <f>C293/C292</f>
        <v>-1</v>
      </c>
      <c r="D294" s="96">
        <v>0</v>
      </c>
      <c r="E294" s="96">
        <v>0</v>
      </c>
      <c r="F294" s="96">
        <v>0</v>
      </c>
      <c r="G294" s="96">
        <v>0</v>
      </c>
      <c r="H294" s="96">
        <v>0</v>
      </c>
      <c r="I294" s="96">
        <v>0</v>
      </c>
      <c r="J294" s="96">
        <v>0</v>
      </c>
      <c r="K294" s="96">
        <v>0</v>
      </c>
      <c r="L294" s="96">
        <v>0</v>
      </c>
      <c r="M294" s="96"/>
      <c r="N294" s="96"/>
      <c r="O294" s="96">
        <f>O293/O292</f>
        <v>0</v>
      </c>
    </row>
    <row r="295" spans="1:15" ht="12.75">
      <c r="A295" s="95"/>
      <c r="B295" s="48">
        <v>2014</v>
      </c>
      <c r="C295" s="93">
        <v>56</v>
      </c>
      <c r="D295" s="93">
        <v>37</v>
      </c>
      <c r="E295" s="93">
        <v>31</v>
      </c>
      <c r="F295" s="93">
        <v>36</v>
      </c>
      <c r="G295" s="93">
        <v>36</v>
      </c>
      <c r="H295" s="93">
        <v>37</v>
      </c>
      <c r="I295" s="93">
        <v>68</v>
      </c>
      <c r="J295" s="93">
        <v>60</v>
      </c>
      <c r="K295" s="93">
        <v>70</v>
      </c>
      <c r="L295" s="93">
        <v>39</v>
      </c>
      <c r="M295" s="93"/>
      <c r="N295" s="93"/>
      <c r="O295" s="48">
        <f>SUM(C295:N295)</f>
        <v>470</v>
      </c>
    </row>
    <row r="296" spans="1:15" ht="12.75">
      <c r="A296" s="115" t="s">
        <v>292</v>
      </c>
      <c r="B296" s="47">
        <v>2013</v>
      </c>
      <c r="C296" s="47">
        <v>57</v>
      </c>
      <c r="D296" s="47">
        <v>23</v>
      </c>
      <c r="E296" s="47">
        <v>41</v>
      </c>
      <c r="F296" s="47">
        <v>35</v>
      </c>
      <c r="G296" s="47">
        <v>55</v>
      </c>
      <c r="H296" s="47">
        <v>57</v>
      </c>
      <c r="I296" s="47">
        <v>52</v>
      </c>
      <c r="J296" s="47">
        <v>50</v>
      </c>
      <c r="K296" s="47">
        <v>63</v>
      </c>
      <c r="L296" s="47">
        <v>44</v>
      </c>
      <c r="M296" s="47"/>
      <c r="N296" s="47"/>
      <c r="O296" s="47">
        <f>SUM(C296:N296)</f>
        <v>477</v>
      </c>
    </row>
    <row r="297" spans="1:15" ht="12.75">
      <c r="A297" s="95"/>
      <c r="B297" s="141" t="s">
        <v>249</v>
      </c>
      <c r="C297" s="47">
        <f aca="true" t="shared" si="150" ref="C297:O297">C295-C296</f>
        <v>-1</v>
      </c>
      <c r="D297" s="47">
        <f t="shared" si="150"/>
        <v>14</v>
      </c>
      <c r="E297" s="47">
        <f t="shared" si="150"/>
        <v>-10</v>
      </c>
      <c r="F297" s="47">
        <f t="shared" si="150"/>
        <v>1</v>
      </c>
      <c r="G297" s="47">
        <f t="shared" si="150"/>
        <v>-19</v>
      </c>
      <c r="H297" s="47">
        <f t="shared" si="150"/>
        <v>-20</v>
      </c>
      <c r="I297" s="47">
        <f t="shared" si="150"/>
        <v>16</v>
      </c>
      <c r="J297" s="47">
        <f t="shared" si="150"/>
        <v>10</v>
      </c>
      <c r="K297" s="47">
        <f t="shared" si="150"/>
        <v>7</v>
      </c>
      <c r="L297" s="47">
        <f t="shared" si="150"/>
        <v>-5</v>
      </c>
      <c r="M297" s="47"/>
      <c r="N297" s="47"/>
      <c r="O297" s="47">
        <f t="shared" si="150"/>
        <v>-7</v>
      </c>
    </row>
    <row r="298" spans="1:15" ht="13.5" thickBot="1">
      <c r="A298" s="139"/>
      <c r="B298" s="140" t="s">
        <v>5</v>
      </c>
      <c r="C298" s="96">
        <f aca="true" t="shared" si="151" ref="C298:O298">C297/C296</f>
        <v>-0.017543859649122806</v>
      </c>
      <c r="D298" s="96">
        <f t="shared" si="151"/>
        <v>0.6086956521739131</v>
      </c>
      <c r="E298" s="96">
        <f t="shared" si="151"/>
        <v>-0.24390243902439024</v>
      </c>
      <c r="F298" s="96">
        <f t="shared" si="151"/>
        <v>0.02857142857142857</v>
      </c>
      <c r="G298" s="96">
        <f t="shared" si="151"/>
        <v>-0.34545454545454546</v>
      </c>
      <c r="H298" s="96">
        <f t="shared" si="151"/>
        <v>-0.3508771929824561</v>
      </c>
      <c r="I298" s="96">
        <f t="shared" si="151"/>
        <v>0.3076923076923077</v>
      </c>
      <c r="J298" s="96">
        <f t="shared" si="151"/>
        <v>0.2</v>
      </c>
      <c r="K298" s="96">
        <f t="shared" si="151"/>
        <v>0.1111111111111111</v>
      </c>
      <c r="L298" s="96">
        <f t="shared" si="151"/>
        <v>-0.11363636363636363</v>
      </c>
      <c r="M298" s="96"/>
      <c r="N298" s="96"/>
      <c r="O298" s="96">
        <f t="shared" si="151"/>
        <v>-0.014675052410901468</v>
      </c>
    </row>
    <row r="299" spans="1:15" ht="12.75">
      <c r="A299" s="95"/>
      <c r="B299" s="48">
        <v>2014</v>
      </c>
      <c r="C299" s="93">
        <v>12</v>
      </c>
      <c r="D299" s="93">
        <v>13</v>
      </c>
      <c r="E299" s="93">
        <v>12</v>
      </c>
      <c r="F299" s="93">
        <v>16</v>
      </c>
      <c r="G299" s="93">
        <v>17</v>
      </c>
      <c r="H299" s="93">
        <v>20</v>
      </c>
      <c r="I299" s="93">
        <v>9</v>
      </c>
      <c r="J299" s="93">
        <v>9</v>
      </c>
      <c r="K299" s="93">
        <v>9</v>
      </c>
      <c r="L299" s="93">
        <v>17</v>
      </c>
      <c r="M299" s="93"/>
      <c r="N299" s="93"/>
      <c r="O299" s="48">
        <f>SUM(C299:N299)</f>
        <v>134</v>
      </c>
    </row>
    <row r="300" spans="1:15" ht="12.75">
      <c r="A300" s="115" t="s">
        <v>293</v>
      </c>
      <c r="B300" s="47">
        <v>2013</v>
      </c>
      <c r="C300" s="47">
        <v>37</v>
      </c>
      <c r="D300" s="47">
        <v>28</v>
      </c>
      <c r="E300" s="47">
        <v>19</v>
      </c>
      <c r="F300" s="47">
        <v>21</v>
      </c>
      <c r="G300" s="47">
        <v>18</v>
      </c>
      <c r="H300" s="47">
        <v>16</v>
      </c>
      <c r="I300" s="47">
        <v>14</v>
      </c>
      <c r="J300" s="47">
        <v>22</v>
      </c>
      <c r="K300" s="47">
        <v>16</v>
      </c>
      <c r="L300" s="47">
        <v>13</v>
      </c>
      <c r="M300" s="47"/>
      <c r="N300" s="47"/>
      <c r="O300" s="47">
        <f>SUM(C300:N300)</f>
        <v>204</v>
      </c>
    </row>
    <row r="301" spans="1:15" ht="12.75">
      <c r="A301" s="115" t="s">
        <v>294</v>
      </c>
      <c r="B301" s="141" t="s">
        <v>249</v>
      </c>
      <c r="C301" s="47">
        <f aca="true" t="shared" si="152" ref="C301:O301">C299-C300</f>
        <v>-25</v>
      </c>
      <c r="D301" s="47">
        <f t="shared" si="152"/>
        <v>-15</v>
      </c>
      <c r="E301" s="47">
        <f t="shared" si="152"/>
        <v>-7</v>
      </c>
      <c r="F301" s="47">
        <f t="shared" si="152"/>
        <v>-5</v>
      </c>
      <c r="G301" s="47">
        <f t="shared" si="152"/>
        <v>-1</v>
      </c>
      <c r="H301" s="47">
        <f t="shared" si="152"/>
        <v>4</v>
      </c>
      <c r="I301" s="47">
        <f t="shared" si="152"/>
        <v>-5</v>
      </c>
      <c r="J301" s="47">
        <f t="shared" si="152"/>
        <v>-13</v>
      </c>
      <c r="K301" s="47">
        <f t="shared" si="152"/>
        <v>-7</v>
      </c>
      <c r="L301" s="47">
        <f t="shared" si="152"/>
        <v>4</v>
      </c>
      <c r="M301" s="47"/>
      <c r="N301" s="47"/>
      <c r="O301" s="47">
        <f t="shared" si="152"/>
        <v>-70</v>
      </c>
    </row>
    <row r="302" spans="1:15" ht="13.5" thickBot="1">
      <c r="A302" s="139" t="s">
        <v>0</v>
      </c>
      <c r="B302" s="140" t="s">
        <v>5</v>
      </c>
      <c r="C302" s="96">
        <f aca="true" t="shared" si="153" ref="C302:O302">C301/C300</f>
        <v>-0.6756756756756757</v>
      </c>
      <c r="D302" s="96">
        <f t="shared" si="153"/>
        <v>-0.5357142857142857</v>
      </c>
      <c r="E302" s="96">
        <f t="shared" si="153"/>
        <v>-0.3684210526315789</v>
      </c>
      <c r="F302" s="96">
        <f t="shared" si="153"/>
        <v>-0.23809523809523808</v>
      </c>
      <c r="G302" s="96">
        <f t="shared" si="153"/>
        <v>-0.05555555555555555</v>
      </c>
      <c r="H302" s="96">
        <f t="shared" si="153"/>
        <v>0.25</v>
      </c>
      <c r="I302" s="96">
        <f t="shared" si="153"/>
        <v>-0.35714285714285715</v>
      </c>
      <c r="J302" s="96">
        <f t="shared" si="153"/>
        <v>-0.5909090909090909</v>
      </c>
      <c r="K302" s="96">
        <f t="shared" si="153"/>
        <v>-0.4375</v>
      </c>
      <c r="L302" s="96">
        <f t="shared" si="153"/>
        <v>0.3076923076923077</v>
      </c>
      <c r="M302" s="96"/>
      <c r="N302" s="96"/>
      <c r="O302" s="96">
        <f t="shared" si="153"/>
        <v>-0.3431372549019608</v>
      </c>
    </row>
    <row r="303" spans="1:15" ht="12.75">
      <c r="A303" s="95"/>
      <c r="B303" s="48">
        <v>2014</v>
      </c>
      <c r="C303" s="93">
        <v>58</v>
      </c>
      <c r="D303" s="93">
        <v>55</v>
      </c>
      <c r="E303" s="93">
        <v>44</v>
      </c>
      <c r="F303" s="93">
        <v>85</v>
      </c>
      <c r="G303" s="93">
        <v>63</v>
      </c>
      <c r="H303" s="93">
        <v>45</v>
      </c>
      <c r="I303" s="93">
        <v>53</v>
      </c>
      <c r="J303" s="93">
        <v>65</v>
      </c>
      <c r="K303" s="93">
        <v>56</v>
      </c>
      <c r="L303" s="93">
        <v>54</v>
      </c>
      <c r="M303" s="93"/>
      <c r="N303" s="93"/>
      <c r="O303" s="48">
        <f>SUM(C303:N303)</f>
        <v>578</v>
      </c>
    </row>
    <row r="304" spans="1:15" ht="12.75">
      <c r="A304" s="115" t="s">
        <v>295</v>
      </c>
      <c r="B304" s="47">
        <v>2013</v>
      </c>
      <c r="C304" s="47">
        <v>103</v>
      </c>
      <c r="D304" s="47">
        <v>99</v>
      </c>
      <c r="E304" s="47">
        <v>105</v>
      </c>
      <c r="F304" s="47">
        <v>110</v>
      </c>
      <c r="G304" s="47">
        <v>113</v>
      </c>
      <c r="H304" s="47">
        <v>62</v>
      </c>
      <c r="I304" s="47">
        <v>77</v>
      </c>
      <c r="J304" s="47">
        <v>83</v>
      </c>
      <c r="K304" s="47">
        <v>72</v>
      </c>
      <c r="L304" s="47">
        <v>80</v>
      </c>
      <c r="M304" s="47"/>
      <c r="N304" s="47"/>
      <c r="O304" s="47">
        <f>SUM(C304:N304)</f>
        <v>904</v>
      </c>
    </row>
    <row r="305" spans="1:15" ht="12.75">
      <c r="A305" s="95"/>
      <c r="B305" s="141" t="s">
        <v>249</v>
      </c>
      <c r="C305" s="47">
        <f aca="true" t="shared" si="154" ref="C305:O305">C303-C304</f>
        <v>-45</v>
      </c>
      <c r="D305" s="47">
        <f t="shared" si="154"/>
        <v>-44</v>
      </c>
      <c r="E305" s="47">
        <f t="shared" si="154"/>
        <v>-61</v>
      </c>
      <c r="F305" s="47">
        <f t="shared" si="154"/>
        <v>-25</v>
      </c>
      <c r="G305" s="47">
        <f t="shared" si="154"/>
        <v>-50</v>
      </c>
      <c r="H305" s="47">
        <f t="shared" si="154"/>
        <v>-17</v>
      </c>
      <c r="I305" s="47">
        <f t="shared" si="154"/>
        <v>-24</v>
      </c>
      <c r="J305" s="47">
        <f t="shared" si="154"/>
        <v>-18</v>
      </c>
      <c r="K305" s="47">
        <f t="shared" si="154"/>
        <v>-16</v>
      </c>
      <c r="L305" s="47">
        <f t="shared" si="154"/>
        <v>-26</v>
      </c>
      <c r="M305" s="47"/>
      <c r="N305" s="47"/>
      <c r="O305" s="47">
        <f t="shared" si="154"/>
        <v>-326</v>
      </c>
    </row>
    <row r="306" spans="1:15" ht="13.5" thickBot="1">
      <c r="A306" s="139"/>
      <c r="B306" s="140" t="s">
        <v>5</v>
      </c>
      <c r="C306" s="96">
        <f aca="true" t="shared" si="155" ref="C306:O306">C305/C304</f>
        <v>-0.4368932038834951</v>
      </c>
      <c r="D306" s="96">
        <f t="shared" si="155"/>
        <v>-0.4444444444444444</v>
      </c>
      <c r="E306" s="96">
        <f t="shared" si="155"/>
        <v>-0.580952380952381</v>
      </c>
      <c r="F306" s="96">
        <f t="shared" si="155"/>
        <v>-0.22727272727272727</v>
      </c>
      <c r="G306" s="96">
        <f t="shared" si="155"/>
        <v>-0.4424778761061947</v>
      </c>
      <c r="H306" s="96">
        <f t="shared" si="155"/>
        <v>-0.27419354838709675</v>
      </c>
      <c r="I306" s="96">
        <f t="shared" si="155"/>
        <v>-0.3116883116883117</v>
      </c>
      <c r="J306" s="96">
        <f t="shared" si="155"/>
        <v>-0.21686746987951808</v>
      </c>
      <c r="K306" s="96">
        <f t="shared" si="155"/>
        <v>-0.2222222222222222</v>
      </c>
      <c r="L306" s="96">
        <f t="shared" si="155"/>
        <v>-0.325</v>
      </c>
      <c r="M306" s="96"/>
      <c r="N306" s="96"/>
      <c r="O306" s="96">
        <f t="shared" si="155"/>
        <v>-0.3606194690265487</v>
      </c>
    </row>
    <row r="307" spans="1:15" ht="12.75">
      <c r="A307" s="95"/>
      <c r="B307" s="48">
        <v>2014</v>
      </c>
      <c r="C307" s="93">
        <v>269</v>
      </c>
      <c r="D307" s="93">
        <v>258</v>
      </c>
      <c r="E307" s="93">
        <v>171</v>
      </c>
      <c r="F307" s="93">
        <v>215</v>
      </c>
      <c r="G307" s="93">
        <v>205</v>
      </c>
      <c r="H307" s="93">
        <v>225</v>
      </c>
      <c r="I307" s="93">
        <v>222</v>
      </c>
      <c r="J307" s="93">
        <v>259</v>
      </c>
      <c r="K307" s="93">
        <v>241</v>
      </c>
      <c r="L307" s="93">
        <v>225</v>
      </c>
      <c r="M307" s="93"/>
      <c r="N307" s="93"/>
      <c r="O307" s="48">
        <f>SUM(C307:N307)</f>
        <v>2290</v>
      </c>
    </row>
    <row r="308" spans="1:15" ht="12.75">
      <c r="A308" s="115" t="s">
        <v>296</v>
      </c>
      <c r="B308" s="47">
        <v>2013</v>
      </c>
      <c r="C308" s="47">
        <v>218</v>
      </c>
      <c r="D308" s="47">
        <v>223</v>
      </c>
      <c r="E308" s="47">
        <v>234</v>
      </c>
      <c r="F308" s="47">
        <v>246</v>
      </c>
      <c r="G308" s="47">
        <v>204</v>
      </c>
      <c r="H308" s="47">
        <v>225</v>
      </c>
      <c r="I308" s="47">
        <v>233</v>
      </c>
      <c r="J308" s="47">
        <v>253</v>
      </c>
      <c r="K308" s="47">
        <v>216</v>
      </c>
      <c r="L308" s="47">
        <v>193</v>
      </c>
      <c r="M308" s="47"/>
      <c r="N308" s="47"/>
      <c r="O308" s="47">
        <f>SUM(C308:N308)</f>
        <v>2245</v>
      </c>
    </row>
    <row r="309" spans="1:15" ht="12.75">
      <c r="A309" s="115" t="s">
        <v>297</v>
      </c>
      <c r="B309" s="141" t="s">
        <v>249</v>
      </c>
      <c r="C309" s="47">
        <f aca="true" t="shared" si="156" ref="C309:O309">C307-C308</f>
        <v>51</v>
      </c>
      <c r="D309" s="47">
        <f t="shared" si="156"/>
        <v>35</v>
      </c>
      <c r="E309" s="47">
        <f t="shared" si="156"/>
        <v>-63</v>
      </c>
      <c r="F309" s="47">
        <f t="shared" si="156"/>
        <v>-31</v>
      </c>
      <c r="G309" s="47">
        <f t="shared" si="156"/>
        <v>1</v>
      </c>
      <c r="H309" s="47">
        <f t="shared" si="156"/>
        <v>0</v>
      </c>
      <c r="I309" s="47">
        <f t="shared" si="156"/>
        <v>-11</v>
      </c>
      <c r="J309" s="47">
        <f t="shared" si="156"/>
        <v>6</v>
      </c>
      <c r="K309" s="47">
        <f t="shared" si="156"/>
        <v>25</v>
      </c>
      <c r="L309" s="47">
        <f t="shared" si="156"/>
        <v>32</v>
      </c>
      <c r="M309" s="47"/>
      <c r="N309" s="47"/>
      <c r="O309" s="47">
        <f t="shared" si="156"/>
        <v>45</v>
      </c>
    </row>
    <row r="310" spans="1:15" ht="13.5" thickBot="1">
      <c r="A310" s="139"/>
      <c r="B310" s="140" t="s">
        <v>5</v>
      </c>
      <c r="C310" s="96">
        <f aca="true" t="shared" si="157" ref="C310:O310">C309/C308</f>
        <v>0.23394495412844038</v>
      </c>
      <c r="D310" s="96">
        <f t="shared" si="157"/>
        <v>0.15695067264573992</v>
      </c>
      <c r="E310" s="96">
        <f t="shared" si="157"/>
        <v>-0.2692307692307692</v>
      </c>
      <c r="F310" s="96">
        <f t="shared" si="157"/>
        <v>-0.12601626016260162</v>
      </c>
      <c r="G310" s="96">
        <f t="shared" si="157"/>
        <v>0.004901960784313725</v>
      </c>
      <c r="H310" s="96">
        <f t="shared" si="157"/>
        <v>0</v>
      </c>
      <c r="I310" s="96">
        <f t="shared" si="157"/>
        <v>-0.04721030042918455</v>
      </c>
      <c r="J310" s="96">
        <f t="shared" si="157"/>
        <v>0.023715415019762844</v>
      </c>
      <c r="K310" s="96">
        <f t="shared" si="157"/>
        <v>0.11574074074074074</v>
      </c>
      <c r="L310" s="96">
        <f t="shared" si="157"/>
        <v>0.16580310880829016</v>
      </c>
      <c r="M310" s="96"/>
      <c r="N310" s="96"/>
      <c r="O310" s="96">
        <f t="shared" si="157"/>
        <v>0.0200445434298441</v>
      </c>
    </row>
    <row r="311" spans="1:15" ht="12.75">
      <c r="A311" s="95"/>
      <c r="B311" s="48">
        <v>2014</v>
      </c>
      <c r="C311" s="93">
        <v>47</v>
      </c>
      <c r="D311" s="93">
        <v>19</v>
      </c>
      <c r="E311" s="93">
        <v>17</v>
      </c>
      <c r="F311" s="93">
        <v>27</v>
      </c>
      <c r="G311" s="93">
        <v>20</v>
      </c>
      <c r="H311" s="93">
        <v>21</v>
      </c>
      <c r="I311" s="93">
        <v>19</v>
      </c>
      <c r="J311" s="93">
        <v>23</v>
      </c>
      <c r="K311" s="93">
        <v>25</v>
      </c>
      <c r="L311" s="93">
        <v>21</v>
      </c>
      <c r="M311" s="93"/>
      <c r="N311" s="93"/>
      <c r="O311" s="48">
        <f>SUM(C311:N311)</f>
        <v>239</v>
      </c>
    </row>
    <row r="312" spans="1:15" ht="12.75">
      <c r="A312" s="115" t="s">
        <v>298</v>
      </c>
      <c r="B312" s="47">
        <v>2013</v>
      </c>
      <c r="C312" s="47">
        <v>34</v>
      </c>
      <c r="D312" s="47">
        <v>23</v>
      </c>
      <c r="E312" s="47">
        <v>24</v>
      </c>
      <c r="F312" s="47">
        <v>27</v>
      </c>
      <c r="G312" s="47">
        <v>44</v>
      </c>
      <c r="H312" s="47">
        <v>35</v>
      </c>
      <c r="I312" s="47">
        <v>40</v>
      </c>
      <c r="J312" s="47">
        <v>51</v>
      </c>
      <c r="K312" s="47">
        <v>30</v>
      </c>
      <c r="L312" s="47">
        <v>29</v>
      </c>
      <c r="M312" s="47"/>
      <c r="N312" s="47"/>
      <c r="O312" s="47">
        <f>SUM(C312:N312)</f>
        <v>337</v>
      </c>
    </row>
    <row r="313" spans="1:15" ht="12.75">
      <c r="A313" s="115" t="s">
        <v>299</v>
      </c>
      <c r="B313" s="141" t="s">
        <v>249</v>
      </c>
      <c r="C313" s="47">
        <f aca="true" t="shared" si="158" ref="C313:O313">C311-C312</f>
        <v>13</v>
      </c>
      <c r="D313" s="47">
        <f t="shared" si="158"/>
        <v>-4</v>
      </c>
      <c r="E313" s="47">
        <f t="shared" si="158"/>
        <v>-7</v>
      </c>
      <c r="F313" s="47">
        <f t="shared" si="158"/>
        <v>0</v>
      </c>
      <c r="G313" s="47">
        <f t="shared" si="158"/>
        <v>-24</v>
      </c>
      <c r="H313" s="47">
        <f t="shared" si="158"/>
        <v>-14</v>
      </c>
      <c r="I313" s="47">
        <f t="shared" si="158"/>
        <v>-21</v>
      </c>
      <c r="J313" s="47">
        <f t="shared" si="158"/>
        <v>-28</v>
      </c>
      <c r="K313" s="47">
        <f t="shared" si="158"/>
        <v>-5</v>
      </c>
      <c r="L313" s="47">
        <f t="shared" si="158"/>
        <v>-8</v>
      </c>
      <c r="M313" s="47"/>
      <c r="N313" s="47"/>
      <c r="O313" s="47">
        <f t="shared" si="158"/>
        <v>-98</v>
      </c>
    </row>
    <row r="314" spans="1:15" ht="13.5" thickBot="1">
      <c r="A314" s="139"/>
      <c r="B314" s="140" t="s">
        <v>5</v>
      </c>
      <c r="C314" s="96">
        <f aca="true" t="shared" si="159" ref="C314:O314">C313/C312</f>
        <v>0.38235294117647056</v>
      </c>
      <c r="D314" s="96">
        <f t="shared" si="159"/>
        <v>-0.17391304347826086</v>
      </c>
      <c r="E314" s="96">
        <f t="shared" si="159"/>
        <v>-0.2916666666666667</v>
      </c>
      <c r="F314" s="96">
        <f t="shared" si="159"/>
        <v>0</v>
      </c>
      <c r="G314" s="96">
        <f t="shared" si="159"/>
        <v>-0.5454545454545454</v>
      </c>
      <c r="H314" s="96">
        <f t="shared" si="159"/>
        <v>-0.4</v>
      </c>
      <c r="I314" s="96">
        <f t="shared" si="159"/>
        <v>-0.525</v>
      </c>
      <c r="J314" s="96">
        <f t="shared" si="159"/>
        <v>-0.5490196078431373</v>
      </c>
      <c r="K314" s="96">
        <f t="shared" si="159"/>
        <v>-0.16666666666666666</v>
      </c>
      <c r="L314" s="96">
        <f t="shared" si="159"/>
        <v>-0.27586206896551724</v>
      </c>
      <c r="M314" s="96"/>
      <c r="N314" s="96"/>
      <c r="O314" s="96">
        <f t="shared" si="159"/>
        <v>-0.29080118694362017</v>
      </c>
    </row>
    <row r="316" ht="13.5" thickBot="1">
      <c r="A316" s="144" t="s">
        <v>269</v>
      </c>
    </row>
    <row r="317" spans="1:15" ht="13.5" thickBot="1">
      <c r="A317" t="s">
        <v>0</v>
      </c>
      <c r="B317" s="116" t="s">
        <v>248</v>
      </c>
      <c r="C317" s="116" t="s">
        <v>275</v>
      </c>
      <c r="D317" s="116" t="s">
        <v>276</v>
      </c>
      <c r="E317" s="116" t="s">
        <v>277</v>
      </c>
      <c r="F317" s="116" t="s">
        <v>278</v>
      </c>
      <c r="G317" s="116" t="s">
        <v>279</v>
      </c>
      <c r="H317" s="116" t="s">
        <v>280</v>
      </c>
      <c r="I317" s="116" t="s">
        <v>281</v>
      </c>
      <c r="J317" s="116" t="s">
        <v>282</v>
      </c>
      <c r="K317" s="116" t="s">
        <v>283</v>
      </c>
      <c r="L317" s="116" t="s">
        <v>284</v>
      </c>
      <c r="M317" s="116" t="s">
        <v>285</v>
      </c>
      <c r="N317" s="116" t="s">
        <v>286</v>
      </c>
      <c r="O317" s="116" t="s">
        <v>40</v>
      </c>
    </row>
    <row r="318" spans="1:15" ht="12.75">
      <c r="A318" s="94"/>
      <c r="B318" s="48">
        <v>2014</v>
      </c>
      <c r="C318" s="48">
        <f aca="true" t="shared" si="160" ref="C318:L319">SUM(C322+C326+C330+C334+C338+C342+C346)</f>
        <v>182</v>
      </c>
      <c r="D318" s="48">
        <f t="shared" si="160"/>
        <v>185</v>
      </c>
      <c r="E318" s="48">
        <f t="shared" si="160"/>
        <v>232</v>
      </c>
      <c r="F318" s="48">
        <f t="shared" si="160"/>
        <v>217</v>
      </c>
      <c r="G318" s="48">
        <f t="shared" si="160"/>
        <v>238</v>
      </c>
      <c r="H318" s="48">
        <f t="shared" si="160"/>
        <v>197</v>
      </c>
      <c r="I318" s="48">
        <f t="shared" si="160"/>
        <v>245</v>
      </c>
      <c r="J318" s="48">
        <f t="shared" si="160"/>
        <v>193</v>
      </c>
      <c r="K318" s="48">
        <f t="shared" si="160"/>
        <v>165</v>
      </c>
      <c r="L318" s="48">
        <f t="shared" si="160"/>
        <v>171</v>
      </c>
      <c r="M318" s="48"/>
      <c r="N318" s="48"/>
      <c r="O318" s="48">
        <f>SUM(O322+O326+O330+O334+O338+O342+O346)</f>
        <v>2025</v>
      </c>
    </row>
    <row r="319" spans="1:15" ht="12.75">
      <c r="A319" s="115" t="s">
        <v>40</v>
      </c>
      <c r="B319" s="47">
        <v>2013</v>
      </c>
      <c r="C319" s="47">
        <f t="shared" si="160"/>
        <v>217</v>
      </c>
      <c r="D319" s="47">
        <f t="shared" si="160"/>
        <v>196</v>
      </c>
      <c r="E319" s="47">
        <f t="shared" si="160"/>
        <v>264</v>
      </c>
      <c r="F319" s="47">
        <f t="shared" si="160"/>
        <v>311</v>
      </c>
      <c r="G319" s="47">
        <f t="shared" si="160"/>
        <v>304</v>
      </c>
      <c r="H319" s="47">
        <f t="shared" si="160"/>
        <v>217</v>
      </c>
      <c r="I319" s="47">
        <f t="shared" si="160"/>
        <v>203</v>
      </c>
      <c r="J319" s="47">
        <f t="shared" si="160"/>
        <v>213</v>
      </c>
      <c r="K319" s="47">
        <f t="shared" si="160"/>
        <v>204</v>
      </c>
      <c r="L319" s="47">
        <f t="shared" si="160"/>
        <v>188</v>
      </c>
      <c r="M319" s="47"/>
      <c r="N319" s="47"/>
      <c r="O319" s="47">
        <f>SUM(C319:N319)</f>
        <v>2317</v>
      </c>
    </row>
    <row r="320" spans="1:15" ht="12.75">
      <c r="A320" s="115" t="s">
        <v>287</v>
      </c>
      <c r="B320" s="138" t="s">
        <v>249</v>
      </c>
      <c r="C320" s="47">
        <f aca="true" t="shared" si="161" ref="C320:O320">C318-C319</f>
        <v>-35</v>
      </c>
      <c r="D320" s="47">
        <f t="shared" si="161"/>
        <v>-11</v>
      </c>
      <c r="E320" s="47">
        <f t="shared" si="161"/>
        <v>-32</v>
      </c>
      <c r="F320" s="47">
        <f t="shared" si="161"/>
        <v>-94</v>
      </c>
      <c r="G320" s="47">
        <f t="shared" si="161"/>
        <v>-66</v>
      </c>
      <c r="H320" s="47">
        <f t="shared" si="161"/>
        <v>-20</v>
      </c>
      <c r="I320" s="47">
        <f t="shared" si="161"/>
        <v>42</v>
      </c>
      <c r="J320" s="47">
        <f t="shared" si="161"/>
        <v>-20</v>
      </c>
      <c r="K320" s="47">
        <f t="shared" si="161"/>
        <v>-39</v>
      </c>
      <c r="L320" s="47">
        <f t="shared" si="161"/>
        <v>-17</v>
      </c>
      <c r="M320" s="47"/>
      <c r="N320" s="47"/>
      <c r="O320" s="47">
        <f t="shared" si="161"/>
        <v>-292</v>
      </c>
    </row>
    <row r="321" spans="1:15" ht="13.5" thickBot="1">
      <c r="A321" s="139"/>
      <c r="B321" s="140" t="s">
        <v>5</v>
      </c>
      <c r="C321" s="96">
        <f aca="true" t="shared" si="162" ref="C321:O321">C320/C319</f>
        <v>-0.16129032258064516</v>
      </c>
      <c r="D321" s="96">
        <f t="shared" si="162"/>
        <v>-0.05612244897959184</v>
      </c>
      <c r="E321" s="96">
        <f t="shared" si="162"/>
        <v>-0.12121212121212122</v>
      </c>
      <c r="F321" s="96">
        <f t="shared" si="162"/>
        <v>-0.3022508038585209</v>
      </c>
      <c r="G321" s="96">
        <f t="shared" si="162"/>
        <v>-0.21710526315789475</v>
      </c>
      <c r="H321" s="96">
        <f t="shared" si="162"/>
        <v>-0.09216589861751152</v>
      </c>
      <c r="I321" s="96">
        <f t="shared" si="162"/>
        <v>0.20689655172413793</v>
      </c>
      <c r="J321" s="96">
        <f t="shared" si="162"/>
        <v>-0.09389671361502347</v>
      </c>
      <c r="K321" s="96">
        <f t="shared" si="162"/>
        <v>-0.19117647058823528</v>
      </c>
      <c r="L321" s="96">
        <f t="shared" si="162"/>
        <v>-0.09042553191489362</v>
      </c>
      <c r="M321" s="96"/>
      <c r="N321" s="96"/>
      <c r="O321" s="96">
        <f t="shared" si="162"/>
        <v>-0.12602503236944324</v>
      </c>
    </row>
    <row r="322" spans="1:15" ht="12.75">
      <c r="A322" s="95"/>
      <c r="B322" s="48">
        <v>2014</v>
      </c>
      <c r="C322" s="48">
        <v>3</v>
      </c>
      <c r="D322" s="48">
        <v>3</v>
      </c>
      <c r="E322" s="48">
        <v>2</v>
      </c>
      <c r="F322" s="48">
        <v>6</v>
      </c>
      <c r="G322" s="48">
        <v>6</v>
      </c>
      <c r="H322" s="48">
        <v>2</v>
      </c>
      <c r="I322" s="48">
        <v>3</v>
      </c>
      <c r="J322" s="48">
        <v>3</v>
      </c>
      <c r="K322" s="48">
        <v>6</v>
      </c>
      <c r="L322" s="48">
        <v>2</v>
      </c>
      <c r="M322" s="48"/>
      <c r="N322" s="48"/>
      <c r="O322" s="48">
        <f>SUM(C322:N322)</f>
        <v>36</v>
      </c>
    </row>
    <row r="323" spans="1:15" ht="12.75">
      <c r="A323" s="115" t="s">
        <v>288</v>
      </c>
      <c r="B323" s="47">
        <v>2013</v>
      </c>
      <c r="C323" s="47">
        <v>5</v>
      </c>
      <c r="D323" s="47">
        <v>0</v>
      </c>
      <c r="E323" s="47">
        <v>3</v>
      </c>
      <c r="F323" s="47">
        <v>4</v>
      </c>
      <c r="G323" s="47">
        <v>0</v>
      </c>
      <c r="H323" s="47">
        <v>3</v>
      </c>
      <c r="I323" s="47">
        <v>4</v>
      </c>
      <c r="J323" s="47">
        <v>6</v>
      </c>
      <c r="K323" s="47">
        <v>2</v>
      </c>
      <c r="L323" s="47">
        <v>8</v>
      </c>
      <c r="M323" s="47"/>
      <c r="N323" s="47"/>
      <c r="O323" s="47">
        <f>SUM(C323:N323)</f>
        <v>35</v>
      </c>
    </row>
    <row r="324" spans="1:15" ht="12.75">
      <c r="A324" s="115" t="s">
        <v>289</v>
      </c>
      <c r="B324" s="141" t="s">
        <v>249</v>
      </c>
      <c r="C324" s="47">
        <f aca="true" t="shared" si="163" ref="C324:O324">C322-C323</f>
        <v>-2</v>
      </c>
      <c r="D324" s="47">
        <f t="shared" si="163"/>
        <v>3</v>
      </c>
      <c r="E324" s="47">
        <f t="shared" si="163"/>
        <v>-1</v>
      </c>
      <c r="F324" s="47">
        <f t="shared" si="163"/>
        <v>2</v>
      </c>
      <c r="G324" s="47">
        <f t="shared" si="163"/>
        <v>6</v>
      </c>
      <c r="H324" s="47">
        <f t="shared" si="163"/>
        <v>-1</v>
      </c>
      <c r="I324" s="47">
        <f t="shared" si="163"/>
        <v>-1</v>
      </c>
      <c r="J324" s="47">
        <f t="shared" si="163"/>
        <v>-3</v>
      </c>
      <c r="K324" s="47">
        <f t="shared" si="163"/>
        <v>4</v>
      </c>
      <c r="L324" s="47">
        <f t="shared" si="163"/>
        <v>-6</v>
      </c>
      <c r="M324" s="47"/>
      <c r="N324" s="47"/>
      <c r="O324" s="47">
        <f t="shared" si="163"/>
        <v>1</v>
      </c>
    </row>
    <row r="325" spans="1:15" ht="13.5" thickBot="1">
      <c r="A325" s="139"/>
      <c r="B325" s="140" t="s">
        <v>5</v>
      </c>
      <c r="C325" s="96">
        <f aca="true" t="shared" si="164" ref="C325:O325">C324/C323</f>
        <v>-0.4</v>
      </c>
      <c r="D325" s="96">
        <v>0</v>
      </c>
      <c r="E325" s="96">
        <f t="shared" si="164"/>
        <v>-0.3333333333333333</v>
      </c>
      <c r="F325" s="96">
        <f t="shared" si="164"/>
        <v>0.5</v>
      </c>
      <c r="G325" s="96">
        <v>0</v>
      </c>
      <c r="H325" s="96">
        <f t="shared" si="164"/>
        <v>-0.3333333333333333</v>
      </c>
      <c r="I325" s="96">
        <f t="shared" si="164"/>
        <v>-0.25</v>
      </c>
      <c r="J325" s="96">
        <f t="shared" si="164"/>
        <v>-0.5</v>
      </c>
      <c r="K325" s="96">
        <f t="shared" si="164"/>
        <v>2</v>
      </c>
      <c r="L325" s="96">
        <f t="shared" si="164"/>
        <v>-0.75</v>
      </c>
      <c r="M325" s="96"/>
      <c r="N325" s="96"/>
      <c r="O325" s="96">
        <f t="shared" si="164"/>
        <v>0.02857142857142857</v>
      </c>
    </row>
    <row r="326" spans="1:15" ht="12.75">
      <c r="A326" s="95"/>
      <c r="B326" s="48">
        <v>2014</v>
      </c>
      <c r="C326" s="93">
        <v>0</v>
      </c>
      <c r="D326" s="93">
        <v>0</v>
      </c>
      <c r="E326" s="93">
        <v>0</v>
      </c>
      <c r="F326" s="93">
        <v>0</v>
      </c>
      <c r="G326" s="93">
        <v>2</v>
      </c>
      <c r="H326" s="93">
        <v>0</v>
      </c>
      <c r="I326" s="93">
        <v>0</v>
      </c>
      <c r="J326" s="93">
        <v>0</v>
      </c>
      <c r="K326" s="93">
        <v>0</v>
      </c>
      <c r="L326" s="93">
        <v>0</v>
      </c>
      <c r="M326" s="93"/>
      <c r="N326" s="93"/>
      <c r="O326" s="48">
        <f>SUM(C326:N326)</f>
        <v>2</v>
      </c>
    </row>
    <row r="327" spans="1:15" ht="12.75">
      <c r="A327" s="142" t="s">
        <v>290</v>
      </c>
      <c r="B327" s="47">
        <v>2013</v>
      </c>
      <c r="C327" s="47">
        <v>0</v>
      </c>
      <c r="D327" s="47">
        <v>0</v>
      </c>
      <c r="E327" s="47">
        <v>0</v>
      </c>
      <c r="F327" s="47">
        <v>0</v>
      </c>
      <c r="G327" s="47">
        <v>0</v>
      </c>
      <c r="H327" s="47">
        <v>0</v>
      </c>
      <c r="I327" s="47">
        <v>1</v>
      </c>
      <c r="J327" s="47">
        <v>0</v>
      </c>
      <c r="K327" s="47">
        <v>1</v>
      </c>
      <c r="L327" s="47">
        <v>1</v>
      </c>
      <c r="M327" s="47"/>
      <c r="N327" s="47"/>
      <c r="O327" s="47">
        <f>SUM(C327:N327)</f>
        <v>3</v>
      </c>
    </row>
    <row r="328" spans="1:15" ht="12.75">
      <c r="A328" s="115" t="s">
        <v>291</v>
      </c>
      <c r="B328" s="141" t="s">
        <v>249</v>
      </c>
      <c r="C328" s="47">
        <f aca="true" t="shared" si="165" ref="C328:O328">C326-C327</f>
        <v>0</v>
      </c>
      <c r="D328" s="47">
        <f t="shared" si="165"/>
        <v>0</v>
      </c>
      <c r="E328" s="47">
        <f t="shared" si="165"/>
        <v>0</v>
      </c>
      <c r="F328" s="47">
        <f t="shared" si="165"/>
        <v>0</v>
      </c>
      <c r="G328" s="47">
        <f t="shared" si="165"/>
        <v>2</v>
      </c>
      <c r="H328" s="47">
        <f t="shared" si="165"/>
        <v>0</v>
      </c>
      <c r="I328" s="47">
        <f t="shared" si="165"/>
        <v>-1</v>
      </c>
      <c r="J328" s="47">
        <f t="shared" si="165"/>
        <v>0</v>
      </c>
      <c r="K328" s="47">
        <f t="shared" si="165"/>
        <v>-1</v>
      </c>
      <c r="L328" s="47">
        <f t="shared" si="165"/>
        <v>-1</v>
      </c>
      <c r="M328" s="47"/>
      <c r="N328" s="47"/>
      <c r="O328" s="47">
        <f t="shared" si="165"/>
        <v>-1</v>
      </c>
    </row>
    <row r="329" spans="1:15" ht="13.5" thickBot="1">
      <c r="A329" s="139"/>
      <c r="B329" s="140" t="s">
        <v>5</v>
      </c>
      <c r="C329" s="96">
        <v>0</v>
      </c>
      <c r="D329" s="96">
        <v>0</v>
      </c>
      <c r="E329" s="96">
        <v>0</v>
      </c>
      <c r="F329" s="96">
        <v>0</v>
      </c>
      <c r="G329" s="96">
        <v>0</v>
      </c>
      <c r="H329" s="96">
        <v>0</v>
      </c>
      <c r="I329" s="96">
        <f>I328/I327</f>
        <v>-1</v>
      </c>
      <c r="J329" s="96" t="e">
        <f>J328/J327</f>
        <v>#DIV/0!</v>
      </c>
      <c r="K329" s="96">
        <f>K328/K327</f>
        <v>-1</v>
      </c>
      <c r="L329" s="96">
        <f>L328/L327</f>
        <v>-1</v>
      </c>
      <c r="M329" s="96"/>
      <c r="N329" s="96"/>
      <c r="O329" s="96">
        <f>O328/O327</f>
        <v>-0.3333333333333333</v>
      </c>
    </row>
    <row r="330" spans="1:15" ht="12.75">
      <c r="A330" s="95"/>
      <c r="B330" s="48">
        <v>2014</v>
      </c>
      <c r="C330" s="93">
        <v>9</v>
      </c>
      <c r="D330" s="93">
        <v>16</v>
      </c>
      <c r="E330" s="93">
        <v>12</v>
      </c>
      <c r="F330" s="93">
        <v>13</v>
      </c>
      <c r="G330" s="93">
        <v>29</v>
      </c>
      <c r="H330" s="93">
        <v>18</v>
      </c>
      <c r="I330" s="93">
        <v>18</v>
      </c>
      <c r="J330" s="93">
        <v>8</v>
      </c>
      <c r="K330" s="93">
        <v>7</v>
      </c>
      <c r="L330" s="93">
        <v>13</v>
      </c>
      <c r="M330" s="93"/>
      <c r="N330" s="93"/>
      <c r="O330" s="48">
        <f>SUM(C330:N330)</f>
        <v>143</v>
      </c>
    </row>
    <row r="331" spans="1:15" ht="12.75">
      <c r="A331" s="115" t="s">
        <v>292</v>
      </c>
      <c r="B331" s="47">
        <v>2013</v>
      </c>
      <c r="C331" s="47">
        <v>9</v>
      </c>
      <c r="D331" s="47">
        <v>11</v>
      </c>
      <c r="E331" s="47">
        <v>11</v>
      </c>
      <c r="F331" s="47">
        <v>11</v>
      </c>
      <c r="G331" s="47">
        <v>21</v>
      </c>
      <c r="H331" s="47">
        <v>13</v>
      </c>
      <c r="I331" s="47">
        <v>19</v>
      </c>
      <c r="J331" s="47">
        <v>17</v>
      </c>
      <c r="K331" s="47">
        <v>17</v>
      </c>
      <c r="L331" s="47">
        <v>7</v>
      </c>
      <c r="M331" s="47"/>
      <c r="N331" s="47"/>
      <c r="O331" s="47">
        <f>SUM(C331:N331)</f>
        <v>136</v>
      </c>
    </row>
    <row r="332" spans="1:15" ht="12.75">
      <c r="A332" s="95"/>
      <c r="B332" s="141" t="s">
        <v>249</v>
      </c>
      <c r="C332" s="47">
        <f aca="true" t="shared" si="166" ref="C332:O332">C330-C331</f>
        <v>0</v>
      </c>
      <c r="D332" s="47">
        <f t="shared" si="166"/>
        <v>5</v>
      </c>
      <c r="E332" s="47">
        <f t="shared" si="166"/>
        <v>1</v>
      </c>
      <c r="F332" s="47">
        <f t="shared" si="166"/>
        <v>2</v>
      </c>
      <c r="G332" s="47">
        <f t="shared" si="166"/>
        <v>8</v>
      </c>
      <c r="H332" s="47">
        <f t="shared" si="166"/>
        <v>5</v>
      </c>
      <c r="I332" s="47">
        <f t="shared" si="166"/>
        <v>-1</v>
      </c>
      <c r="J332" s="47">
        <f t="shared" si="166"/>
        <v>-9</v>
      </c>
      <c r="K332" s="47">
        <f t="shared" si="166"/>
        <v>-10</v>
      </c>
      <c r="L332" s="47">
        <f t="shared" si="166"/>
        <v>6</v>
      </c>
      <c r="M332" s="47"/>
      <c r="N332" s="47"/>
      <c r="O332" s="47">
        <f t="shared" si="166"/>
        <v>7</v>
      </c>
    </row>
    <row r="333" spans="1:15" ht="13.5" thickBot="1">
      <c r="A333" s="139"/>
      <c r="B333" s="140" t="s">
        <v>5</v>
      </c>
      <c r="C333" s="96">
        <f aca="true" t="shared" si="167" ref="C333:O333">C332/C331</f>
        <v>0</v>
      </c>
      <c r="D333" s="96">
        <f t="shared" si="167"/>
        <v>0.45454545454545453</v>
      </c>
      <c r="E333" s="96">
        <f t="shared" si="167"/>
        <v>0.09090909090909091</v>
      </c>
      <c r="F333" s="96">
        <f t="shared" si="167"/>
        <v>0.18181818181818182</v>
      </c>
      <c r="G333" s="96">
        <f t="shared" si="167"/>
        <v>0.38095238095238093</v>
      </c>
      <c r="H333" s="96">
        <f t="shared" si="167"/>
        <v>0.38461538461538464</v>
      </c>
      <c r="I333" s="96">
        <f t="shared" si="167"/>
        <v>-0.05263157894736842</v>
      </c>
      <c r="J333" s="96">
        <f t="shared" si="167"/>
        <v>-0.5294117647058824</v>
      </c>
      <c r="K333" s="96">
        <f t="shared" si="167"/>
        <v>-0.5882352941176471</v>
      </c>
      <c r="L333" s="96">
        <f t="shared" si="167"/>
        <v>0.8571428571428571</v>
      </c>
      <c r="M333" s="96"/>
      <c r="N333" s="96"/>
      <c r="O333" s="96">
        <f t="shared" si="167"/>
        <v>0.051470588235294115</v>
      </c>
    </row>
    <row r="334" spans="1:15" ht="12.75">
      <c r="A334" s="95"/>
      <c r="B334" s="48">
        <v>2014</v>
      </c>
      <c r="C334" s="93">
        <v>12</v>
      </c>
      <c r="D334" s="93">
        <v>15</v>
      </c>
      <c r="E334" s="93">
        <v>12</v>
      </c>
      <c r="F334" s="93">
        <v>21</v>
      </c>
      <c r="G334" s="93">
        <v>26</v>
      </c>
      <c r="H334" s="93">
        <v>21</v>
      </c>
      <c r="I334" s="93">
        <v>26</v>
      </c>
      <c r="J334" s="93">
        <v>20</v>
      </c>
      <c r="K334" s="93">
        <v>7</v>
      </c>
      <c r="L334" s="93">
        <v>15</v>
      </c>
      <c r="M334" s="93"/>
      <c r="N334" s="93"/>
      <c r="O334" s="48">
        <f>SUM(C334:N334)</f>
        <v>175</v>
      </c>
    </row>
    <row r="335" spans="1:15" ht="12.75">
      <c r="A335" s="115" t="s">
        <v>293</v>
      </c>
      <c r="B335" s="47">
        <v>2013</v>
      </c>
      <c r="C335" s="47">
        <v>15</v>
      </c>
      <c r="D335" s="47">
        <v>6</v>
      </c>
      <c r="E335" s="47">
        <v>24</v>
      </c>
      <c r="F335" s="47">
        <v>16</v>
      </c>
      <c r="G335" s="47">
        <v>20</v>
      </c>
      <c r="H335" s="47">
        <v>26</v>
      </c>
      <c r="I335" s="47">
        <v>14</v>
      </c>
      <c r="J335" s="47">
        <v>20</v>
      </c>
      <c r="K335" s="47">
        <v>21</v>
      </c>
      <c r="L335" s="47">
        <v>12</v>
      </c>
      <c r="M335" s="47"/>
      <c r="N335" s="47"/>
      <c r="O335" s="47">
        <f>SUM(C335:N335)</f>
        <v>174</v>
      </c>
    </row>
    <row r="336" spans="1:15" ht="12.75">
      <c r="A336" s="115" t="s">
        <v>294</v>
      </c>
      <c r="B336" s="141" t="s">
        <v>249</v>
      </c>
      <c r="C336" s="47">
        <f aca="true" t="shared" si="168" ref="C336:O336">C334-C335</f>
        <v>-3</v>
      </c>
      <c r="D336" s="47">
        <f t="shared" si="168"/>
        <v>9</v>
      </c>
      <c r="E336" s="47">
        <f t="shared" si="168"/>
        <v>-12</v>
      </c>
      <c r="F336" s="47">
        <f t="shared" si="168"/>
        <v>5</v>
      </c>
      <c r="G336" s="47">
        <f t="shared" si="168"/>
        <v>6</v>
      </c>
      <c r="H336" s="47">
        <f t="shared" si="168"/>
        <v>-5</v>
      </c>
      <c r="I336" s="47">
        <f t="shared" si="168"/>
        <v>12</v>
      </c>
      <c r="J336" s="47">
        <f t="shared" si="168"/>
        <v>0</v>
      </c>
      <c r="K336" s="47">
        <f t="shared" si="168"/>
        <v>-14</v>
      </c>
      <c r="L336" s="47">
        <f t="shared" si="168"/>
        <v>3</v>
      </c>
      <c r="M336" s="47"/>
      <c r="N336" s="47"/>
      <c r="O336" s="47">
        <f t="shared" si="168"/>
        <v>1</v>
      </c>
    </row>
    <row r="337" spans="1:15" ht="13.5" thickBot="1">
      <c r="A337" s="139" t="s">
        <v>0</v>
      </c>
      <c r="B337" s="140" t="s">
        <v>5</v>
      </c>
      <c r="C337" s="96">
        <f aca="true" t="shared" si="169" ref="C337:O337">C336/C335</f>
        <v>-0.2</v>
      </c>
      <c r="D337" s="96">
        <f t="shared" si="169"/>
        <v>1.5</v>
      </c>
      <c r="E337" s="96">
        <f t="shared" si="169"/>
        <v>-0.5</v>
      </c>
      <c r="F337" s="96">
        <f t="shared" si="169"/>
        <v>0.3125</v>
      </c>
      <c r="G337" s="96">
        <f t="shared" si="169"/>
        <v>0.3</v>
      </c>
      <c r="H337" s="96">
        <f t="shared" si="169"/>
        <v>-0.19230769230769232</v>
      </c>
      <c r="I337" s="96">
        <f t="shared" si="169"/>
        <v>0.8571428571428571</v>
      </c>
      <c r="J337" s="96">
        <f t="shared" si="169"/>
        <v>0</v>
      </c>
      <c r="K337" s="96">
        <f t="shared" si="169"/>
        <v>-0.6666666666666666</v>
      </c>
      <c r="L337" s="96">
        <f t="shared" si="169"/>
        <v>0.25</v>
      </c>
      <c r="M337" s="96"/>
      <c r="N337" s="96"/>
      <c r="O337" s="96">
        <f t="shared" si="169"/>
        <v>0.005747126436781609</v>
      </c>
    </row>
    <row r="338" spans="1:15" ht="12.75">
      <c r="A338" s="95"/>
      <c r="B338" s="48">
        <v>2014</v>
      </c>
      <c r="C338" s="93">
        <v>56</v>
      </c>
      <c r="D338" s="93">
        <v>44</v>
      </c>
      <c r="E338" s="93">
        <v>73</v>
      </c>
      <c r="F338" s="93">
        <v>58</v>
      </c>
      <c r="G338" s="93">
        <v>55</v>
      </c>
      <c r="H338" s="93">
        <v>63</v>
      </c>
      <c r="I338" s="93">
        <v>64</v>
      </c>
      <c r="J338" s="93">
        <v>52</v>
      </c>
      <c r="K338" s="93">
        <v>38</v>
      </c>
      <c r="L338" s="93">
        <v>44</v>
      </c>
      <c r="M338" s="93"/>
      <c r="N338" s="93"/>
      <c r="O338" s="48">
        <f>SUM(C338:N338)</f>
        <v>547</v>
      </c>
    </row>
    <row r="339" spans="1:15" ht="12.75">
      <c r="A339" s="115" t="s">
        <v>295</v>
      </c>
      <c r="B339" s="47">
        <v>2013</v>
      </c>
      <c r="C339" s="47">
        <v>67</v>
      </c>
      <c r="D339" s="47">
        <v>52</v>
      </c>
      <c r="E339" s="47">
        <v>48</v>
      </c>
      <c r="F339" s="47">
        <v>88</v>
      </c>
      <c r="G339" s="47">
        <v>70</v>
      </c>
      <c r="H339" s="47">
        <v>67</v>
      </c>
      <c r="I339" s="47">
        <v>56</v>
      </c>
      <c r="J339" s="47">
        <v>62</v>
      </c>
      <c r="K339" s="47">
        <v>45</v>
      </c>
      <c r="L339" s="47">
        <v>54</v>
      </c>
      <c r="M339" s="47"/>
      <c r="N339" s="47"/>
      <c r="O339" s="47">
        <f>SUM(C339:N339)</f>
        <v>609</v>
      </c>
    </row>
    <row r="340" spans="1:15" ht="12.75">
      <c r="A340" s="95"/>
      <c r="B340" s="141" t="s">
        <v>249</v>
      </c>
      <c r="C340" s="47">
        <f aca="true" t="shared" si="170" ref="C340:O340">C338-C339</f>
        <v>-11</v>
      </c>
      <c r="D340" s="47">
        <f t="shared" si="170"/>
        <v>-8</v>
      </c>
      <c r="E340" s="47">
        <f t="shared" si="170"/>
        <v>25</v>
      </c>
      <c r="F340" s="47">
        <f t="shared" si="170"/>
        <v>-30</v>
      </c>
      <c r="G340" s="47">
        <f t="shared" si="170"/>
        <v>-15</v>
      </c>
      <c r="H340" s="47">
        <f t="shared" si="170"/>
        <v>-4</v>
      </c>
      <c r="I340" s="47">
        <f t="shared" si="170"/>
        <v>8</v>
      </c>
      <c r="J340" s="47">
        <f t="shared" si="170"/>
        <v>-10</v>
      </c>
      <c r="K340" s="47">
        <f t="shared" si="170"/>
        <v>-7</v>
      </c>
      <c r="L340" s="47">
        <f t="shared" si="170"/>
        <v>-10</v>
      </c>
      <c r="M340" s="47"/>
      <c r="N340" s="47"/>
      <c r="O340" s="47">
        <f t="shared" si="170"/>
        <v>-62</v>
      </c>
    </row>
    <row r="341" spans="1:15" ht="13.5" thickBot="1">
      <c r="A341" s="139"/>
      <c r="B341" s="140" t="s">
        <v>5</v>
      </c>
      <c r="C341" s="96">
        <f aca="true" t="shared" si="171" ref="C341:O341">C340/C339</f>
        <v>-0.16417910447761194</v>
      </c>
      <c r="D341" s="96">
        <f t="shared" si="171"/>
        <v>-0.15384615384615385</v>
      </c>
      <c r="E341" s="96">
        <f t="shared" si="171"/>
        <v>0.5208333333333334</v>
      </c>
      <c r="F341" s="96">
        <f t="shared" si="171"/>
        <v>-0.3409090909090909</v>
      </c>
      <c r="G341" s="96">
        <f t="shared" si="171"/>
        <v>-0.21428571428571427</v>
      </c>
      <c r="H341" s="96">
        <f t="shared" si="171"/>
        <v>-0.05970149253731343</v>
      </c>
      <c r="I341" s="96">
        <f t="shared" si="171"/>
        <v>0.14285714285714285</v>
      </c>
      <c r="J341" s="96">
        <f t="shared" si="171"/>
        <v>-0.16129032258064516</v>
      </c>
      <c r="K341" s="96">
        <f t="shared" si="171"/>
        <v>-0.15555555555555556</v>
      </c>
      <c r="L341" s="96">
        <f t="shared" si="171"/>
        <v>-0.18518518518518517</v>
      </c>
      <c r="M341" s="96"/>
      <c r="N341" s="96"/>
      <c r="O341" s="96">
        <f t="shared" si="171"/>
        <v>-0.10180623973727422</v>
      </c>
    </row>
    <row r="342" spans="1:15" ht="12.75">
      <c r="A342" s="95"/>
      <c r="B342" s="48">
        <v>2014</v>
      </c>
      <c r="C342" s="93">
        <v>90</v>
      </c>
      <c r="D342" s="93">
        <v>95</v>
      </c>
      <c r="E342" s="93">
        <v>125</v>
      </c>
      <c r="F342" s="93">
        <v>113</v>
      </c>
      <c r="G342" s="93">
        <v>111</v>
      </c>
      <c r="H342" s="93">
        <v>88</v>
      </c>
      <c r="I342" s="93">
        <v>129</v>
      </c>
      <c r="J342" s="93">
        <v>100</v>
      </c>
      <c r="K342" s="93">
        <v>99</v>
      </c>
      <c r="L342" s="93">
        <v>85</v>
      </c>
      <c r="M342" s="93"/>
      <c r="N342" s="93"/>
      <c r="O342" s="48">
        <f>SUM(C342:N342)</f>
        <v>1035</v>
      </c>
    </row>
    <row r="343" spans="1:15" ht="12.75">
      <c r="A343" s="115" t="s">
        <v>296</v>
      </c>
      <c r="B343" s="47">
        <v>2013</v>
      </c>
      <c r="C343" s="47">
        <v>108</v>
      </c>
      <c r="D343" s="47">
        <v>120</v>
      </c>
      <c r="E343" s="47">
        <v>166</v>
      </c>
      <c r="F343" s="47">
        <v>181</v>
      </c>
      <c r="G343" s="47">
        <v>183</v>
      </c>
      <c r="H343" s="47">
        <v>101</v>
      </c>
      <c r="I343" s="47">
        <v>104</v>
      </c>
      <c r="J343" s="47">
        <v>95</v>
      </c>
      <c r="K343" s="47">
        <v>111</v>
      </c>
      <c r="L343" s="47">
        <v>89</v>
      </c>
      <c r="M343" s="47"/>
      <c r="N343" s="47"/>
      <c r="O343" s="47">
        <f>SUM(C343:N343)</f>
        <v>1258</v>
      </c>
    </row>
    <row r="344" spans="1:15" ht="12.75">
      <c r="A344" s="115" t="s">
        <v>297</v>
      </c>
      <c r="B344" s="141" t="s">
        <v>249</v>
      </c>
      <c r="C344" s="47">
        <f aca="true" t="shared" si="172" ref="C344:O344">C342-C343</f>
        <v>-18</v>
      </c>
      <c r="D344" s="47">
        <f t="shared" si="172"/>
        <v>-25</v>
      </c>
      <c r="E344" s="47">
        <f t="shared" si="172"/>
        <v>-41</v>
      </c>
      <c r="F344" s="47">
        <f t="shared" si="172"/>
        <v>-68</v>
      </c>
      <c r="G344" s="47">
        <f t="shared" si="172"/>
        <v>-72</v>
      </c>
      <c r="H344" s="47">
        <f t="shared" si="172"/>
        <v>-13</v>
      </c>
      <c r="I344" s="47">
        <f t="shared" si="172"/>
        <v>25</v>
      </c>
      <c r="J344" s="47">
        <f t="shared" si="172"/>
        <v>5</v>
      </c>
      <c r="K344" s="47">
        <f t="shared" si="172"/>
        <v>-12</v>
      </c>
      <c r="L344" s="47">
        <f t="shared" si="172"/>
        <v>-4</v>
      </c>
      <c r="M344" s="47"/>
      <c r="N344" s="47"/>
      <c r="O344" s="47">
        <f t="shared" si="172"/>
        <v>-223</v>
      </c>
    </row>
    <row r="345" spans="1:15" ht="13.5" thickBot="1">
      <c r="A345" s="139"/>
      <c r="B345" s="140" t="s">
        <v>5</v>
      </c>
      <c r="C345" s="96">
        <f aca="true" t="shared" si="173" ref="C345:O345">C344/C343</f>
        <v>-0.16666666666666666</v>
      </c>
      <c r="D345" s="96">
        <f t="shared" si="173"/>
        <v>-0.20833333333333334</v>
      </c>
      <c r="E345" s="96">
        <f t="shared" si="173"/>
        <v>-0.2469879518072289</v>
      </c>
      <c r="F345" s="96">
        <f t="shared" si="173"/>
        <v>-0.3756906077348066</v>
      </c>
      <c r="G345" s="96">
        <f t="shared" si="173"/>
        <v>-0.39344262295081966</v>
      </c>
      <c r="H345" s="96">
        <f t="shared" si="173"/>
        <v>-0.12871287128712872</v>
      </c>
      <c r="I345" s="96">
        <f t="shared" si="173"/>
        <v>0.2403846153846154</v>
      </c>
      <c r="J345" s="96">
        <f t="shared" si="173"/>
        <v>0.05263157894736842</v>
      </c>
      <c r="K345" s="96">
        <f t="shared" si="173"/>
        <v>-0.10810810810810811</v>
      </c>
      <c r="L345" s="96">
        <f t="shared" si="173"/>
        <v>-0.0449438202247191</v>
      </c>
      <c r="M345" s="96"/>
      <c r="N345" s="96"/>
      <c r="O345" s="96">
        <f t="shared" si="173"/>
        <v>-0.17726550079491257</v>
      </c>
    </row>
    <row r="346" spans="1:15" ht="12.75">
      <c r="A346" s="95"/>
      <c r="B346" s="48">
        <v>2014</v>
      </c>
      <c r="C346" s="93">
        <v>12</v>
      </c>
      <c r="D346" s="93">
        <v>12</v>
      </c>
      <c r="E346" s="93">
        <v>8</v>
      </c>
      <c r="F346" s="93">
        <v>6</v>
      </c>
      <c r="G346" s="93">
        <v>9</v>
      </c>
      <c r="H346" s="93">
        <v>5</v>
      </c>
      <c r="I346" s="93">
        <v>5</v>
      </c>
      <c r="J346" s="93">
        <v>10</v>
      </c>
      <c r="K346" s="93">
        <v>8</v>
      </c>
      <c r="L346" s="93">
        <v>12</v>
      </c>
      <c r="M346" s="93"/>
      <c r="N346" s="93"/>
      <c r="O346" s="48">
        <f>SUM(C346:N346)</f>
        <v>87</v>
      </c>
    </row>
    <row r="347" spans="1:15" ht="12.75">
      <c r="A347" s="115" t="s">
        <v>298</v>
      </c>
      <c r="B347" s="47">
        <v>2013</v>
      </c>
      <c r="C347" s="47">
        <v>13</v>
      </c>
      <c r="D347" s="47">
        <v>7</v>
      </c>
      <c r="E347" s="47">
        <v>12</v>
      </c>
      <c r="F347" s="47">
        <v>11</v>
      </c>
      <c r="G347" s="47">
        <v>10</v>
      </c>
      <c r="H347" s="47">
        <v>7</v>
      </c>
      <c r="I347" s="47">
        <v>5</v>
      </c>
      <c r="J347" s="47">
        <v>13</v>
      </c>
      <c r="K347" s="47">
        <v>7</v>
      </c>
      <c r="L347" s="47">
        <v>17</v>
      </c>
      <c r="M347" s="47"/>
      <c r="N347" s="47"/>
      <c r="O347" s="47">
        <f>SUM(C347:N347)</f>
        <v>102</v>
      </c>
    </row>
    <row r="348" spans="1:15" ht="12.75">
      <c r="A348" s="115" t="s">
        <v>299</v>
      </c>
      <c r="B348" s="141" t="s">
        <v>249</v>
      </c>
      <c r="C348" s="47">
        <f aca="true" t="shared" si="174" ref="C348:O348">C346-C347</f>
        <v>-1</v>
      </c>
      <c r="D348" s="47">
        <f t="shared" si="174"/>
        <v>5</v>
      </c>
      <c r="E348" s="47">
        <f t="shared" si="174"/>
        <v>-4</v>
      </c>
      <c r="F348" s="47">
        <f t="shared" si="174"/>
        <v>-5</v>
      </c>
      <c r="G348" s="47">
        <f t="shared" si="174"/>
        <v>-1</v>
      </c>
      <c r="H348" s="47">
        <f t="shared" si="174"/>
        <v>-2</v>
      </c>
      <c r="I348" s="47">
        <f t="shared" si="174"/>
        <v>0</v>
      </c>
      <c r="J348" s="47">
        <f t="shared" si="174"/>
        <v>-3</v>
      </c>
      <c r="K348" s="47">
        <f t="shared" si="174"/>
        <v>1</v>
      </c>
      <c r="L348" s="47">
        <f t="shared" si="174"/>
        <v>-5</v>
      </c>
      <c r="M348" s="47"/>
      <c r="N348" s="47"/>
      <c r="O348" s="47">
        <f t="shared" si="174"/>
        <v>-15</v>
      </c>
    </row>
    <row r="349" spans="1:15" ht="13.5" thickBot="1">
      <c r="A349" s="139"/>
      <c r="B349" s="140" t="s">
        <v>5</v>
      </c>
      <c r="C349" s="96">
        <f aca="true" t="shared" si="175" ref="C349:O349">C348/C347</f>
        <v>-0.07692307692307693</v>
      </c>
      <c r="D349" s="96">
        <f t="shared" si="175"/>
        <v>0.7142857142857143</v>
      </c>
      <c r="E349" s="96">
        <f t="shared" si="175"/>
        <v>-0.3333333333333333</v>
      </c>
      <c r="F349" s="96">
        <f t="shared" si="175"/>
        <v>-0.45454545454545453</v>
      </c>
      <c r="G349" s="96">
        <f t="shared" si="175"/>
        <v>-0.1</v>
      </c>
      <c r="H349" s="96">
        <f t="shared" si="175"/>
        <v>-0.2857142857142857</v>
      </c>
      <c r="I349" s="96">
        <f t="shared" si="175"/>
        <v>0</v>
      </c>
      <c r="J349" s="96">
        <f t="shared" si="175"/>
        <v>-0.23076923076923078</v>
      </c>
      <c r="K349" s="96">
        <f t="shared" si="175"/>
        <v>0.14285714285714285</v>
      </c>
      <c r="L349" s="96">
        <f t="shared" si="175"/>
        <v>-0.29411764705882354</v>
      </c>
      <c r="M349" s="96"/>
      <c r="N349" s="96"/>
      <c r="O349" s="96">
        <f t="shared" si="175"/>
        <v>-0.14705882352941177</v>
      </c>
    </row>
    <row r="351" ht="13.5" thickBot="1">
      <c r="A351" s="144" t="s">
        <v>270</v>
      </c>
    </row>
    <row r="352" spans="1:15" ht="13.5" thickBot="1">
      <c r="A352" t="s">
        <v>0</v>
      </c>
      <c r="B352" s="116" t="s">
        <v>248</v>
      </c>
      <c r="C352" s="116" t="s">
        <v>275</v>
      </c>
      <c r="D352" s="116" t="s">
        <v>276</v>
      </c>
      <c r="E352" s="116" t="s">
        <v>277</v>
      </c>
      <c r="F352" s="116" t="s">
        <v>278</v>
      </c>
      <c r="G352" s="116" t="s">
        <v>279</v>
      </c>
      <c r="H352" s="116" t="s">
        <v>280</v>
      </c>
      <c r="I352" s="116" t="s">
        <v>281</v>
      </c>
      <c r="J352" s="116" t="s">
        <v>282</v>
      </c>
      <c r="K352" s="116" t="s">
        <v>283</v>
      </c>
      <c r="L352" s="116" t="s">
        <v>284</v>
      </c>
      <c r="M352" s="116" t="s">
        <v>285</v>
      </c>
      <c r="N352" s="116" t="s">
        <v>286</v>
      </c>
      <c r="O352" s="116" t="s">
        <v>40</v>
      </c>
    </row>
    <row r="353" spans="1:15" ht="12.75">
      <c r="A353" s="94"/>
      <c r="B353" s="48">
        <v>2014</v>
      </c>
      <c r="C353" s="48">
        <f aca="true" t="shared" si="176" ref="C353:L354">SUM(C357+C361+C365+C369+C373+C377+C381)</f>
        <v>239</v>
      </c>
      <c r="D353" s="48">
        <f t="shared" si="176"/>
        <v>225</v>
      </c>
      <c r="E353" s="48">
        <f t="shared" si="176"/>
        <v>197</v>
      </c>
      <c r="F353" s="48">
        <f t="shared" si="176"/>
        <v>191</v>
      </c>
      <c r="G353" s="48">
        <f t="shared" si="176"/>
        <v>200</v>
      </c>
      <c r="H353" s="48">
        <f t="shared" si="176"/>
        <v>188</v>
      </c>
      <c r="I353" s="48">
        <f t="shared" si="176"/>
        <v>207</v>
      </c>
      <c r="J353" s="48">
        <f t="shared" si="176"/>
        <v>205</v>
      </c>
      <c r="K353" s="48">
        <f t="shared" si="176"/>
        <v>180</v>
      </c>
      <c r="L353" s="48">
        <f t="shared" si="176"/>
        <v>165</v>
      </c>
      <c r="M353" s="48"/>
      <c r="N353" s="48"/>
      <c r="O353" s="48">
        <f>SUM(O357+O361+O365+O369+O373+O377+O381)</f>
        <v>1997</v>
      </c>
    </row>
    <row r="354" spans="1:15" ht="12.75">
      <c r="A354" s="115" t="s">
        <v>40</v>
      </c>
      <c r="B354" s="47">
        <v>2013</v>
      </c>
      <c r="C354" s="47">
        <f t="shared" si="176"/>
        <v>237</v>
      </c>
      <c r="D354" s="47">
        <f t="shared" si="176"/>
        <v>236</v>
      </c>
      <c r="E354" s="47">
        <f t="shared" si="176"/>
        <v>217</v>
      </c>
      <c r="F354" s="47">
        <f t="shared" si="176"/>
        <v>238</v>
      </c>
      <c r="G354" s="47">
        <f t="shared" si="176"/>
        <v>232</v>
      </c>
      <c r="H354" s="47">
        <f t="shared" si="176"/>
        <v>297</v>
      </c>
      <c r="I354" s="47">
        <f t="shared" si="176"/>
        <v>260</v>
      </c>
      <c r="J354" s="47">
        <f t="shared" si="176"/>
        <v>202</v>
      </c>
      <c r="K354" s="47">
        <f t="shared" si="176"/>
        <v>222</v>
      </c>
      <c r="L354" s="47">
        <f t="shared" si="176"/>
        <v>246</v>
      </c>
      <c r="M354" s="47"/>
      <c r="N354" s="47"/>
      <c r="O354" s="47">
        <f>SUM(C354:N354)</f>
        <v>2387</v>
      </c>
    </row>
    <row r="355" spans="1:15" ht="12.75">
      <c r="A355" s="115" t="s">
        <v>287</v>
      </c>
      <c r="B355" s="138" t="s">
        <v>249</v>
      </c>
      <c r="C355" s="47">
        <f aca="true" t="shared" si="177" ref="C355:O355">C353-C354</f>
        <v>2</v>
      </c>
      <c r="D355" s="47">
        <f t="shared" si="177"/>
        <v>-11</v>
      </c>
      <c r="E355" s="47">
        <f t="shared" si="177"/>
        <v>-20</v>
      </c>
      <c r="F355" s="47">
        <f t="shared" si="177"/>
        <v>-47</v>
      </c>
      <c r="G355" s="47">
        <f t="shared" si="177"/>
        <v>-32</v>
      </c>
      <c r="H355" s="47">
        <f t="shared" si="177"/>
        <v>-109</v>
      </c>
      <c r="I355" s="47">
        <f t="shared" si="177"/>
        <v>-53</v>
      </c>
      <c r="J355" s="47">
        <f t="shared" si="177"/>
        <v>3</v>
      </c>
      <c r="K355" s="47">
        <f t="shared" si="177"/>
        <v>-42</v>
      </c>
      <c r="L355" s="47">
        <f t="shared" si="177"/>
        <v>-81</v>
      </c>
      <c r="M355" s="47"/>
      <c r="N355" s="47"/>
      <c r="O355" s="47">
        <f t="shared" si="177"/>
        <v>-390</v>
      </c>
    </row>
    <row r="356" spans="1:15" ht="13.5" thickBot="1">
      <c r="A356" s="139"/>
      <c r="B356" s="140" t="s">
        <v>5</v>
      </c>
      <c r="C356" s="96">
        <f aca="true" t="shared" si="178" ref="C356:O356">C355/C354</f>
        <v>0.008438818565400843</v>
      </c>
      <c r="D356" s="96">
        <f t="shared" si="178"/>
        <v>-0.046610169491525424</v>
      </c>
      <c r="E356" s="96">
        <f t="shared" si="178"/>
        <v>-0.09216589861751152</v>
      </c>
      <c r="F356" s="96">
        <f t="shared" si="178"/>
        <v>-0.19747899159663865</v>
      </c>
      <c r="G356" s="96">
        <f t="shared" si="178"/>
        <v>-0.13793103448275862</v>
      </c>
      <c r="H356" s="96">
        <f t="shared" si="178"/>
        <v>-0.367003367003367</v>
      </c>
      <c r="I356" s="96">
        <f t="shared" si="178"/>
        <v>-0.20384615384615384</v>
      </c>
      <c r="J356" s="96">
        <f t="shared" si="178"/>
        <v>0.01485148514851485</v>
      </c>
      <c r="K356" s="96">
        <f t="shared" si="178"/>
        <v>-0.1891891891891892</v>
      </c>
      <c r="L356" s="96">
        <f t="shared" si="178"/>
        <v>-0.32926829268292684</v>
      </c>
      <c r="M356" s="96"/>
      <c r="N356" s="96"/>
      <c r="O356" s="96">
        <f t="shared" si="178"/>
        <v>-0.16338500209467952</v>
      </c>
    </row>
    <row r="357" spans="1:15" ht="12.75">
      <c r="A357" s="95"/>
      <c r="B357" s="48">
        <v>2014</v>
      </c>
      <c r="C357" s="48">
        <v>2</v>
      </c>
      <c r="D357" s="48">
        <v>0</v>
      </c>
      <c r="E357" s="48">
        <v>1</v>
      </c>
      <c r="F357" s="48">
        <v>2</v>
      </c>
      <c r="G357" s="48">
        <v>1</v>
      </c>
      <c r="H357" s="48">
        <v>1</v>
      </c>
      <c r="I357" s="48">
        <v>0</v>
      </c>
      <c r="J357" s="48">
        <v>2</v>
      </c>
      <c r="K357" s="48">
        <v>1</v>
      </c>
      <c r="L357" s="48">
        <v>1</v>
      </c>
      <c r="M357" s="48"/>
      <c r="N357" s="48"/>
      <c r="O357" s="48">
        <f>SUM(C357:N357)</f>
        <v>11</v>
      </c>
    </row>
    <row r="358" spans="1:15" ht="12.75">
      <c r="A358" s="115" t="s">
        <v>288</v>
      </c>
      <c r="B358" s="47">
        <v>2013</v>
      </c>
      <c r="C358" s="47">
        <v>5</v>
      </c>
      <c r="D358" s="47">
        <v>2</v>
      </c>
      <c r="E358" s="47">
        <v>2</v>
      </c>
      <c r="F358" s="47">
        <v>0</v>
      </c>
      <c r="G358" s="47">
        <v>3</v>
      </c>
      <c r="H358" s="47">
        <v>2</v>
      </c>
      <c r="I358" s="47">
        <v>0</v>
      </c>
      <c r="J358" s="47">
        <v>9</v>
      </c>
      <c r="K358" s="47">
        <v>0</v>
      </c>
      <c r="L358" s="47">
        <v>1</v>
      </c>
      <c r="M358" s="47"/>
      <c r="N358" s="47"/>
      <c r="O358" s="47">
        <f>SUM(C358:N358)</f>
        <v>24</v>
      </c>
    </row>
    <row r="359" spans="1:15" ht="12.75">
      <c r="A359" s="115" t="s">
        <v>289</v>
      </c>
      <c r="B359" s="141" t="s">
        <v>249</v>
      </c>
      <c r="C359" s="47">
        <f aca="true" t="shared" si="179" ref="C359:O359">C357-C358</f>
        <v>-3</v>
      </c>
      <c r="D359" s="47">
        <f t="shared" si="179"/>
        <v>-2</v>
      </c>
      <c r="E359" s="47">
        <f t="shared" si="179"/>
        <v>-1</v>
      </c>
      <c r="F359" s="47">
        <f t="shared" si="179"/>
        <v>2</v>
      </c>
      <c r="G359" s="47">
        <f t="shared" si="179"/>
        <v>-2</v>
      </c>
      <c r="H359" s="47">
        <f t="shared" si="179"/>
        <v>-1</v>
      </c>
      <c r="I359" s="47">
        <f t="shared" si="179"/>
        <v>0</v>
      </c>
      <c r="J359" s="47">
        <f t="shared" si="179"/>
        <v>-7</v>
      </c>
      <c r="K359" s="47">
        <f t="shared" si="179"/>
        <v>1</v>
      </c>
      <c r="L359" s="47">
        <f t="shared" si="179"/>
        <v>0</v>
      </c>
      <c r="M359" s="47"/>
      <c r="N359" s="47"/>
      <c r="O359" s="47">
        <f t="shared" si="179"/>
        <v>-13</v>
      </c>
    </row>
    <row r="360" spans="1:15" ht="13.5" thickBot="1">
      <c r="A360" s="139"/>
      <c r="B360" s="140" t="s">
        <v>5</v>
      </c>
      <c r="C360" s="96">
        <f aca="true" t="shared" si="180" ref="C360:J360">C359/C358</f>
        <v>-0.6</v>
      </c>
      <c r="D360" s="96">
        <f t="shared" si="180"/>
        <v>-1</v>
      </c>
      <c r="E360" s="96">
        <f t="shared" si="180"/>
        <v>-0.5</v>
      </c>
      <c r="F360" s="96">
        <v>0</v>
      </c>
      <c r="G360" s="96">
        <f t="shared" si="180"/>
        <v>-0.6666666666666666</v>
      </c>
      <c r="H360" s="96">
        <f t="shared" si="180"/>
        <v>-0.5</v>
      </c>
      <c r="I360" s="96">
        <v>0</v>
      </c>
      <c r="J360" s="96">
        <f t="shared" si="180"/>
        <v>-0.7777777777777778</v>
      </c>
      <c r="K360" s="96">
        <v>0</v>
      </c>
      <c r="L360" s="96">
        <f>L359/L358</f>
        <v>0</v>
      </c>
      <c r="M360" s="96"/>
      <c r="N360" s="96"/>
      <c r="O360" s="96">
        <f>O359/O358</f>
        <v>-0.5416666666666666</v>
      </c>
    </row>
    <row r="361" spans="1:15" ht="12.75">
      <c r="A361" s="95"/>
      <c r="B361" s="48">
        <v>2014</v>
      </c>
      <c r="C361" s="93">
        <v>1</v>
      </c>
      <c r="D361" s="93">
        <v>0</v>
      </c>
      <c r="E361" s="93">
        <v>0</v>
      </c>
      <c r="F361" s="93">
        <v>0</v>
      </c>
      <c r="G361" s="93">
        <v>3</v>
      </c>
      <c r="H361" s="93">
        <v>3</v>
      </c>
      <c r="I361" s="93">
        <v>0</v>
      </c>
      <c r="J361" s="93">
        <v>0</v>
      </c>
      <c r="K361" s="93">
        <v>0</v>
      </c>
      <c r="L361" s="93">
        <v>0</v>
      </c>
      <c r="M361" s="93"/>
      <c r="N361" s="93"/>
      <c r="O361" s="48">
        <f>SUM(C361:N361)</f>
        <v>7</v>
      </c>
    </row>
    <row r="362" spans="1:15" ht="12.75">
      <c r="A362" s="142" t="s">
        <v>290</v>
      </c>
      <c r="B362" s="47">
        <v>2013</v>
      </c>
      <c r="C362" s="47">
        <v>0</v>
      </c>
      <c r="D362" s="47">
        <v>0</v>
      </c>
      <c r="E362" s="47">
        <v>2</v>
      </c>
      <c r="F362" s="47">
        <v>2</v>
      </c>
      <c r="G362" s="47">
        <v>0</v>
      </c>
      <c r="H362" s="47">
        <v>0</v>
      </c>
      <c r="I362" s="47">
        <v>1</v>
      </c>
      <c r="J362" s="47">
        <v>0</v>
      </c>
      <c r="K362" s="47">
        <v>0</v>
      </c>
      <c r="L362" s="47">
        <v>0</v>
      </c>
      <c r="M362" s="47"/>
      <c r="N362" s="47"/>
      <c r="O362" s="47">
        <f>SUM(C362:N362)</f>
        <v>5</v>
      </c>
    </row>
    <row r="363" spans="1:15" ht="12.75">
      <c r="A363" s="115" t="s">
        <v>291</v>
      </c>
      <c r="B363" s="141" t="s">
        <v>249</v>
      </c>
      <c r="C363" s="47">
        <f aca="true" t="shared" si="181" ref="C363:O363">C361-C362</f>
        <v>1</v>
      </c>
      <c r="D363" s="47">
        <f t="shared" si="181"/>
        <v>0</v>
      </c>
      <c r="E363" s="47">
        <f t="shared" si="181"/>
        <v>-2</v>
      </c>
      <c r="F363" s="47">
        <f t="shared" si="181"/>
        <v>-2</v>
      </c>
      <c r="G363" s="47">
        <f t="shared" si="181"/>
        <v>3</v>
      </c>
      <c r="H363" s="47">
        <f t="shared" si="181"/>
        <v>3</v>
      </c>
      <c r="I363" s="47">
        <f t="shared" si="181"/>
        <v>-1</v>
      </c>
      <c r="J363" s="47">
        <f t="shared" si="181"/>
        <v>0</v>
      </c>
      <c r="K363" s="47">
        <f t="shared" si="181"/>
        <v>0</v>
      </c>
      <c r="L363" s="47">
        <f t="shared" si="181"/>
        <v>0</v>
      </c>
      <c r="M363" s="47"/>
      <c r="N363" s="47"/>
      <c r="O363" s="47">
        <f t="shared" si="181"/>
        <v>2</v>
      </c>
    </row>
    <row r="364" spans="1:15" ht="13.5" thickBot="1">
      <c r="A364" s="139"/>
      <c r="B364" s="140" t="s">
        <v>5</v>
      </c>
      <c r="C364" s="96">
        <v>0</v>
      </c>
      <c r="D364" s="96">
        <v>0</v>
      </c>
      <c r="E364" s="96">
        <f>E363/E362</f>
        <v>-1</v>
      </c>
      <c r="F364" s="96">
        <f>F363/F362</f>
        <v>-1</v>
      </c>
      <c r="G364" s="96">
        <v>0</v>
      </c>
      <c r="H364" s="96">
        <v>0</v>
      </c>
      <c r="I364" s="96">
        <f>I363/I362</f>
        <v>-1</v>
      </c>
      <c r="J364" s="96">
        <v>0</v>
      </c>
      <c r="K364" s="96">
        <v>0</v>
      </c>
      <c r="L364" s="96">
        <v>0</v>
      </c>
      <c r="M364" s="96"/>
      <c r="N364" s="96"/>
      <c r="O364" s="96">
        <f>O363/O362</f>
        <v>0.4</v>
      </c>
    </row>
    <row r="365" spans="1:15" ht="12.75">
      <c r="A365" s="95"/>
      <c r="B365" s="48">
        <v>2014</v>
      </c>
      <c r="C365" s="93">
        <v>15</v>
      </c>
      <c r="D365" s="93">
        <v>8</v>
      </c>
      <c r="E365" s="93">
        <v>6</v>
      </c>
      <c r="F365" s="93">
        <v>4</v>
      </c>
      <c r="G365" s="93">
        <v>5</v>
      </c>
      <c r="H365" s="93">
        <v>4</v>
      </c>
      <c r="I365" s="93">
        <v>3</v>
      </c>
      <c r="J365" s="93">
        <v>8</v>
      </c>
      <c r="K365" s="93">
        <v>6</v>
      </c>
      <c r="L365" s="93">
        <v>7</v>
      </c>
      <c r="M365" s="93"/>
      <c r="N365" s="93"/>
      <c r="O365" s="48">
        <f>SUM(C365:N365)</f>
        <v>66</v>
      </c>
    </row>
    <row r="366" spans="1:15" ht="12.75">
      <c r="A366" s="115" t="s">
        <v>292</v>
      </c>
      <c r="B366" s="47">
        <v>2013</v>
      </c>
      <c r="C366" s="47">
        <v>12</v>
      </c>
      <c r="D366" s="47">
        <v>9</v>
      </c>
      <c r="E366" s="47">
        <v>15</v>
      </c>
      <c r="F366" s="47">
        <v>14</v>
      </c>
      <c r="G366" s="47">
        <v>15</v>
      </c>
      <c r="H366" s="47">
        <v>14</v>
      </c>
      <c r="I366" s="47">
        <v>11</v>
      </c>
      <c r="J366" s="47">
        <v>9</v>
      </c>
      <c r="K366" s="47">
        <v>19</v>
      </c>
      <c r="L366" s="47">
        <v>14</v>
      </c>
      <c r="M366" s="47"/>
      <c r="N366" s="47"/>
      <c r="O366" s="47">
        <f>SUM(C366:N366)</f>
        <v>132</v>
      </c>
    </row>
    <row r="367" spans="1:15" ht="12.75">
      <c r="A367" s="95"/>
      <c r="B367" s="141" t="s">
        <v>249</v>
      </c>
      <c r="C367" s="47">
        <f aca="true" t="shared" si="182" ref="C367:O367">C365-C366</f>
        <v>3</v>
      </c>
      <c r="D367" s="47">
        <f t="shared" si="182"/>
        <v>-1</v>
      </c>
      <c r="E367" s="47">
        <f t="shared" si="182"/>
        <v>-9</v>
      </c>
      <c r="F367" s="47">
        <f t="shared" si="182"/>
        <v>-10</v>
      </c>
      <c r="G367" s="47">
        <f t="shared" si="182"/>
        <v>-10</v>
      </c>
      <c r="H367" s="47">
        <f t="shared" si="182"/>
        <v>-10</v>
      </c>
      <c r="I367" s="47">
        <f t="shared" si="182"/>
        <v>-8</v>
      </c>
      <c r="J367" s="47">
        <f t="shared" si="182"/>
        <v>-1</v>
      </c>
      <c r="K367" s="47">
        <f t="shared" si="182"/>
        <v>-13</v>
      </c>
      <c r="L367" s="47">
        <f t="shared" si="182"/>
        <v>-7</v>
      </c>
      <c r="M367" s="47"/>
      <c r="N367" s="47"/>
      <c r="O367" s="47">
        <f t="shared" si="182"/>
        <v>-66</v>
      </c>
    </row>
    <row r="368" spans="1:15" ht="13.5" thickBot="1">
      <c r="A368" s="139"/>
      <c r="B368" s="140" t="s">
        <v>5</v>
      </c>
      <c r="C368" s="96">
        <f aca="true" t="shared" si="183" ref="C368:O368">C367/C366</f>
        <v>0.25</v>
      </c>
      <c r="D368" s="96">
        <f t="shared" si="183"/>
        <v>-0.1111111111111111</v>
      </c>
      <c r="E368" s="96">
        <f t="shared" si="183"/>
        <v>-0.6</v>
      </c>
      <c r="F368" s="96">
        <f t="shared" si="183"/>
        <v>-0.7142857142857143</v>
      </c>
      <c r="G368" s="96">
        <f t="shared" si="183"/>
        <v>-0.6666666666666666</v>
      </c>
      <c r="H368" s="96">
        <f t="shared" si="183"/>
        <v>-0.7142857142857143</v>
      </c>
      <c r="I368" s="96">
        <f t="shared" si="183"/>
        <v>-0.7272727272727273</v>
      </c>
      <c r="J368" s="96">
        <f t="shared" si="183"/>
        <v>-0.1111111111111111</v>
      </c>
      <c r="K368" s="96">
        <f t="shared" si="183"/>
        <v>-0.6842105263157895</v>
      </c>
      <c r="L368" s="96">
        <f t="shared" si="183"/>
        <v>-0.5</v>
      </c>
      <c r="M368" s="96"/>
      <c r="N368" s="96"/>
      <c r="O368" s="96">
        <f t="shared" si="183"/>
        <v>-0.5</v>
      </c>
    </row>
    <row r="369" spans="1:15" ht="12.75">
      <c r="A369" s="95"/>
      <c r="B369" s="48">
        <v>2014</v>
      </c>
      <c r="C369" s="93">
        <v>7</v>
      </c>
      <c r="D369" s="93">
        <v>10</v>
      </c>
      <c r="E369" s="93">
        <v>4</v>
      </c>
      <c r="F369" s="93">
        <v>5</v>
      </c>
      <c r="G369" s="93">
        <v>6</v>
      </c>
      <c r="H369" s="93">
        <v>7</v>
      </c>
      <c r="I369" s="93">
        <v>9</v>
      </c>
      <c r="J369" s="93">
        <v>2</v>
      </c>
      <c r="K369" s="93">
        <v>7</v>
      </c>
      <c r="L369" s="93">
        <v>7</v>
      </c>
      <c r="M369" s="93"/>
      <c r="N369" s="93"/>
      <c r="O369" s="48">
        <f>SUM(C369:N369)</f>
        <v>64</v>
      </c>
    </row>
    <row r="370" spans="1:15" ht="12.75">
      <c r="A370" s="115" t="s">
        <v>293</v>
      </c>
      <c r="B370" s="47">
        <v>2013</v>
      </c>
      <c r="C370" s="47">
        <v>7</v>
      </c>
      <c r="D370" s="47">
        <v>7</v>
      </c>
      <c r="E370" s="47">
        <v>6</v>
      </c>
      <c r="F370" s="47">
        <v>8</v>
      </c>
      <c r="G370" s="47">
        <v>9</v>
      </c>
      <c r="H370" s="47">
        <v>7</v>
      </c>
      <c r="I370" s="47">
        <v>9</v>
      </c>
      <c r="J370" s="47">
        <v>6</v>
      </c>
      <c r="K370" s="47">
        <v>5</v>
      </c>
      <c r="L370" s="47">
        <v>1</v>
      </c>
      <c r="M370" s="47"/>
      <c r="N370" s="47"/>
      <c r="O370" s="47">
        <f>SUM(C370:N370)</f>
        <v>65</v>
      </c>
    </row>
    <row r="371" spans="1:15" ht="12.75">
      <c r="A371" s="115" t="s">
        <v>294</v>
      </c>
      <c r="B371" s="141" t="s">
        <v>249</v>
      </c>
      <c r="C371" s="47">
        <f aca="true" t="shared" si="184" ref="C371:O371">C369-C370</f>
        <v>0</v>
      </c>
      <c r="D371" s="47">
        <f t="shared" si="184"/>
        <v>3</v>
      </c>
      <c r="E371" s="47">
        <f t="shared" si="184"/>
        <v>-2</v>
      </c>
      <c r="F371" s="47">
        <f t="shared" si="184"/>
        <v>-3</v>
      </c>
      <c r="G371" s="47">
        <f t="shared" si="184"/>
        <v>-3</v>
      </c>
      <c r="H371" s="47">
        <f t="shared" si="184"/>
        <v>0</v>
      </c>
      <c r="I371" s="47">
        <f t="shared" si="184"/>
        <v>0</v>
      </c>
      <c r="J371" s="47">
        <f t="shared" si="184"/>
        <v>-4</v>
      </c>
      <c r="K371" s="47">
        <f t="shared" si="184"/>
        <v>2</v>
      </c>
      <c r="L371" s="47">
        <f t="shared" si="184"/>
        <v>6</v>
      </c>
      <c r="M371" s="47"/>
      <c r="N371" s="47"/>
      <c r="O371" s="47">
        <f t="shared" si="184"/>
        <v>-1</v>
      </c>
    </row>
    <row r="372" spans="1:15" ht="13.5" thickBot="1">
      <c r="A372" s="139" t="s">
        <v>0</v>
      </c>
      <c r="B372" s="140" t="s">
        <v>5</v>
      </c>
      <c r="C372" s="96">
        <f aca="true" t="shared" si="185" ref="C372:O372">C371/C370</f>
        <v>0</v>
      </c>
      <c r="D372" s="96">
        <f t="shared" si="185"/>
        <v>0.42857142857142855</v>
      </c>
      <c r="E372" s="96">
        <f t="shared" si="185"/>
        <v>-0.3333333333333333</v>
      </c>
      <c r="F372" s="96">
        <f t="shared" si="185"/>
        <v>-0.375</v>
      </c>
      <c r="G372" s="96">
        <f t="shared" si="185"/>
        <v>-0.3333333333333333</v>
      </c>
      <c r="H372" s="96">
        <f t="shared" si="185"/>
        <v>0</v>
      </c>
      <c r="I372" s="96">
        <f t="shared" si="185"/>
        <v>0</v>
      </c>
      <c r="J372" s="96">
        <f t="shared" si="185"/>
        <v>-0.6666666666666666</v>
      </c>
      <c r="K372" s="96">
        <f t="shared" si="185"/>
        <v>0.4</v>
      </c>
      <c r="L372" s="96">
        <f t="shared" si="185"/>
        <v>6</v>
      </c>
      <c r="M372" s="96"/>
      <c r="N372" s="96"/>
      <c r="O372" s="96">
        <f t="shared" si="185"/>
        <v>-0.015384615384615385</v>
      </c>
    </row>
    <row r="373" spans="1:15" ht="12.75">
      <c r="A373" s="95"/>
      <c r="B373" s="48">
        <v>2014</v>
      </c>
      <c r="C373" s="93">
        <v>85</v>
      </c>
      <c r="D373" s="93">
        <v>83</v>
      </c>
      <c r="E373" s="93">
        <v>76</v>
      </c>
      <c r="F373" s="93">
        <v>79</v>
      </c>
      <c r="G373" s="93">
        <v>60</v>
      </c>
      <c r="H373" s="93">
        <v>46</v>
      </c>
      <c r="I373" s="93">
        <v>76</v>
      </c>
      <c r="J373" s="93">
        <v>73</v>
      </c>
      <c r="K373" s="93">
        <v>70</v>
      </c>
      <c r="L373" s="93">
        <v>68</v>
      </c>
      <c r="M373" s="93"/>
      <c r="N373" s="93"/>
      <c r="O373" s="48">
        <f>SUM(C373:N373)</f>
        <v>716</v>
      </c>
    </row>
    <row r="374" spans="1:15" ht="12.75">
      <c r="A374" s="115" t="s">
        <v>295</v>
      </c>
      <c r="B374" s="47">
        <v>2013</v>
      </c>
      <c r="C374" s="47">
        <v>79</v>
      </c>
      <c r="D374" s="47">
        <v>87</v>
      </c>
      <c r="E374" s="47">
        <v>101</v>
      </c>
      <c r="F374" s="47">
        <v>116</v>
      </c>
      <c r="G374" s="47">
        <v>110</v>
      </c>
      <c r="H374" s="47">
        <v>124</v>
      </c>
      <c r="I374" s="47">
        <v>132</v>
      </c>
      <c r="J374" s="47">
        <v>97</v>
      </c>
      <c r="K374" s="47">
        <v>82</v>
      </c>
      <c r="L374" s="47">
        <v>113</v>
      </c>
      <c r="M374" s="47"/>
      <c r="N374" s="47"/>
      <c r="O374" s="47">
        <f>SUM(C374:N374)</f>
        <v>1041</v>
      </c>
    </row>
    <row r="375" spans="1:15" ht="12.75">
      <c r="A375" s="95"/>
      <c r="B375" s="141" t="s">
        <v>249</v>
      </c>
      <c r="C375" s="47">
        <f aca="true" t="shared" si="186" ref="C375:O375">C373-C374</f>
        <v>6</v>
      </c>
      <c r="D375" s="47">
        <f t="shared" si="186"/>
        <v>-4</v>
      </c>
      <c r="E375" s="47">
        <f t="shared" si="186"/>
        <v>-25</v>
      </c>
      <c r="F375" s="47">
        <f t="shared" si="186"/>
        <v>-37</v>
      </c>
      <c r="G375" s="47">
        <f t="shared" si="186"/>
        <v>-50</v>
      </c>
      <c r="H375" s="47">
        <f t="shared" si="186"/>
        <v>-78</v>
      </c>
      <c r="I375" s="47">
        <f t="shared" si="186"/>
        <v>-56</v>
      </c>
      <c r="J375" s="47">
        <f t="shared" si="186"/>
        <v>-24</v>
      </c>
      <c r="K375" s="47">
        <f t="shared" si="186"/>
        <v>-12</v>
      </c>
      <c r="L375" s="47">
        <f t="shared" si="186"/>
        <v>-45</v>
      </c>
      <c r="M375" s="47"/>
      <c r="N375" s="47"/>
      <c r="O375" s="47">
        <f t="shared" si="186"/>
        <v>-325</v>
      </c>
    </row>
    <row r="376" spans="1:15" ht="13.5" thickBot="1">
      <c r="A376" s="139"/>
      <c r="B376" s="140" t="s">
        <v>5</v>
      </c>
      <c r="C376" s="96">
        <f aca="true" t="shared" si="187" ref="C376:O376">C375/C374</f>
        <v>0.0759493670886076</v>
      </c>
      <c r="D376" s="96">
        <f t="shared" si="187"/>
        <v>-0.04597701149425287</v>
      </c>
      <c r="E376" s="96">
        <f t="shared" si="187"/>
        <v>-0.24752475247524752</v>
      </c>
      <c r="F376" s="96">
        <f t="shared" si="187"/>
        <v>-0.31896551724137934</v>
      </c>
      <c r="G376" s="96">
        <f t="shared" si="187"/>
        <v>-0.45454545454545453</v>
      </c>
      <c r="H376" s="96">
        <f t="shared" si="187"/>
        <v>-0.6290322580645161</v>
      </c>
      <c r="I376" s="96">
        <f t="shared" si="187"/>
        <v>-0.42424242424242425</v>
      </c>
      <c r="J376" s="96">
        <f t="shared" si="187"/>
        <v>-0.24742268041237114</v>
      </c>
      <c r="K376" s="96">
        <f t="shared" si="187"/>
        <v>-0.14634146341463414</v>
      </c>
      <c r="L376" s="96">
        <f t="shared" si="187"/>
        <v>-0.39823008849557523</v>
      </c>
      <c r="M376" s="96"/>
      <c r="N376" s="96"/>
      <c r="O376" s="96">
        <f t="shared" si="187"/>
        <v>-0.3121998078770413</v>
      </c>
    </row>
    <row r="377" spans="1:15" ht="12.75">
      <c r="A377" s="95"/>
      <c r="B377" s="48">
        <v>2014</v>
      </c>
      <c r="C377" s="93">
        <v>125</v>
      </c>
      <c r="D377" s="93">
        <v>118</v>
      </c>
      <c r="E377" s="93">
        <v>101</v>
      </c>
      <c r="F377" s="93">
        <v>97</v>
      </c>
      <c r="G377" s="93">
        <v>120</v>
      </c>
      <c r="H377" s="93">
        <v>116</v>
      </c>
      <c r="I377" s="93">
        <v>113</v>
      </c>
      <c r="J377" s="93">
        <v>111</v>
      </c>
      <c r="K377" s="93">
        <v>92</v>
      </c>
      <c r="L377" s="93">
        <v>78</v>
      </c>
      <c r="M377" s="93"/>
      <c r="N377" s="93"/>
      <c r="O377" s="48">
        <f>SUM(C377:N377)</f>
        <v>1071</v>
      </c>
    </row>
    <row r="378" spans="1:15" ht="12.75">
      <c r="A378" s="115" t="s">
        <v>296</v>
      </c>
      <c r="B378" s="47">
        <v>2013</v>
      </c>
      <c r="C378" s="47">
        <v>128</v>
      </c>
      <c r="D378" s="47">
        <v>126</v>
      </c>
      <c r="E378" s="47">
        <v>85</v>
      </c>
      <c r="F378" s="47">
        <v>90</v>
      </c>
      <c r="G378" s="47">
        <v>84</v>
      </c>
      <c r="H378" s="47">
        <v>139</v>
      </c>
      <c r="I378" s="47">
        <v>100</v>
      </c>
      <c r="J378" s="47">
        <v>75</v>
      </c>
      <c r="K378" s="47">
        <v>107</v>
      </c>
      <c r="L378" s="47">
        <v>109</v>
      </c>
      <c r="M378" s="47"/>
      <c r="N378" s="47"/>
      <c r="O378" s="47">
        <f>SUM(C378:N378)</f>
        <v>1043</v>
      </c>
    </row>
    <row r="379" spans="1:15" ht="12.75">
      <c r="A379" s="115" t="s">
        <v>297</v>
      </c>
      <c r="B379" s="141" t="s">
        <v>249</v>
      </c>
      <c r="C379" s="47">
        <f aca="true" t="shared" si="188" ref="C379:O379">C377-C378</f>
        <v>-3</v>
      </c>
      <c r="D379" s="47">
        <f t="shared" si="188"/>
        <v>-8</v>
      </c>
      <c r="E379" s="47">
        <f t="shared" si="188"/>
        <v>16</v>
      </c>
      <c r="F379" s="47">
        <f t="shared" si="188"/>
        <v>7</v>
      </c>
      <c r="G379" s="47">
        <f t="shared" si="188"/>
        <v>36</v>
      </c>
      <c r="H379" s="47">
        <f t="shared" si="188"/>
        <v>-23</v>
      </c>
      <c r="I379" s="47">
        <f t="shared" si="188"/>
        <v>13</v>
      </c>
      <c r="J379" s="47">
        <f t="shared" si="188"/>
        <v>36</v>
      </c>
      <c r="K379" s="47">
        <f t="shared" si="188"/>
        <v>-15</v>
      </c>
      <c r="L379" s="47">
        <f t="shared" si="188"/>
        <v>-31</v>
      </c>
      <c r="M379" s="47"/>
      <c r="N379" s="47"/>
      <c r="O379" s="47">
        <f t="shared" si="188"/>
        <v>28</v>
      </c>
    </row>
    <row r="380" spans="1:15" ht="13.5" thickBot="1">
      <c r="A380" s="139"/>
      <c r="B380" s="140" t="s">
        <v>5</v>
      </c>
      <c r="C380" s="96">
        <f aca="true" t="shared" si="189" ref="C380:O380">C379/C378</f>
        <v>-0.0234375</v>
      </c>
      <c r="D380" s="96">
        <f t="shared" si="189"/>
        <v>-0.06349206349206349</v>
      </c>
      <c r="E380" s="96">
        <f t="shared" si="189"/>
        <v>0.18823529411764706</v>
      </c>
      <c r="F380" s="96">
        <f t="shared" si="189"/>
        <v>0.07777777777777778</v>
      </c>
      <c r="G380" s="96">
        <f t="shared" si="189"/>
        <v>0.42857142857142855</v>
      </c>
      <c r="H380" s="96">
        <f t="shared" si="189"/>
        <v>-0.16546762589928057</v>
      </c>
      <c r="I380" s="96">
        <f t="shared" si="189"/>
        <v>0.13</v>
      </c>
      <c r="J380" s="96">
        <f t="shared" si="189"/>
        <v>0.48</v>
      </c>
      <c r="K380" s="96">
        <f t="shared" si="189"/>
        <v>-0.14018691588785046</v>
      </c>
      <c r="L380" s="96">
        <f t="shared" si="189"/>
        <v>-0.28440366972477066</v>
      </c>
      <c r="M380" s="96"/>
      <c r="N380" s="96"/>
      <c r="O380" s="96">
        <f t="shared" si="189"/>
        <v>0.026845637583892617</v>
      </c>
    </row>
    <row r="381" spans="1:15" ht="12.75">
      <c r="A381" s="95"/>
      <c r="B381" s="48">
        <v>2014</v>
      </c>
      <c r="C381" s="93">
        <v>4</v>
      </c>
      <c r="D381" s="93">
        <v>6</v>
      </c>
      <c r="E381" s="93">
        <v>9</v>
      </c>
      <c r="F381" s="93">
        <v>4</v>
      </c>
      <c r="G381" s="93">
        <v>5</v>
      </c>
      <c r="H381" s="93">
        <v>11</v>
      </c>
      <c r="I381" s="93">
        <v>6</v>
      </c>
      <c r="J381" s="93">
        <v>9</v>
      </c>
      <c r="K381" s="93">
        <v>4</v>
      </c>
      <c r="L381" s="93">
        <v>4</v>
      </c>
      <c r="M381" s="93"/>
      <c r="N381" s="93"/>
      <c r="O381" s="48">
        <f>SUM(C381:N381)</f>
        <v>62</v>
      </c>
    </row>
    <row r="382" spans="1:15" ht="12.75">
      <c r="A382" s="115" t="s">
        <v>298</v>
      </c>
      <c r="B382" s="47">
        <v>2013</v>
      </c>
      <c r="C382" s="47">
        <v>6</v>
      </c>
      <c r="D382" s="47">
        <v>5</v>
      </c>
      <c r="E382" s="47">
        <v>6</v>
      </c>
      <c r="F382" s="47">
        <v>8</v>
      </c>
      <c r="G382" s="47">
        <v>11</v>
      </c>
      <c r="H382" s="47">
        <v>11</v>
      </c>
      <c r="I382" s="47">
        <v>7</v>
      </c>
      <c r="J382" s="47">
        <v>6</v>
      </c>
      <c r="K382" s="47">
        <v>9</v>
      </c>
      <c r="L382" s="47">
        <v>8</v>
      </c>
      <c r="M382" s="47"/>
      <c r="N382" s="47"/>
      <c r="O382" s="47">
        <f>SUM(C382:N382)</f>
        <v>77</v>
      </c>
    </row>
    <row r="383" spans="1:15" ht="12.75">
      <c r="A383" s="115" t="s">
        <v>299</v>
      </c>
      <c r="B383" s="141" t="s">
        <v>249</v>
      </c>
      <c r="C383" s="47">
        <f aca="true" t="shared" si="190" ref="C383:O383">C381-C382</f>
        <v>-2</v>
      </c>
      <c r="D383" s="47">
        <f t="shared" si="190"/>
        <v>1</v>
      </c>
      <c r="E383" s="47">
        <f t="shared" si="190"/>
        <v>3</v>
      </c>
      <c r="F383" s="47">
        <f t="shared" si="190"/>
        <v>-4</v>
      </c>
      <c r="G383" s="47">
        <f t="shared" si="190"/>
        <v>-6</v>
      </c>
      <c r="H383" s="47">
        <f t="shared" si="190"/>
        <v>0</v>
      </c>
      <c r="I383" s="47">
        <f t="shared" si="190"/>
        <v>-1</v>
      </c>
      <c r="J383" s="47">
        <f t="shared" si="190"/>
        <v>3</v>
      </c>
      <c r="K383" s="47">
        <f t="shared" si="190"/>
        <v>-5</v>
      </c>
      <c r="L383" s="47">
        <f t="shared" si="190"/>
        <v>-4</v>
      </c>
      <c r="M383" s="47"/>
      <c r="N383" s="47"/>
      <c r="O383" s="47">
        <f t="shared" si="190"/>
        <v>-15</v>
      </c>
    </row>
    <row r="384" spans="1:15" ht="13.5" thickBot="1">
      <c r="A384" s="139"/>
      <c r="B384" s="140" t="s">
        <v>5</v>
      </c>
      <c r="C384" s="96">
        <f aca="true" t="shared" si="191" ref="C384:O384">C383/C382</f>
        <v>-0.3333333333333333</v>
      </c>
      <c r="D384" s="96">
        <f t="shared" si="191"/>
        <v>0.2</v>
      </c>
      <c r="E384" s="96">
        <f t="shared" si="191"/>
        <v>0.5</v>
      </c>
      <c r="F384" s="96">
        <f t="shared" si="191"/>
        <v>-0.5</v>
      </c>
      <c r="G384" s="96">
        <f t="shared" si="191"/>
        <v>-0.5454545454545454</v>
      </c>
      <c r="H384" s="96">
        <f t="shared" si="191"/>
        <v>0</v>
      </c>
      <c r="I384" s="96">
        <f t="shared" si="191"/>
        <v>-0.14285714285714285</v>
      </c>
      <c r="J384" s="96">
        <f t="shared" si="191"/>
        <v>0.5</v>
      </c>
      <c r="K384" s="96">
        <f t="shared" si="191"/>
        <v>-0.5555555555555556</v>
      </c>
      <c r="L384" s="96">
        <f t="shared" si="191"/>
        <v>-0.5</v>
      </c>
      <c r="M384" s="96"/>
      <c r="N384" s="96"/>
      <c r="O384" s="96">
        <f t="shared" si="191"/>
        <v>-0.19480519480519481</v>
      </c>
    </row>
    <row r="386" ht="13.5" thickBot="1">
      <c r="A386" s="144" t="s">
        <v>271</v>
      </c>
    </row>
    <row r="387" spans="1:15" ht="13.5" thickBot="1">
      <c r="A387" t="s">
        <v>0</v>
      </c>
      <c r="B387" s="116" t="s">
        <v>248</v>
      </c>
      <c r="C387" s="116" t="s">
        <v>275</v>
      </c>
      <c r="D387" s="116" t="s">
        <v>276</v>
      </c>
      <c r="E387" s="116" t="s">
        <v>277</v>
      </c>
      <c r="F387" s="116" t="s">
        <v>278</v>
      </c>
      <c r="G387" s="116" t="s">
        <v>279</v>
      </c>
      <c r="H387" s="116" t="s">
        <v>280</v>
      </c>
      <c r="I387" s="116" t="s">
        <v>281</v>
      </c>
      <c r="J387" s="116" t="s">
        <v>282</v>
      </c>
      <c r="K387" s="116" t="s">
        <v>283</v>
      </c>
      <c r="L387" s="116" t="s">
        <v>284</v>
      </c>
      <c r="M387" s="116" t="s">
        <v>285</v>
      </c>
      <c r="N387" s="116" t="s">
        <v>286</v>
      </c>
      <c r="O387" s="116" t="s">
        <v>40</v>
      </c>
    </row>
    <row r="388" spans="1:15" ht="12.75">
      <c r="A388" s="94"/>
      <c r="B388" s="48">
        <v>2014</v>
      </c>
      <c r="C388" s="48">
        <f aca="true" t="shared" si="192" ref="C388:L389">SUM(C392+C396+C400+C404+C408+C412+C416)</f>
        <v>88</v>
      </c>
      <c r="D388" s="48">
        <f t="shared" si="192"/>
        <v>61</v>
      </c>
      <c r="E388" s="48">
        <f t="shared" si="192"/>
        <v>75</v>
      </c>
      <c r="F388" s="48">
        <f t="shared" si="192"/>
        <v>65</v>
      </c>
      <c r="G388" s="48">
        <f t="shared" si="192"/>
        <v>64</v>
      </c>
      <c r="H388" s="48">
        <f t="shared" si="192"/>
        <v>65</v>
      </c>
      <c r="I388" s="48">
        <f t="shared" si="192"/>
        <v>61</v>
      </c>
      <c r="J388" s="48">
        <f t="shared" si="192"/>
        <v>85</v>
      </c>
      <c r="K388" s="48">
        <f t="shared" si="192"/>
        <v>76</v>
      </c>
      <c r="L388" s="48">
        <f t="shared" si="192"/>
        <v>67</v>
      </c>
      <c r="M388" s="48"/>
      <c r="N388" s="48"/>
      <c r="O388" s="48">
        <f>SUM(O392+O396+O400+O404+O408+O412+O416)</f>
        <v>707</v>
      </c>
    </row>
    <row r="389" spans="1:15" ht="12.75">
      <c r="A389" s="115" t="s">
        <v>40</v>
      </c>
      <c r="B389" s="47">
        <v>2013</v>
      </c>
      <c r="C389" s="47">
        <f t="shared" si="192"/>
        <v>124</v>
      </c>
      <c r="D389" s="47">
        <f t="shared" si="192"/>
        <v>90</v>
      </c>
      <c r="E389" s="47">
        <f t="shared" si="192"/>
        <v>88</v>
      </c>
      <c r="F389" s="47">
        <f t="shared" si="192"/>
        <v>105</v>
      </c>
      <c r="G389" s="47">
        <f t="shared" si="192"/>
        <v>87</v>
      </c>
      <c r="H389" s="47">
        <f t="shared" si="192"/>
        <v>97</v>
      </c>
      <c r="I389" s="47">
        <f t="shared" si="192"/>
        <v>72</v>
      </c>
      <c r="J389" s="47">
        <f t="shared" si="192"/>
        <v>83</v>
      </c>
      <c r="K389" s="47">
        <f t="shared" si="192"/>
        <v>75</v>
      </c>
      <c r="L389" s="47">
        <f t="shared" si="192"/>
        <v>94</v>
      </c>
      <c r="M389" s="47"/>
      <c r="N389" s="47"/>
      <c r="O389" s="47">
        <f>SUM(C389:N389)</f>
        <v>915</v>
      </c>
    </row>
    <row r="390" spans="1:15" ht="12.75">
      <c r="A390" s="115" t="s">
        <v>287</v>
      </c>
      <c r="B390" s="138" t="s">
        <v>249</v>
      </c>
      <c r="C390" s="47">
        <f aca="true" t="shared" si="193" ref="C390:O390">C388-C389</f>
        <v>-36</v>
      </c>
      <c r="D390" s="47">
        <f t="shared" si="193"/>
        <v>-29</v>
      </c>
      <c r="E390" s="47">
        <f t="shared" si="193"/>
        <v>-13</v>
      </c>
      <c r="F390" s="47">
        <f t="shared" si="193"/>
        <v>-40</v>
      </c>
      <c r="G390" s="47">
        <f t="shared" si="193"/>
        <v>-23</v>
      </c>
      <c r="H390" s="47">
        <f t="shared" si="193"/>
        <v>-32</v>
      </c>
      <c r="I390" s="47">
        <f t="shared" si="193"/>
        <v>-11</v>
      </c>
      <c r="J390" s="47">
        <f t="shared" si="193"/>
        <v>2</v>
      </c>
      <c r="K390" s="47">
        <f t="shared" si="193"/>
        <v>1</v>
      </c>
      <c r="L390" s="47">
        <f t="shared" si="193"/>
        <v>-27</v>
      </c>
      <c r="M390" s="47"/>
      <c r="N390" s="47"/>
      <c r="O390" s="47">
        <f t="shared" si="193"/>
        <v>-208</v>
      </c>
    </row>
    <row r="391" spans="1:15" ht="13.5" thickBot="1">
      <c r="A391" s="139"/>
      <c r="B391" s="140" t="s">
        <v>5</v>
      </c>
      <c r="C391" s="96">
        <f aca="true" t="shared" si="194" ref="C391:O391">C390/C389</f>
        <v>-0.2903225806451613</v>
      </c>
      <c r="D391" s="96">
        <f t="shared" si="194"/>
        <v>-0.32222222222222224</v>
      </c>
      <c r="E391" s="96">
        <f t="shared" si="194"/>
        <v>-0.14772727272727273</v>
      </c>
      <c r="F391" s="96">
        <f t="shared" si="194"/>
        <v>-0.38095238095238093</v>
      </c>
      <c r="G391" s="96">
        <f t="shared" si="194"/>
        <v>-0.26436781609195403</v>
      </c>
      <c r="H391" s="96">
        <f t="shared" si="194"/>
        <v>-0.32989690721649484</v>
      </c>
      <c r="I391" s="96">
        <f t="shared" si="194"/>
        <v>-0.1527777777777778</v>
      </c>
      <c r="J391" s="96">
        <f t="shared" si="194"/>
        <v>0.024096385542168676</v>
      </c>
      <c r="K391" s="96">
        <f t="shared" si="194"/>
        <v>0.013333333333333334</v>
      </c>
      <c r="L391" s="96">
        <f t="shared" si="194"/>
        <v>-0.2872340425531915</v>
      </c>
      <c r="M391" s="96"/>
      <c r="N391" s="96"/>
      <c r="O391" s="96">
        <f t="shared" si="194"/>
        <v>-0.2273224043715847</v>
      </c>
    </row>
    <row r="392" spans="1:15" ht="12.75">
      <c r="A392" s="95"/>
      <c r="B392" s="48">
        <v>2014</v>
      </c>
      <c r="C392" s="48">
        <v>0</v>
      </c>
      <c r="D392" s="48">
        <v>0</v>
      </c>
      <c r="E392" s="48">
        <v>0</v>
      </c>
      <c r="F392" s="48">
        <v>0</v>
      </c>
      <c r="G392" s="48">
        <v>0</v>
      </c>
      <c r="H392" s="48">
        <v>0</v>
      </c>
      <c r="I392" s="48">
        <v>0</v>
      </c>
      <c r="J392" s="48">
        <v>1</v>
      </c>
      <c r="K392" s="48">
        <v>1</v>
      </c>
      <c r="L392" s="48">
        <v>1</v>
      </c>
      <c r="M392" s="48"/>
      <c r="N392" s="48"/>
      <c r="O392" s="48">
        <f>SUM(C392:N392)</f>
        <v>3</v>
      </c>
    </row>
    <row r="393" spans="1:15" ht="12.75">
      <c r="A393" s="115" t="s">
        <v>288</v>
      </c>
      <c r="B393" s="47">
        <v>2013</v>
      </c>
      <c r="C393" s="47">
        <v>1</v>
      </c>
      <c r="D393" s="47">
        <v>0</v>
      </c>
      <c r="E393" s="47">
        <v>0</v>
      </c>
      <c r="F393" s="47">
        <v>0</v>
      </c>
      <c r="G393" s="47"/>
      <c r="H393" s="47">
        <v>0</v>
      </c>
      <c r="I393" s="47">
        <v>0</v>
      </c>
      <c r="J393" s="47">
        <v>0</v>
      </c>
      <c r="K393" s="47">
        <v>1</v>
      </c>
      <c r="L393" s="47">
        <v>0</v>
      </c>
      <c r="M393" s="47"/>
      <c r="N393" s="47"/>
      <c r="O393" s="47">
        <f>SUM(C393:N393)</f>
        <v>2</v>
      </c>
    </row>
    <row r="394" spans="1:15" ht="12.75">
      <c r="A394" s="115" t="s">
        <v>289</v>
      </c>
      <c r="B394" s="141" t="s">
        <v>249</v>
      </c>
      <c r="C394" s="47">
        <f aca="true" t="shared" si="195" ref="C394:O394">C392-C393</f>
        <v>-1</v>
      </c>
      <c r="D394" s="47">
        <f t="shared" si="195"/>
        <v>0</v>
      </c>
      <c r="E394" s="47">
        <f t="shared" si="195"/>
        <v>0</v>
      </c>
      <c r="F394" s="47">
        <f t="shared" si="195"/>
        <v>0</v>
      </c>
      <c r="G394" s="47">
        <f t="shared" si="195"/>
        <v>0</v>
      </c>
      <c r="H394" s="47">
        <f t="shared" si="195"/>
        <v>0</v>
      </c>
      <c r="I394" s="47">
        <f t="shared" si="195"/>
        <v>0</v>
      </c>
      <c r="J394" s="47">
        <f t="shared" si="195"/>
        <v>1</v>
      </c>
      <c r="K394" s="47">
        <f t="shared" si="195"/>
        <v>0</v>
      </c>
      <c r="L394" s="47">
        <f t="shared" si="195"/>
        <v>1</v>
      </c>
      <c r="M394" s="47"/>
      <c r="N394" s="47"/>
      <c r="O394" s="47">
        <f t="shared" si="195"/>
        <v>1</v>
      </c>
    </row>
    <row r="395" spans="1:15" ht="13.5" thickBot="1">
      <c r="A395" s="139"/>
      <c r="B395" s="140" t="s">
        <v>5</v>
      </c>
      <c r="C395" s="96">
        <f>C394/C393</f>
        <v>-1</v>
      </c>
      <c r="D395" s="96">
        <v>0</v>
      </c>
      <c r="E395" s="96">
        <v>0</v>
      </c>
      <c r="F395" s="96">
        <v>0</v>
      </c>
      <c r="G395" s="96">
        <v>0</v>
      </c>
      <c r="H395" s="96">
        <v>0</v>
      </c>
      <c r="I395" s="96">
        <v>0</v>
      </c>
      <c r="J395" s="96">
        <v>0</v>
      </c>
      <c r="K395" s="96">
        <f>K394/K393</f>
        <v>0</v>
      </c>
      <c r="L395" s="96">
        <v>0</v>
      </c>
      <c r="M395" s="96"/>
      <c r="N395" s="96"/>
      <c r="O395" s="96">
        <f>O394/O393</f>
        <v>0.5</v>
      </c>
    </row>
    <row r="396" spans="1:15" ht="12.75">
      <c r="A396" s="95"/>
      <c r="B396" s="48">
        <v>2014</v>
      </c>
      <c r="C396" s="93">
        <v>0</v>
      </c>
      <c r="D396" s="93">
        <v>0</v>
      </c>
      <c r="E396" s="93">
        <v>0</v>
      </c>
      <c r="F396" s="93">
        <v>0</v>
      </c>
      <c r="G396" s="93">
        <v>0</v>
      </c>
      <c r="H396" s="93">
        <v>0</v>
      </c>
      <c r="I396" s="93">
        <v>0</v>
      </c>
      <c r="J396" s="93">
        <v>0</v>
      </c>
      <c r="K396" s="93">
        <v>0</v>
      </c>
      <c r="L396" s="93">
        <v>0</v>
      </c>
      <c r="M396" s="93"/>
      <c r="N396" s="93"/>
      <c r="O396" s="48">
        <f>SUM(C396:N396)</f>
        <v>0</v>
      </c>
    </row>
    <row r="397" spans="1:15" ht="12.75">
      <c r="A397" s="142" t="s">
        <v>290</v>
      </c>
      <c r="B397" s="47">
        <v>2013</v>
      </c>
      <c r="C397" s="47">
        <v>0</v>
      </c>
      <c r="D397" s="47">
        <v>0</v>
      </c>
      <c r="E397" s="47">
        <v>0</v>
      </c>
      <c r="F397" s="47">
        <v>0</v>
      </c>
      <c r="G397" s="47">
        <v>0</v>
      </c>
      <c r="H397" s="47">
        <v>0</v>
      </c>
      <c r="I397" s="47">
        <v>0</v>
      </c>
      <c r="J397" s="47">
        <v>0</v>
      </c>
      <c r="K397" s="47">
        <v>0</v>
      </c>
      <c r="L397" s="47">
        <v>0</v>
      </c>
      <c r="M397" s="47"/>
      <c r="N397" s="47"/>
      <c r="O397" s="47">
        <f>SUM(C397:N397)</f>
        <v>0</v>
      </c>
    </row>
    <row r="398" spans="1:15" ht="12.75">
      <c r="A398" s="115" t="s">
        <v>291</v>
      </c>
      <c r="B398" s="141" t="s">
        <v>249</v>
      </c>
      <c r="C398" s="47">
        <f aca="true" t="shared" si="196" ref="C398:O398">C396-C397</f>
        <v>0</v>
      </c>
      <c r="D398" s="47">
        <f t="shared" si="196"/>
        <v>0</v>
      </c>
      <c r="E398" s="47">
        <f t="shared" si="196"/>
        <v>0</v>
      </c>
      <c r="F398" s="47">
        <f t="shared" si="196"/>
        <v>0</v>
      </c>
      <c r="G398" s="47">
        <f t="shared" si="196"/>
        <v>0</v>
      </c>
      <c r="H398" s="47">
        <f t="shared" si="196"/>
        <v>0</v>
      </c>
      <c r="I398" s="47">
        <f t="shared" si="196"/>
        <v>0</v>
      </c>
      <c r="J398" s="47">
        <f t="shared" si="196"/>
        <v>0</v>
      </c>
      <c r="K398" s="47">
        <f t="shared" si="196"/>
        <v>0</v>
      </c>
      <c r="L398" s="47">
        <f t="shared" si="196"/>
        <v>0</v>
      </c>
      <c r="M398" s="47"/>
      <c r="N398" s="47"/>
      <c r="O398" s="47">
        <f t="shared" si="196"/>
        <v>0</v>
      </c>
    </row>
    <row r="399" spans="1:15" ht="13.5" thickBot="1">
      <c r="A399" s="139"/>
      <c r="B399" s="140" t="s">
        <v>5</v>
      </c>
      <c r="C399" s="96">
        <v>0</v>
      </c>
      <c r="D399" s="96">
        <v>0</v>
      </c>
      <c r="E399" s="96">
        <v>0</v>
      </c>
      <c r="F399" s="96">
        <v>0</v>
      </c>
      <c r="G399" s="96">
        <v>0</v>
      </c>
      <c r="H399" s="96">
        <v>0</v>
      </c>
      <c r="I399" s="96">
        <v>0</v>
      </c>
      <c r="J399" s="96">
        <v>0</v>
      </c>
      <c r="K399" s="96">
        <v>0</v>
      </c>
      <c r="L399" s="96">
        <v>0</v>
      </c>
      <c r="M399" s="96"/>
      <c r="N399" s="96"/>
      <c r="O399" s="96">
        <v>0</v>
      </c>
    </row>
    <row r="400" spans="1:15" ht="12.75">
      <c r="A400" s="95"/>
      <c r="B400" s="48">
        <v>2014</v>
      </c>
      <c r="C400" s="93">
        <v>1</v>
      </c>
      <c r="D400" s="93">
        <v>0</v>
      </c>
      <c r="E400" s="93">
        <v>2</v>
      </c>
      <c r="F400" s="93">
        <v>1</v>
      </c>
      <c r="G400" s="93">
        <v>2</v>
      </c>
      <c r="H400" s="93">
        <v>5</v>
      </c>
      <c r="I400" s="93">
        <v>2</v>
      </c>
      <c r="J400" s="93">
        <v>3</v>
      </c>
      <c r="K400" s="93">
        <v>3</v>
      </c>
      <c r="L400" s="93">
        <v>3</v>
      </c>
      <c r="M400" s="93"/>
      <c r="N400" s="93"/>
      <c r="O400" s="48">
        <f>SUM(C400:N400)</f>
        <v>22</v>
      </c>
    </row>
    <row r="401" spans="1:15" ht="12.75">
      <c r="A401" s="115" t="s">
        <v>292</v>
      </c>
      <c r="B401" s="47">
        <v>2013</v>
      </c>
      <c r="C401" s="47"/>
      <c r="D401" s="47">
        <v>4</v>
      </c>
      <c r="E401" s="47">
        <v>5</v>
      </c>
      <c r="F401" s="47">
        <v>6</v>
      </c>
      <c r="G401" s="47">
        <v>2</v>
      </c>
      <c r="H401" s="47">
        <v>4</v>
      </c>
      <c r="I401" s="47">
        <v>3</v>
      </c>
      <c r="J401" s="47">
        <v>7</v>
      </c>
      <c r="K401" s="47">
        <v>3</v>
      </c>
      <c r="L401" s="47">
        <v>1</v>
      </c>
      <c r="M401" s="47"/>
      <c r="N401" s="47"/>
      <c r="O401" s="47">
        <f>SUM(C401:N401)</f>
        <v>35</v>
      </c>
    </row>
    <row r="402" spans="1:15" ht="12.75">
      <c r="A402" s="95"/>
      <c r="B402" s="141" t="s">
        <v>249</v>
      </c>
      <c r="C402" s="47">
        <f aca="true" t="shared" si="197" ref="C402:O402">C400-C401</f>
        <v>1</v>
      </c>
      <c r="D402" s="47">
        <f t="shared" si="197"/>
        <v>-4</v>
      </c>
      <c r="E402" s="47">
        <f t="shared" si="197"/>
        <v>-3</v>
      </c>
      <c r="F402" s="47">
        <f t="shared" si="197"/>
        <v>-5</v>
      </c>
      <c r="G402" s="47">
        <f t="shared" si="197"/>
        <v>0</v>
      </c>
      <c r="H402" s="47">
        <f t="shared" si="197"/>
        <v>1</v>
      </c>
      <c r="I402" s="47">
        <f t="shared" si="197"/>
        <v>-1</v>
      </c>
      <c r="J402" s="47">
        <f t="shared" si="197"/>
        <v>-4</v>
      </c>
      <c r="K402" s="47">
        <f t="shared" si="197"/>
        <v>0</v>
      </c>
      <c r="L402" s="47">
        <f t="shared" si="197"/>
        <v>2</v>
      </c>
      <c r="M402" s="47"/>
      <c r="N402" s="47"/>
      <c r="O402" s="47">
        <f t="shared" si="197"/>
        <v>-13</v>
      </c>
    </row>
    <row r="403" spans="1:15" ht="13.5" thickBot="1">
      <c r="A403" s="139"/>
      <c r="B403" s="140" t="s">
        <v>5</v>
      </c>
      <c r="C403" s="96">
        <v>0</v>
      </c>
      <c r="D403" s="96">
        <f>D402/D401</f>
        <v>-1</v>
      </c>
      <c r="E403" s="96">
        <f>E402/E401</f>
        <v>-0.6</v>
      </c>
      <c r="F403" s="96">
        <f>F402/F401</f>
        <v>-0.8333333333333334</v>
      </c>
      <c r="G403" s="96">
        <f>G402/G401</f>
        <v>0</v>
      </c>
      <c r="H403" s="96">
        <f>H402/H401</f>
        <v>0.25</v>
      </c>
      <c r="I403" s="96">
        <f aca="true" t="shared" si="198" ref="I403:O403">I402/I401</f>
        <v>-0.3333333333333333</v>
      </c>
      <c r="J403" s="96">
        <f t="shared" si="198"/>
        <v>-0.5714285714285714</v>
      </c>
      <c r="K403" s="96">
        <f t="shared" si="198"/>
        <v>0</v>
      </c>
      <c r="L403" s="96">
        <f t="shared" si="198"/>
        <v>2</v>
      </c>
      <c r="M403" s="96"/>
      <c r="N403" s="96"/>
      <c r="O403" s="96">
        <f t="shared" si="198"/>
        <v>-0.37142857142857144</v>
      </c>
    </row>
    <row r="404" spans="1:15" ht="12.75">
      <c r="A404" s="95"/>
      <c r="B404" s="48">
        <v>2014</v>
      </c>
      <c r="C404" s="93">
        <v>3</v>
      </c>
      <c r="D404" s="93">
        <v>3</v>
      </c>
      <c r="E404" s="93">
        <v>7</v>
      </c>
      <c r="F404" s="93">
        <v>1</v>
      </c>
      <c r="G404" s="93">
        <v>4</v>
      </c>
      <c r="H404" s="93">
        <v>3</v>
      </c>
      <c r="I404" s="93">
        <v>1</v>
      </c>
      <c r="J404" s="93">
        <v>11</v>
      </c>
      <c r="K404" s="93">
        <v>8</v>
      </c>
      <c r="L404" s="93">
        <v>5</v>
      </c>
      <c r="M404" s="93"/>
      <c r="N404" s="93"/>
      <c r="O404" s="48">
        <f>SUM(C404:N404)</f>
        <v>46</v>
      </c>
    </row>
    <row r="405" spans="1:15" ht="12.75">
      <c r="A405" s="115" t="s">
        <v>293</v>
      </c>
      <c r="B405" s="47">
        <v>2013</v>
      </c>
      <c r="C405" s="47">
        <v>5</v>
      </c>
      <c r="D405" s="47">
        <v>5</v>
      </c>
      <c r="E405" s="47">
        <v>4</v>
      </c>
      <c r="F405" s="47">
        <v>3</v>
      </c>
      <c r="G405" s="47">
        <v>7</v>
      </c>
      <c r="H405" s="47">
        <v>9</v>
      </c>
      <c r="I405" s="47">
        <v>10</v>
      </c>
      <c r="J405" s="47">
        <v>10</v>
      </c>
      <c r="K405" s="47">
        <v>4</v>
      </c>
      <c r="L405" s="47">
        <v>5</v>
      </c>
      <c r="M405" s="47"/>
      <c r="N405" s="47"/>
      <c r="O405" s="47">
        <f>SUM(C405:N405)</f>
        <v>62</v>
      </c>
    </row>
    <row r="406" spans="1:15" ht="12.75">
      <c r="A406" s="115" t="s">
        <v>294</v>
      </c>
      <c r="B406" s="141" t="s">
        <v>249</v>
      </c>
      <c r="C406" s="47">
        <f aca="true" t="shared" si="199" ref="C406:O406">C404-C405</f>
        <v>-2</v>
      </c>
      <c r="D406" s="47">
        <f t="shared" si="199"/>
        <v>-2</v>
      </c>
      <c r="E406" s="47">
        <f t="shared" si="199"/>
        <v>3</v>
      </c>
      <c r="F406" s="47">
        <f t="shared" si="199"/>
        <v>-2</v>
      </c>
      <c r="G406" s="47">
        <f t="shared" si="199"/>
        <v>-3</v>
      </c>
      <c r="H406" s="47">
        <f t="shared" si="199"/>
        <v>-6</v>
      </c>
      <c r="I406" s="47">
        <f t="shared" si="199"/>
        <v>-9</v>
      </c>
      <c r="J406" s="47">
        <f t="shared" si="199"/>
        <v>1</v>
      </c>
      <c r="K406" s="47">
        <f t="shared" si="199"/>
        <v>4</v>
      </c>
      <c r="L406" s="47">
        <f t="shared" si="199"/>
        <v>0</v>
      </c>
      <c r="M406" s="47"/>
      <c r="N406" s="47"/>
      <c r="O406" s="47">
        <f t="shared" si="199"/>
        <v>-16</v>
      </c>
    </row>
    <row r="407" spans="1:15" ht="13.5" thickBot="1">
      <c r="A407" s="139" t="s">
        <v>0</v>
      </c>
      <c r="B407" s="140" t="s">
        <v>5</v>
      </c>
      <c r="C407" s="96">
        <f aca="true" t="shared" si="200" ref="C407:O407">C406/C405</f>
        <v>-0.4</v>
      </c>
      <c r="D407" s="96">
        <f t="shared" si="200"/>
        <v>-0.4</v>
      </c>
      <c r="E407" s="96">
        <f t="shared" si="200"/>
        <v>0.75</v>
      </c>
      <c r="F407" s="96">
        <f t="shared" si="200"/>
        <v>-0.6666666666666666</v>
      </c>
      <c r="G407" s="96">
        <f t="shared" si="200"/>
        <v>-0.42857142857142855</v>
      </c>
      <c r="H407" s="96">
        <f t="shared" si="200"/>
        <v>-0.6666666666666666</v>
      </c>
      <c r="I407" s="96">
        <f t="shared" si="200"/>
        <v>-0.9</v>
      </c>
      <c r="J407" s="96">
        <f t="shared" si="200"/>
        <v>0.1</v>
      </c>
      <c r="K407" s="96">
        <f t="shared" si="200"/>
        <v>1</v>
      </c>
      <c r="L407" s="96">
        <f t="shared" si="200"/>
        <v>0</v>
      </c>
      <c r="M407" s="96"/>
      <c r="N407" s="96"/>
      <c r="O407" s="96">
        <f t="shared" si="200"/>
        <v>-0.25806451612903225</v>
      </c>
    </row>
    <row r="408" spans="1:15" ht="12.75">
      <c r="A408" s="95"/>
      <c r="B408" s="48">
        <v>2014</v>
      </c>
      <c r="C408" s="93">
        <v>18</v>
      </c>
      <c r="D408" s="93">
        <v>18</v>
      </c>
      <c r="E408" s="93">
        <v>26</v>
      </c>
      <c r="F408" s="93">
        <v>27</v>
      </c>
      <c r="G408" s="93">
        <v>22</v>
      </c>
      <c r="H408" s="93">
        <v>27</v>
      </c>
      <c r="I408" s="93">
        <v>14</v>
      </c>
      <c r="J408" s="93">
        <v>27</v>
      </c>
      <c r="K408" s="93">
        <v>21</v>
      </c>
      <c r="L408" s="93">
        <v>18</v>
      </c>
      <c r="M408" s="47"/>
      <c r="N408" s="47"/>
      <c r="O408" s="48">
        <f>SUM(C408:N408)</f>
        <v>218</v>
      </c>
    </row>
    <row r="409" spans="1:15" ht="12.75">
      <c r="A409" s="115" t="s">
        <v>295</v>
      </c>
      <c r="B409" s="47">
        <v>2013</v>
      </c>
      <c r="C409" s="47">
        <v>48</v>
      </c>
      <c r="D409" s="47">
        <v>30</v>
      </c>
      <c r="E409" s="47">
        <v>34</v>
      </c>
      <c r="F409" s="47">
        <v>38</v>
      </c>
      <c r="G409" s="47">
        <v>30</v>
      </c>
      <c r="H409" s="47">
        <v>27</v>
      </c>
      <c r="I409" s="47">
        <v>24</v>
      </c>
      <c r="J409" s="47">
        <v>26</v>
      </c>
      <c r="K409" s="47">
        <v>32</v>
      </c>
      <c r="L409" s="47">
        <v>35</v>
      </c>
      <c r="M409" s="47"/>
      <c r="N409" s="47"/>
      <c r="O409" s="47">
        <f>SUM(C409:N409)</f>
        <v>324</v>
      </c>
    </row>
    <row r="410" spans="1:15" ht="12.75">
      <c r="A410" s="95"/>
      <c r="B410" s="141" t="s">
        <v>249</v>
      </c>
      <c r="C410" s="47">
        <f aca="true" t="shared" si="201" ref="C410:L410">C408-C409</f>
        <v>-30</v>
      </c>
      <c r="D410" s="47">
        <f t="shared" si="201"/>
        <v>-12</v>
      </c>
      <c r="E410" s="47">
        <f t="shared" si="201"/>
        <v>-8</v>
      </c>
      <c r="F410" s="47">
        <f t="shared" si="201"/>
        <v>-11</v>
      </c>
      <c r="G410" s="47">
        <f t="shared" si="201"/>
        <v>-8</v>
      </c>
      <c r="H410" s="47">
        <f t="shared" si="201"/>
        <v>0</v>
      </c>
      <c r="I410" s="47">
        <f t="shared" si="201"/>
        <v>-10</v>
      </c>
      <c r="J410" s="47">
        <f t="shared" si="201"/>
        <v>1</v>
      </c>
      <c r="K410" s="47">
        <f t="shared" si="201"/>
        <v>-11</v>
      </c>
      <c r="L410" s="47">
        <f t="shared" si="201"/>
        <v>-17</v>
      </c>
      <c r="M410" s="47"/>
      <c r="N410" s="47"/>
      <c r="O410" s="47">
        <f>O408-O409</f>
        <v>-106</v>
      </c>
    </row>
    <row r="411" spans="1:15" ht="13.5" thickBot="1">
      <c r="A411" s="139"/>
      <c r="B411" s="140" t="s">
        <v>5</v>
      </c>
      <c r="C411" s="96">
        <f aca="true" t="shared" si="202" ref="C411:O411">C410/C409</f>
        <v>-0.625</v>
      </c>
      <c r="D411" s="96">
        <f t="shared" si="202"/>
        <v>-0.4</v>
      </c>
      <c r="E411" s="96">
        <f t="shared" si="202"/>
        <v>-0.23529411764705882</v>
      </c>
      <c r="F411" s="96">
        <f t="shared" si="202"/>
        <v>-0.2894736842105263</v>
      </c>
      <c r="G411" s="96">
        <f t="shared" si="202"/>
        <v>-0.26666666666666666</v>
      </c>
      <c r="H411" s="96">
        <f t="shared" si="202"/>
        <v>0</v>
      </c>
      <c r="I411" s="96">
        <f t="shared" si="202"/>
        <v>-0.4166666666666667</v>
      </c>
      <c r="J411" s="96">
        <f t="shared" si="202"/>
        <v>0.038461538461538464</v>
      </c>
      <c r="K411" s="96">
        <f t="shared" si="202"/>
        <v>-0.34375</v>
      </c>
      <c r="L411" s="96">
        <f t="shared" si="202"/>
        <v>-0.4857142857142857</v>
      </c>
      <c r="M411" s="96"/>
      <c r="N411" s="96"/>
      <c r="O411" s="96">
        <f t="shared" si="202"/>
        <v>-0.3271604938271605</v>
      </c>
    </row>
    <row r="412" spans="1:15" ht="12.75">
      <c r="A412" s="95"/>
      <c r="B412" s="48">
        <v>2014</v>
      </c>
      <c r="C412" s="93">
        <v>62</v>
      </c>
      <c r="D412" s="93">
        <v>39</v>
      </c>
      <c r="E412" s="93">
        <v>39</v>
      </c>
      <c r="F412" s="93">
        <v>34</v>
      </c>
      <c r="G412" s="93">
        <v>36</v>
      </c>
      <c r="H412" s="93">
        <v>27</v>
      </c>
      <c r="I412" s="93">
        <v>44</v>
      </c>
      <c r="J412" s="93">
        <v>43</v>
      </c>
      <c r="K412" s="93">
        <v>41</v>
      </c>
      <c r="L412" s="93">
        <v>40</v>
      </c>
      <c r="M412" s="93"/>
      <c r="N412" s="93"/>
      <c r="O412" s="48">
        <f>SUM(C412:N412)</f>
        <v>405</v>
      </c>
    </row>
    <row r="413" spans="1:15" ht="12.75">
      <c r="A413" s="115" t="s">
        <v>296</v>
      </c>
      <c r="B413" s="47">
        <v>2013</v>
      </c>
      <c r="C413" s="47">
        <v>68</v>
      </c>
      <c r="D413" s="47">
        <v>49</v>
      </c>
      <c r="E413" s="47">
        <v>45</v>
      </c>
      <c r="F413" s="47">
        <v>54</v>
      </c>
      <c r="G413" s="47">
        <v>46</v>
      </c>
      <c r="H413" s="47">
        <v>52</v>
      </c>
      <c r="I413" s="47">
        <v>33</v>
      </c>
      <c r="J413" s="47">
        <v>39</v>
      </c>
      <c r="K413" s="47">
        <v>34</v>
      </c>
      <c r="L413" s="47">
        <v>52</v>
      </c>
      <c r="M413" s="47"/>
      <c r="N413" s="47"/>
      <c r="O413" s="47">
        <f>SUM(C413:N413)</f>
        <v>472</v>
      </c>
    </row>
    <row r="414" spans="1:15" ht="12.75">
      <c r="A414" s="115" t="s">
        <v>297</v>
      </c>
      <c r="B414" s="141" t="s">
        <v>249</v>
      </c>
      <c r="C414" s="47">
        <f aca="true" t="shared" si="203" ref="C414:O414">C412-C413</f>
        <v>-6</v>
      </c>
      <c r="D414" s="47">
        <f t="shared" si="203"/>
        <v>-10</v>
      </c>
      <c r="E414" s="47">
        <f t="shared" si="203"/>
        <v>-6</v>
      </c>
      <c r="F414" s="47">
        <f t="shared" si="203"/>
        <v>-20</v>
      </c>
      <c r="G414" s="47">
        <f t="shared" si="203"/>
        <v>-10</v>
      </c>
      <c r="H414" s="47">
        <f t="shared" si="203"/>
        <v>-25</v>
      </c>
      <c r="I414" s="47">
        <f t="shared" si="203"/>
        <v>11</v>
      </c>
      <c r="J414" s="47">
        <f t="shared" si="203"/>
        <v>4</v>
      </c>
      <c r="K414" s="47">
        <f t="shared" si="203"/>
        <v>7</v>
      </c>
      <c r="L414" s="47">
        <f t="shared" si="203"/>
        <v>-12</v>
      </c>
      <c r="M414" s="47"/>
      <c r="N414" s="47"/>
      <c r="O414" s="47">
        <f t="shared" si="203"/>
        <v>-67</v>
      </c>
    </row>
    <row r="415" spans="1:15" ht="13.5" thickBot="1">
      <c r="A415" s="139"/>
      <c r="B415" s="140" t="s">
        <v>5</v>
      </c>
      <c r="C415" s="96">
        <f aca="true" t="shared" si="204" ref="C415:O415">C414/C413</f>
        <v>-0.08823529411764706</v>
      </c>
      <c r="D415" s="96">
        <f t="shared" si="204"/>
        <v>-0.20408163265306123</v>
      </c>
      <c r="E415" s="96">
        <f t="shared" si="204"/>
        <v>-0.13333333333333333</v>
      </c>
      <c r="F415" s="96">
        <f t="shared" si="204"/>
        <v>-0.37037037037037035</v>
      </c>
      <c r="G415" s="96">
        <f t="shared" si="204"/>
        <v>-0.21739130434782608</v>
      </c>
      <c r="H415" s="96">
        <f t="shared" si="204"/>
        <v>-0.4807692307692308</v>
      </c>
      <c r="I415" s="96">
        <f t="shared" si="204"/>
        <v>0.3333333333333333</v>
      </c>
      <c r="J415" s="96">
        <f t="shared" si="204"/>
        <v>0.10256410256410256</v>
      </c>
      <c r="K415" s="96">
        <f t="shared" si="204"/>
        <v>0.20588235294117646</v>
      </c>
      <c r="L415" s="96">
        <f t="shared" si="204"/>
        <v>-0.23076923076923078</v>
      </c>
      <c r="M415" s="96"/>
      <c r="N415" s="96"/>
      <c r="O415" s="96">
        <f t="shared" si="204"/>
        <v>-0.1419491525423729</v>
      </c>
    </row>
    <row r="416" spans="1:15" ht="12.75">
      <c r="A416" s="95"/>
      <c r="B416" s="48">
        <v>2014</v>
      </c>
      <c r="C416" s="93">
        <v>4</v>
      </c>
      <c r="D416" s="93">
        <v>1</v>
      </c>
      <c r="E416" s="93">
        <v>1</v>
      </c>
      <c r="F416" s="93">
        <v>2</v>
      </c>
      <c r="G416" s="93">
        <v>0</v>
      </c>
      <c r="H416" s="93">
        <v>3</v>
      </c>
      <c r="I416" s="93">
        <v>0</v>
      </c>
      <c r="J416" s="93">
        <v>0</v>
      </c>
      <c r="K416" s="93">
        <v>2</v>
      </c>
      <c r="L416" s="93">
        <v>0</v>
      </c>
      <c r="M416" s="93"/>
      <c r="N416" s="93"/>
      <c r="O416" s="48">
        <f>SUM(C416:N416)</f>
        <v>13</v>
      </c>
    </row>
    <row r="417" spans="1:15" ht="12.75">
      <c r="A417" s="115" t="s">
        <v>298</v>
      </c>
      <c r="B417" s="47">
        <v>2013</v>
      </c>
      <c r="C417" s="47">
        <v>2</v>
      </c>
      <c r="D417" s="47">
        <v>2</v>
      </c>
      <c r="E417" s="47">
        <v>0</v>
      </c>
      <c r="F417" s="47">
        <v>4</v>
      </c>
      <c r="G417" s="47">
        <v>2</v>
      </c>
      <c r="H417" s="47">
        <v>5</v>
      </c>
      <c r="I417" s="47">
        <v>2</v>
      </c>
      <c r="J417" s="47">
        <v>1</v>
      </c>
      <c r="K417" s="47">
        <v>1</v>
      </c>
      <c r="L417" s="47">
        <v>1</v>
      </c>
      <c r="M417" s="47"/>
      <c r="N417" s="47"/>
      <c r="O417" s="47">
        <f>SUM(C417:N417)</f>
        <v>20</v>
      </c>
    </row>
    <row r="418" spans="1:15" ht="12.75">
      <c r="A418" s="115" t="s">
        <v>299</v>
      </c>
      <c r="B418" s="141" t="s">
        <v>249</v>
      </c>
      <c r="C418" s="47">
        <f aca="true" t="shared" si="205" ref="C418:O418">C416-C417</f>
        <v>2</v>
      </c>
      <c r="D418" s="47">
        <f t="shared" si="205"/>
        <v>-1</v>
      </c>
      <c r="E418" s="47">
        <f t="shared" si="205"/>
        <v>1</v>
      </c>
      <c r="F418" s="47">
        <f t="shared" si="205"/>
        <v>-2</v>
      </c>
      <c r="G418" s="47">
        <f t="shared" si="205"/>
        <v>-2</v>
      </c>
      <c r="H418" s="47">
        <f t="shared" si="205"/>
        <v>-2</v>
      </c>
      <c r="I418" s="47">
        <f t="shared" si="205"/>
        <v>-2</v>
      </c>
      <c r="J418" s="47">
        <f t="shared" si="205"/>
        <v>-1</v>
      </c>
      <c r="K418" s="47">
        <f t="shared" si="205"/>
        <v>1</v>
      </c>
      <c r="L418" s="47">
        <f t="shared" si="205"/>
        <v>-1</v>
      </c>
      <c r="M418" s="47"/>
      <c r="N418" s="47"/>
      <c r="O418" s="47">
        <f t="shared" si="205"/>
        <v>-7</v>
      </c>
    </row>
    <row r="419" spans="1:15" ht="13.5" thickBot="1">
      <c r="A419" s="139"/>
      <c r="B419" s="140" t="s">
        <v>5</v>
      </c>
      <c r="C419" s="96">
        <f>C418/C417</f>
        <v>1</v>
      </c>
      <c r="D419" s="96">
        <f>D418/D417</f>
        <v>-0.5</v>
      </c>
      <c r="E419" s="96">
        <v>0</v>
      </c>
      <c r="F419" s="96">
        <f aca="true" t="shared" si="206" ref="F419:K419">F418/F417</f>
        <v>-0.5</v>
      </c>
      <c r="G419" s="96">
        <f>G418/G417</f>
        <v>-1</v>
      </c>
      <c r="H419" s="96">
        <f t="shared" si="206"/>
        <v>-0.4</v>
      </c>
      <c r="I419" s="96">
        <f t="shared" si="206"/>
        <v>-1</v>
      </c>
      <c r="J419" s="96">
        <f t="shared" si="206"/>
        <v>-1</v>
      </c>
      <c r="K419" s="96">
        <f t="shared" si="206"/>
        <v>1</v>
      </c>
      <c r="L419" s="96">
        <f>L418/L417</f>
        <v>-1</v>
      </c>
      <c r="M419" s="96"/>
      <c r="N419" s="96"/>
      <c r="O419" s="96">
        <f>O418/O417</f>
        <v>-0.35</v>
      </c>
    </row>
    <row r="421" ht="13.5" thickBot="1">
      <c r="A421" s="144" t="s">
        <v>272</v>
      </c>
    </row>
    <row r="422" spans="1:15" ht="13.5" thickBot="1">
      <c r="A422" t="s">
        <v>0</v>
      </c>
      <c r="B422" s="116" t="s">
        <v>248</v>
      </c>
      <c r="C422" s="116" t="s">
        <v>275</v>
      </c>
      <c r="D422" s="116" t="s">
        <v>276</v>
      </c>
      <c r="E422" s="116" t="s">
        <v>277</v>
      </c>
      <c r="F422" s="116" t="s">
        <v>278</v>
      </c>
      <c r="G422" s="116" t="s">
        <v>279</v>
      </c>
      <c r="H422" s="116" t="s">
        <v>280</v>
      </c>
      <c r="I422" s="116" t="s">
        <v>281</v>
      </c>
      <c r="J422" s="116" t="s">
        <v>282</v>
      </c>
      <c r="K422" s="116" t="s">
        <v>283</v>
      </c>
      <c r="L422" s="116" t="s">
        <v>284</v>
      </c>
      <c r="M422" s="116" t="s">
        <v>285</v>
      </c>
      <c r="N422" s="116" t="s">
        <v>286</v>
      </c>
      <c r="O422" s="116" t="s">
        <v>40</v>
      </c>
    </row>
    <row r="423" spans="1:15" ht="12.75">
      <c r="A423" s="94"/>
      <c r="B423" s="48">
        <v>2014</v>
      </c>
      <c r="C423" s="48">
        <f aca="true" t="shared" si="207" ref="C423:L424">SUM(C427+C431+C435+C439+C443+C447+C451)</f>
        <v>179</v>
      </c>
      <c r="D423" s="48">
        <f t="shared" si="207"/>
        <v>125</v>
      </c>
      <c r="E423" s="48">
        <f t="shared" si="207"/>
        <v>116</v>
      </c>
      <c r="F423" s="48">
        <f t="shared" si="207"/>
        <v>134</v>
      </c>
      <c r="G423" s="48">
        <f t="shared" si="207"/>
        <v>151</v>
      </c>
      <c r="H423" s="48">
        <f t="shared" si="207"/>
        <v>167</v>
      </c>
      <c r="I423" s="48">
        <f t="shared" si="207"/>
        <v>163</v>
      </c>
      <c r="J423" s="48">
        <f t="shared" si="207"/>
        <v>155</v>
      </c>
      <c r="K423" s="48">
        <f t="shared" si="207"/>
        <v>113</v>
      </c>
      <c r="L423" s="48">
        <f t="shared" si="207"/>
        <v>140</v>
      </c>
      <c r="M423" s="48"/>
      <c r="N423" s="48"/>
      <c r="O423" s="48">
        <f>SUM(O427+O431+O435+O439+O443+O447+O451)</f>
        <v>1443</v>
      </c>
    </row>
    <row r="424" spans="1:15" ht="12.75">
      <c r="A424" s="115" t="s">
        <v>40</v>
      </c>
      <c r="B424" s="47">
        <v>2013</v>
      </c>
      <c r="C424" s="47">
        <f t="shared" si="207"/>
        <v>171</v>
      </c>
      <c r="D424" s="47">
        <f t="shared" si="207"/>
        <v>145</v>
      </c>
      <c r="E424" s="47">
        <f t="shared" si="207"/>
        <v>147</v>
      </c>
      <c r="F424" s="47">
        <f t="shared" si="207"/>
        <v>139</v>
      </c>
      <c r="G424" s="47">
        <f t="shared" si="207"/>
        <v>148</v>
      </c>
      <c r="H424" s="47">
        <f t="shared" si="207"/>
        <v>154</v>
      </c>
      <c r="I424" s="47">
        <f t="shared" si="207"/>
        <v>161</v>
      </c>
      <c r="J424" s="47">
        <f t="shared" si="207"/>
        <v>164</v>
      </c>
      <c r="K424" s="47">
        <f t="shared" si="207"/>
        <v>154</v>
      </c>
      <c r="L424" s="47">
        <f t="shared" si="207"/>
        <v>166</v>
      </c>
      <c r="M424" s="47"/>
      <c r="N424" s="47"/>
      <c r="O424" s="47">
        <f>SUM(C424:N424)</f>
        <v>1549</v>
      </c>
    </row>
    <row r="425" spans="1:15" ht="12.75">
      <c r="A425" s="115" t="s">
        <v>287</v>
      </c>
      <c r="B425" s="138" t="s">
        <v>249</v>
      </c>
      <c r="C425" s="47">
        <f aca="true" t="shared" si="208" ref="C425:O425">C423-C424</f>
        <v>8</v>
      </c>
      <c r="D425" s="47">
        <f t="shared" si="208"/>
        <v>-20</v>
      </c>
      <c r="E425" s="47">
        <f t="shared" si="208"/>
        <v>-31</v>
      </c>
      <c r="F425" s="47">
        <f t="shared" si="208"/>
        <v>-5</v>
      </c>
      <c r="G425" s="47">
        <f t="shared" si="208"/>
        <v>3</v>
      </c>
      <c r="H425" s="47">
        <f t="shared" si="208"/>
        <v>13</v>
      </c>
      <c r="I425" s="47">
        <f t="shared" si="208"/>
        <v>2</v>
      </c>
      <c r="J425" s="47">
        <f t="shared" si="208"/>
        <v>-9</v>
      </c>
      <c r="K425" s="47">
        <f t="shared" si="208"/>
        <v>-41</v>
      </c>
      <c r="L425" s="47">
        <f t="shared" si="208"/>
        <v>-26</v>
      </c>
      <c r="M425" s="47"/>
      <c r="N425" s="47"/>
      <c r="O425" s="47">
        <f t="shared" si="208"/>
        <v>-106</v>
      </c>
    </row>
    <row r="426" spans="1:15" ht="13.5" thickBot="1">
      <c r="A426" s="139"/>
      <c r="B426" s="140" t="s">
        <v>5</v>
      </c>
      <c r="C426" s="96">
        <f aca="true" t="shared" si="209" ref="C426:O426">C425/C424</f>
        <v>0.04678362573099415</v>
      </c>
      <c r="D426" s="96">
        <f t="shared" si="209"/>
        <v>-0.13793103448275862</v>
      </c>
      <c r="E426" s="96">
        <f t="shared" si="209"/>
        <v>-0.2108843537414966</v>
      </c>
      <c r="F426" s="96">
        <f t="shared" si="209"/>
        <v>-0.03597122302158273</v>
      </c>
      <c r="G426" s="96">
        <f t="shared" si="209"/>
        <v>0.02027027027027027</v>
      </c>
      <c r="H426" s="96">
        <f t="shared" si="209"/>
        <v>0.08441558441558442</v>
      </c>
      <c r="I426" s="96">
        <f t="shared" si="209"/>
        <v>0.012422360248447204</v>
      </c>
      <c r="J426" s="96">
        <f t="shared" si="209"/>
        <v>-0.054878048780487805</v>
      </c>
      <c r="K426" s="96">
        <f t="shared" si="209"/>
        <v>-0.2662337662337662</v>
      </c>
      <c r="L426" s="96">
        <f t="shared" si="209"/>
        <v>-0.1566265060240964</v>
      </c>
      <c r="M426" s="96"/>
      <c r="N426" s="96"/>
      <c r="O426" s="96">
        <f t="shared" si="209"/>
        <v>-0.0684312459651388</v>
      </c>
    </row>
    <row r="427" spans="1:15" ht="12.75">
      <c r="A427" s="95"/>
      <c r="B427" s="48">
        <v>2014</v>
      </c>
      <c r="C427" s="48">
        <v>4</v>
      </c>
      <c r="D427" s="48">
        <v>1</v>
      </c>
      <c r="E427" s="48">
        <v>1</v>
      </c>
      <c r="F427" s="48">
        <v>2</v>
      </c>
      <c r="G427" s="48">
        <v>0</v>
      </c>
      <c r="H427" s="48">
        <v>3</v>
      </c>
      <c r="I427" s="48">
        <v>6</v>
      </c>
      <c r="J427" s="48">
        <v>3</v>
      </c>
      <c r="K427" s="48">
        <v>1</v>
      </c>
      <c r="L427" s="48">
        <v>7</v>
      </c>
      <c r="M427" s="48"/>
      <c r="N427" s="48"/>
      <c r="O427" s="48">
        <f>SUM(C427:N427)</f>
        <v>28</v>
      </c>
    </row>
    <row r="428" spans="1:15" ht="12.75">
      <c r="A428" s="115" t="s">
        <v>288</v>
      </c>
      <c r="B428" s="47">
        <v>2013</v>
      </c>
      <c r="C428" s="47">
        <v>4</v>
      </c>
      <c r="D428" s="47">
        <v>5</v>
      </c>
      <c r="E428" s="47">
        <v>5</v>
      </c>
      <c r="F428" s="47">
        <v>2</v>
      </c>
      <c r="G428" s="47">
        <v>7</v>
      </c>
      <c r="H428" s="47">
        <v>8</v>
      </c>
      <c r="I428" s="47">
        <v>6</v>
      </c>
      <c r="J428" s="47">
        <v>5</v>
      </c>
      <c r="K428" s="47">
        <v>2</v>
      </c>
      <c r="L428" s="47">
        <v>7</v>
      </c>
      <c r="M428" s="47"/>
      <c r="N428" s="47"/>
      <c r="O428" s="47">
        <f>SUM(C428:N428)</f>
        <v>51</v>
      </c>
    </row>
    <row r="429" spans="1:15" ht="12.75">
      <c r="A429" s="115" t="s">
        <v>289</v>
      </c>
      <c r="B429" s="141" t="s">
        <v>249</v>
      </c>
      <c r="C429" s="47">
        <f aca="true" t="shared" si="210" ref="C429:O429">C427-C428</f>
        <v>0</v>
      </c>
      <c r="D429" s="47">
        <f t="shared" si="210"/>
        <v>-4</v>
      </c>
      <c r="E429" s="47">
        <f t="shared" si="210"/>
        <v>-4</v>
      </c>
      <c r="F429" s="47">
        <f t="shared" si="210"/>
        <v>0</v>
      </c>
      <c r="G429" s="47">
        <f t="shared" si="210"/>
        <v>-7</v>
      </c>
      <c r="H429" s="47">
        <f t="shared" si="210"/>
        <v>-5</v>
      </c>
      <c r="I429" s="47">
        <f t="shared" si="210"/>
        <v>0</v>
      </c>
      <c r="J429" s="47">
        <f t="shared" si="210"/>
        <v>-2</v>
      </c>
      <c r="K429" s="47">
        <f t="shared" si="210"/>
        <v>-1</v>
      </c>
      <c r="L429" s="47">
        <f t="shared" si="210"/>
        <v>0</v>
      </c>
      <c r="M429" s="47"/>
      <c r="N429" s="47"/>
      <c r="O429" s="47">
        <f t="shared" si="210"/>
        <v>-23</v>
      </c>
    </row>
    <row r="430" spans="1:15" ht="13.5" thickBot="1">
      <c r="A430" s="139"/>
      <c r="B430" s="140" t="s">
        <v>5</v>
      </c>
      <c r="C430" s="96">
        <f aca="true" t="shared" si="211" ref="C430:O430">C429/C428</f>
        <v>0</v>
      </c>
      <c r="D430" s="96">
        <f t="shared" si="211"/>
        <v>-0.8</v>
      </c>
      <c r="E430" s="96">
        <f t="shared" si="211"/>
        <v>-0.8</v>
      </c>
      <c r="F430" s="96">
        <f>F429/F428</f>
        <v>0</v>
      </c>
      <c r="G430" s="96">
        <f t="shared" si="211"/>
        <v>-1</v>
      </c>
      <c r="H430" s="96">
        <f t="shared" si="211"/>
        <v>-0.625</v>
      </c>
      <c r="I430" s="96">
        <f t="shared" si="211"/>
        <v>0</v>
      </c>
      <c r="J430" s="96">
        <f t="shared" si="211"/>
        <v>-0.4</v>
      </c>
      <c r="K430" s="96">
        <f t="shared" si="211"/>
        <v>-0.5</v>
      </c>
      <c r="L430" s="96">
        <f t="shared" si="211"/>
        <v>0</v>
      </c>
      <c r="M430" s="96"/>
      <c r="N430" s="96"/>
      <c r="O430" s="96">
        <f t="shared" si="211"/>
        <v>-0.45098039215686275</v>
      </c>
    </row>
    <row r="431" spans="1:15" ht="12.75">
      <c r="A431" s="95"/>
      <c r="B431" s="48">
        <v>2014</v>
      </c>
      <c r="C431" s="93">
        <v>0</v>
      </c>
      <c r="D431" s="93">
        <v>0</v>
      </c>
      <c r="E431" s="93">
        <v>0</v>
      </c>
      <c r="F431" s="93">
        <v>0</v>
      </c>
      <c r="G431" s="93">
        <v>0</v>
      </c>
      <c r="H431" s="93">
        <v>0</v>
      </c>
      <c r="I431" s="93">
        <v>0</v>
      </c>
      <c r="J431" s="93">
        <v>1</v>
      </c>
      <c r="K431" s="93">
        <v>0</v>
      </c>
      <c r="L431" s="93">
        <v>0</v>
      </c>
      <c r="M431" s="93"/>
      <c r="N431" s="93"/>
      <c r="O431" s="48">
        <f>SUM(C431:N431)</f>
        <v>1</v>
      </c>
    </row>
    <row r="432" spans="1:15" ht="12.75">
      <c r="A432" s="142" t="s">
        <v>290</v>
      </c>
      <c r="B432" s="47">
        <v>2013</v>
      </c>
      <c r="C432" s="47">
        <v>0</v>
      </c>
      <c r="D432" s="47">
        <v>0</v>
      </c>
      <c r="E432" s="47"/>
      <c r="F432" s="47">
        <v>0</v>
      </c>
      <c r="G432" s="47">
        <v>0</v>
      </c>
      <c r="H432" s="47">
        <v>0</v>
      </c>
      <c r="I432" s="47">
        <v>0</v>
      </c>
      <c r="J432" s="47">
        <v>0</v>
      </c>
      <c r="K432" s="47">
        <v>0</v>
      </c>
      <c r="L432" s="47">
        <v>0</v>
      </c>
      <c r="M432" s="47"/>
      <c r="N432" s="47"/>
      <c r="O432" s="47">
        <f>SUM(C432:N432)</f>
        <v>0</v>
      </c>
    </row>
    <row r="433" spans="1:15" ht="12.75">
      <c r="A433" s="115" t="s">
        <v>291</v>
      </c>
      <c r="B433" s="141" t="s">
        <v>249</v>
      </c>
      <c r="C433" s="47">
        <f aca="true" t="shared" si="212" ref="C433:O433">C431-C432</f>
        <v>0</v>
      </c>
      <c r="D433" s="47">
        <f t="shared" si="212"/>
        <v>0</v>
      </c>
      <c r="E433" s="47">
        <f t="shared" si="212"/>
        <v>0</v>
      </c>
      <c r="F433" s="47">
        <f t="shared" si="212"/>
        <v>0</v>
      </c>
      <c r="G433" s="47">
        <f t="shared" si="212"/>
        <v>0</v>
      </c>
      <c r="H433" s="47">
        <f t="shared" si="212"/>
        <v>0</v>
      </c>
      <c r="I433" s="47">
        <f t="shared" si="212"/>
        <v>0</v>
      </c>
      <c r="J433" s="47">
        <f t="shared" si="212"/>
        <v>1</v>
      </c>
      <c r="K433" s="47">
        <f t="shared" si="212"/>
        <v>0</v>
      </c>
      <c r="L433" s="47">
        <f t="shared" si="212"/>
        <v>0</v>
      </c>
      <c r="M433" s="47"/>
      <c r="N433" s="47"/>
      <c r="O433" s="47">
        <f t="shared" si="212"/>
        <v>1</v>
      </c>
    </row>
    <row r="434" spans="1:15" ht="13.5" thickBot="1">
      <c r="A434" s="139"/>
      <c r="B434" s="140" t="s">
        <v>5</v>
      </c>
      <c r="C434" s="96">
        <v>0</v>
      </c>
      <c r="D434" s="96">
        <v>0</v>
      </c>
      <c r="E434" s="96">
        <v>0</v>
      </c>
      <c r="F434" s="96">
        <v>0</v>
      </c>
      <c r="G434" s="96">
        <v>0</v>
      </c>
      <c r="H434" s="96">
        <v>0</v>
      </c>
      <c r="I434" s="96">
        <v>0</v>
      </c>
      <c r="J434" s="96">
        <v>0</v>
      </c>
      <c r="K434" s="96">
        <v>0</v>
      </c>
      <c r="L434" s="96">
        <v>0</v>
      </c>
      <c r="M434" s="96"/>
      <c r="N434" s="96"/>
      <c r="O434" s="96">
        <v>0</v>
      </c>
    </row>
    <row r="435" spans="1:15" ht="12.75">
      <c r="A435" s="95"/>
      <c r="B435" s="48">
        <v>2014</v>
      </c>
      <c r="C435" s="93">
        <v>13</v>
      </c>
      <c r="D435" s="93">
        <v>9</v>
      </c>
      <c r="E435" s="93">
        <v>5</v>
      </c>
      <c r="F435" s="93">
        <v>8</v>
      </c>
      <c r="G435" s="93">
        <v>15</v>
      </c>
      <c r="H435" s="93">
        <v>15</v>
      </c>
      <c r="I435" s="93">
        <v>17</v>
      </c>
      <c r="J435" s="93">
        <v>10</v>
      </c>
      <c r="K435" s="93">
        <v>12</v>
      </c>
      <c r="L435" s="93">
        <v>16</v>
      </c>
      <c r="M435" s="93"/>
      <c r="N435" s="93"/>
      <c r="O435" s="48">
        <f>SUM(C435:N435)</f>
        <v>120</v>
      </c>
    </row>
    <row r="436" spans="1:15" ht="12.75">
      <c r="A436" s="115" t="s">
        <v>292</v>
      </c>
      <c r="B436" s="47">
        <v>2013</v>
      </c>
      <c r="C436" s="47">
        <v>16</v>
      </c>
      <c r="D436" s="47">
        <v>20</v>
      </c>
      <c r="E436" s="47">
        <v>5</v>
      </c>
      <c r="F436" s="47">
        <v>10</v>
      </c>
      <c r="G436" s="47">
        <v>8</v>
      </c>
      <c r="H436" s="47">
        <v>13</v>
      </c>
      <c r="I436" s="47">
        <v>16</v>
      </c>
      <c r="J436" s="47">
        <v>19</v>
      </c>
      <c r="K436" s="47">
        <v>16</v>
      </c>
      <c r="L436" s="47">
        <v>10</v>
      </c>
      <c r="M436" s="47"/>
      <c r="N436" s="47"/>
      <c r="O436" s="47">
        <f>SUM(C436:N436)</f>
        <v>133</v>
      </c>
    </row>
    <row r="437" spans="1:15" ht="12.75">
      <c r="A437" s="95"/>
      <c r="B437" s="141" t="s">
        <v>249</v>
      </c>
      <c r="C437" s="47">
        <f aca="true" t="shared" si="213" ref="C437:O437">C435-C436</f>
        <v>-3</v>
      </c>
      <c r="D437" s="47">
        <f t="shared" si="213"/>
        <v>-11</v>
      </c>
      <c r="E437" s="47">
        <f t="shared" si="213"/>
        <v>0</v>
      </c>
      <c r="F437" s="47">
        <f t="shared" si="213"/>
        <v>-2</v>
      </c>
      <c r="G437" s="47">
        <f t="shared" si="213"/>
        <v>7</v>
      </c>
      <c r="H437" s="47">
        <f t="shared" si="213"/>
        <v>2</v>
      </c>
      <c r="I437" s="47">
        <f t="shared" si="213"/>
        <v>1</v>
      </c>
      <c r="J437" s="47">
        <f t="shared" si="213"/>
        <v>-9</v>
      </c>
      <c r="K437" s="47">
        <f t="shared" si="213"/>
        <v>-4</v>
      </c>
      <c r="L437" s="47">
        <f t="shared" si="213"/>
        <v>6</v>
      </c>
      <c r="M437" s="47"/>
      <c r="N437" s="47"/>
      <c r="O437" s="47">
        <f t="shared" si="213"/>
        <v>-13</v>
      </c>
    </row>
    <row r="438" spans="1:15" ht="13.5" thickBot="1">
      <c r="A438" s="139"/>
      <c r="B438" s="140" t="s">
        <v>5</v>
      </c>
      <c r="C438" s="96">
        <f aca="true" t="shared" si="214" ref="C438:O438">C437/C436</f>
        <v>-0.1875</v>
      </c>
      <c r="D438" s="96">
        <f t="shared" si="214"/>
        <v>-0.55</v>
      </c>
      <c r="E438" s="96">
        <f t="shared" si="214"/>
        <v>0</v>
      </c>
      <c r="F438" s="96">
        <f t="shared" si="214"/>
        <v>-0.2</v>
      </c>
      <c r="G438" s="96">
        <f t="shared" si="214"/>
        <v>0.875</v>
      </c>
      <c r="H438" s="96">
        <f t="shared" si="214"/>
        <v>0.15384615384615385</v>
      </c>
      <c r="I438" s="96">
        <f t="shared" si="214"/>
        <v>0.0625</v>
      </c>
      <c r="J438" s="96">
        <f t="shared" si="214"/>
        <v>-0.47368421052631576</v>
      </c>
      <c r="K438" s="96">
        <f t="shared" si="214"/>
        <v>-0.25</v>
      </c>
      <c r="L438" s="96">
        <f t="shared" si="214"/>
        <v>0.6</v>
      </c>
      <c r="M438" s="96"/>
      <c r="N438" s="96"/>
      <c r="O438" s="96">
        <f t="shared" si="214"/>
        <v>-0.09774436090225563</v>
      </c>
    </row>
    <row r="439" spans="1:15" ht="12.75">
      <c r="A439" s="95"/>
      <c r="B439" s="48">
        <v>2014</v>
      </c>
      <c r="C439" s="93">
        <v>11</v>
      </c>
      <c r="D439" s="93">
        <v>12</v>
      </c>
      <c r="E439" s="93">
        <v>22</v>
      </c>
      <c r="F439" s="93">
        <v>13</v>
      </c>
      <c r="G439" s="93">
        <v>15</v>
      </c>
      <c r="H439" s="93">
        <v>17</v>
      </c>
      <c r="I439" s="93">
        <v>14</v>
      </c>
      <c r="J439" s="93">
        <v>19</v>
      </c>
      <c r="K439" s="93">
        <v>13</v>
      </c>
      <c r="L439" s="93">
        <v>14</v>
      </c>
      <c r="M439" s="93"/>
      <c r="N439" s="93"/>
      <c r="O439" s="48">
        <f>SUM(C439:N439)</f>
        <v>150</v>
      </c>
    </row>
    <row r="440" spans="1:15" ht="12.75">
      <c r="A440" s="115" t="s">
        <v>293</v>
      </c>
      <c r="B440" s="47">
        <v>2013</v>
      </c>
      <c r="C440" s="47">
        <v>10</v>
      </c>
      <c r="D440" s="47">
        <v>11</v>
      </c>
      <c r="E440" s="47">
        <v>9</v>
      </c>
      <c r="F440" s="47">
        <v>16</v>
      </c>
      <c r="G440" s="47">
        <v>13</v>
      </c>
      <c r="H440" s="47">
        <v>5</v>
      </c>
      <c r="I440" s="47">
        <v>17</v>
      </c>
      <c r="J440" s="47">
        <v>17</v>
      </c>
      <c r="K440" s="47">
        <v>23</v>
      </c>
      <c r="L440" s="47">
        <v>19</v>
      </c>
      <c r="M440" s="47"/>
      <c r="N440" s="47"/>
      <c r="O440" s="47">
        <f>SUM(C440:N440)</f>
        <v>140</v>
      </c>
    </row>
    <row r="441" spans="1:15" ht="12.75">
      <c r="A441" s="115" t="s">
        <v>294</v>
      </c>
      <c r="B441" s="141" t="s">
        <v>249</v>
      </c>
      <c r="C441" s="47">
        <f aca="true" t="shared" si="215" ref="C441:O441">C439-C440</f>
        <v>1</v>
      </c>
      <c r="D441" s="47">
        <f t="shared" si="215"/>
        <v>1</v>
      </c>
      <c r="E441" s="47">
        <f t="shared" si="215"/>
        <v>13</v>
      </c>
      <c r="F441" s="47">
        <f t="shared" si="215"/>
        <v>-3</v>
      </c>
      <c r="G441" s="47">
        <f t="shared" si="215"/>
        <v>2</v>
      </c>
      <c r="H441" s="47">
        <f t="shared" si="215"/>
        <v>12</v>
      </c>
      <c r="I441" s="47">
        <f t="shared" si="215"/>
        <v>-3</v>
      </c>
      <c r="J441" s="47">
        <f t="shared" si="215"/>
        <v>2</v>
      </c>
      <c r="K441" s="47">
        <f t="shared" si="215"/>
        <v>-10</v>
      </c>
      <c r="L441" s="47">
        <f t="shared" si="215"/>
        <v>-5</v>
      </c>
      <c r="M441" s="47"/>
      <c r="N441" s="47"/>
      <c r="O441" s="47">
        <f t="shared" si="215"/>
        <v>10</v>
      </c>
    </row>
    <row r="442" spans="1:15" ht="13.5" thickBot="1">
      <c r="A442" s="139" t="s">
        <v>0</v>
      </c>
      <c r="B442" s="140" t="s">
        <v>5</v>
      </c>
      <c r="C442" s="96">
        <f aca="true" t="shared" si="216" ref="C442:O442">C441/C440</f>
        <v>0.1</v>
      </c>
      <c r="D442" s="96">
        <f t="shared" si="216"/>
        <v>0.09090909090909091</v>
      </c>
      <c r="E442" s="96">
        <f t="shared" si="216"/>
        <v>1.4444444444444444</v>
      </c>
      <c r="F442" s="96">
        <f t="shared" si="216"/>
        <v>-0.1875</v>
      </c>
      <c r="G442" s="96">
        <f t="shared" si="216"/>
        <v>0.15384615384615385</v>
      </c>
      <c r="H442" s="96">
        <f t="shared" si="216"/>
        <v>2.4</v>
      </c>
      <c r="I442" s="96">
        <f t="shared" si="216"/>
        <v>-0.17647058823529413</v>
      </c>
      <c r="J442" s="96">
        <f t="shared" si="216"/>
        <v>0.11764705882352941</v>
      </c>
      <c r="K442" s="96">
        <f t="shared" si="216"/>
        <v>-0.43478260869565216</v>
      </c>
      <c r="L442" s="96">
        <f t="shared" si="216"/>
        <v>-0.2631578947368421</v>
      </c>
      <c r="M442" s="96"/>
      <c r="N442" s="96"/>
      <c r="O442" s="96">
        <f t="shared" si="216"/>
        <v>0.07142857142857142</v>
      </c>
    </row>
    <row r="443" spans="1:15" ht="12.75">
      <c r="A443" s="95"/>
      <c r="B443" s="48">
        <v>2014</v>
      </c>
      <c r="C443" s="93">
        <v>52</v>
      </c>
      <c r="D443" s="93">
        <v>39</v>
      </c>
      <c r="E443" s="93">
        <v>35</v>
      </c>
      <c r="F443" s="93">
        <v>51</v>
      </c>
      <c r="G443" s="93">
        <v>52</v>
      </c>
      <c r="H443" s="93">
        <v>36</v>
      </c>
      <c r="I443" s="93">
        <v>39</v>
      </c>
      <c r="J443" s="93">
        <v>44</v>
      </c>
      <c r="K443" s="93">
        <v>24</v>
      </c>
      <c r="L443" s="93">
        <v>29</v>
      </c>
      <c r="M443" s="93"/>
      <c r="N443" s="93"/>
      <c r="O443" s="48">
        <f>SUM(C443:N443)</f>
        <v>401</v>
      </c>
    </row>
    <row r="444" spans="1:15" ht="12.75">
      <c r="A444" s="115" t="s">
        <v>295</v>
      </c>
      <c r="B444" s="47">
        <v>2013</v>
      </c>
      <c r="C444" s="47">
        <v>60</v>
      </c>
      <c r="D444" s="47">
        <v>52</v>
      </c>
      <c r="E444" s="47">
        <v>43</v>
      </c>
      <c r="F444" s="47">
        <v>46</v>
      </c>
      <c r="G444" s="47">
        <v>51</v>
      </c>
      <c r="H444" s="47">
        <v>43</v>
      </c>
      <c r="I444" s="47">
        <v>45</v>
      </c>
      <c r="J444" s="47">
        <v>43</v>
      </c>
      <c r="K444" s="47">
        <v>44</v>
      </c>
      <c r="L444" s="47">
        <v>52</v>
      </c>
      <c r="M444" s="47"/>
      <c r="N444" s="47"/>
      <c r="O444" s="47">
        <f>SUM(C444:N444)</f>
        <v>479</v>
      </c>
    </row>
    <row r="445" spans="1:15" ht="12.75">
      <c r="A445" s="95"/>
      <c r="B445" s="141" t="s">
        <v>249</v>
      </c>
      <c r="C445" s="47">
        <f aca="true" t="shared" si="217" ref="C445:O445">C443-C444</f>
        <v>-8</v>
      </c>
      <c r="D445" s="47">
        <f t="shared" si="217"/>
        <v>-13</v>
      </c>
      <c r="E445" s="47">
        <f t="shared" si="217"/>
        <v>-8</v>
      </c>
      <c r="F445" s="47">
        <f t="shared" si="217"/>
        <v>5</v>
      </c>
      <c r="G445" s="47">
        <f t="shared" si="217"/>
        <v>1</v>
      </c>
      <c r="H445" s="47">
        <f t="shared" si="217"/>
        <v>-7</v>
      </c>
      <c r="I445" s="47">
        <f t="shared" si="217"/>
        <v>-6</v>
      </c>
      <c r="J445" s="47">
        <f t="shared" si="217"/>
        <v>1</v>
      </c>
      <c r="K445" s="47">
        <f t="shared" si="217"/>
        <v>-20</v>
      </c>
      <c r="L445" s="47">
        <f t="shared" si="217"/>
        <v>-23</v>
      </c>
      <c r="M445" s="47"/>
      <c r="N445" s="47"/>
      <c r="O445" s="47">
        <f t="shared" si="217"/>
        <v>-78</v>
      </c>
    </row>
    <row r="446" spans="1:15" ht="13.5" thickBot="1">
      <c r="A446" s="139"/>
      <c r="B446" s="140" t="s">
        <v>5</v>
      </c>
      <c r="C446" s="96">
        <f aca="true" t="shared" si="218" ref="C446:O446">C445/C444</f>
        <v>-0.13333333333333333</v>
      </c>
      <c r="D446" s="96">
        <f t="shared" si="218"/>
        <v>-0.25</v>
      </c>
      <c r="E446" s="96">
        <f t="shared" si="218"/>
        <v>-0.18604651162790697</v>
      </c>
      <c r="F446" s="96">
        <f t="shared" si="218"/>
        <v>0.10869565217391304</v>
      </c>
      <c r="G446" s="96">
        <f t="shared" si="218"/>
        <v>0.0196078431372549</v>
      </c>
      <c r="H446" s="96">
        <f t="shared" si="218"/>
        <v>-0.16279069767441862</v>
      </c>
      <c r="I446" s="96">
        <f t="shared" si="218"/>
        <v>-0.13333333333333333</v>
      </c>
      <c r="J446" s="96">
        <f t="shared" si="218"/>
        <v>0.023255813953488372</v>
      </c>
      <c r="K446" s="96">
        <f t="shared" si="218"/>
        <v>-0.45454545454545453</v>
      </c>
      <c r="L446" s="96">
        <f t="shared" si="218"/>
        <v>-0.4423076923076923</v>
      </c>
      <c r="M446" s="96"/>
      <c r="N446" s="96"/>
      <c r="O446" s="96">
        <f t="shared" si="218"/>
        <v>-0.162839248434238</v>
      </c>
    </row>
    <row r="447" spans="1:15" ht="12.75">
      <c r="A447" s="95"/>
      <c r="B447" s="48">
        <v>2014</v>
      </c>
      <c r="C447" s="93">
        <v>94</v>
      </c>
      <c r="D447" s="93">
        <v>61</v>
      </c>
      <c r="E447" s="93">
        <v>47</v>
      </c>
      <c r="F447" s="93">
        <v>57</v>
      </c>
      <c r="G447" s="93">
        <v>66</v>
      </c>
      <c r="H447" s="93">
        <v>86</v>
      </c>
      <c r="I447" s="93">
        <v>83</v>
      </c>
      <c r="J447" s="93">
        <v>75</v>
      </c>
      <c r="K447" s="93">
        <v>59</v>
      </c>
      <c r="L447" s="93">
        <v>68</v>
      </c>
      <c r="M447" s="93"/>
      <c r="N447" s="93"/>
      <c r="O447" s="48">
        <f>SUM(C447:N447)</f>
        <v>696</v>
      </c>
    </row>
    <row r="448" spans="1:15" ht="12.75">
      <c r="A448" s="115" t="s">
        <v>296</v>
      </c>
      <c r="B448" s="47">
        <v>2013</v>
      </c>
      <c r="C448" s="47">
        <v>80</v>
      </c>
      <c r="D448" s="47">
        <v>55</v>
      </c>
      <c r="E448" s="47">
        <v>81</v>
      </c>
      <c r="F448" s="47">
        <v>58</v>
      </c>
      <c r="G448" s="47">
        <v>66</v>
      </c>
      <c r="H448" s="47">
        <v>78</v>
      </c>
      <c r="I448" s="47">
        <v>72</v>
      </c>
      <c r="J448" s="47">
        <v>73</v>
      </c>
      <c r="K448" s="47">
        <v>66</v>
      </c>
      <c r="L448" s="47">
        <v>76</v>
      </c>
      <c r="M448" s="47"/>
      <c r="N448" s="47"/>
      <c r="O448" s="47">
        <f>SUM(C448:N448)</f>
        <v>705</v>
      </c>
    </row>
    <row r="449" spans="1:15" ht="12.75">
      <c r="A449" s="115" t="s">
        <v>297</v>
      </c>
      <c r="B449" s="141" t="s">
        <v>249</v>
      </c>
      <c r="C449" s="47">
        <f aca="true" t="shared" si="219" ref="C449:O449">C447-C448</f>
        <v>14</v>
      </c>
      <c r="D449" s="47">
        <f t="shared" si="219"/>
        <v>6</v>
      </c>
      <c r="E449" s="47">
        <f t="shared" si="219"/>
        <v>-34</v>
      </c>
      <c r="F449" s="47">
        <f t="shared" si="219"/>
        <v>-1</v>
      </c>
      <c r="G449" s="47">
        <f t="shared" si="219"/>
        <v>0</v>
      </c>
      <c r="H449" s="47">
        <f t="shared" si="219"/>
        <v>8</v>
      </c>
      <c r="I449" s="47">
        <f t="shared" si="219"/>
        <v>11</v>
      </c>
      <c r="J449" s="47">
        <f t="shared" si="219"/>
        <v>2</v>
      </c>
      <c r="K449" s="47">
        <f t="shared" si="219"/>
        <v>-7</v>
      </c>
      <c r="L449" s="47">
        <f t="shared" si="219"/>
        <v>-8</v>
      </c>
      <c r="M449" s="47"/>
      <c r="N449" s="47"/>
      <c r="O449" s="47">
        <f t="shared" si="219"/>
        <v>-9</v>
      </c>
    </row>
    <row r="450" spans="1:15" ht="13.5" thickBot="1">
      <c r="A450" s="139"/>
      <c r="B450" s="140" t="s">
        <v>5</v>
      </c>
      <c r="C450" s="96">
        <f aca="true" t="shared" si="220" ref="C450:O450">C449/C448</f>
        <v>0.175</v>
      </c>
      <c r="D450" s="96">
        <f t="shared" si="220"/>
        <v>0.10909090909090909</v>
      </c>
      <c r="E450" s="96">
        <f t="shared" si="220"/>
        <v>-0.41975308641975306</v>
      </c>
      <c r="F450" s="96">
        <f t="shared" si="220"/>
        <v>-0.017241379310344827</v>
      </c>
      <c r="G450" s="96">
        <f t="shared" si="220"/>
        <v>0</v>
      </c>
      <c r="H450" s="96">
        <f t="shared" si="220"/>
        <v>0.10256410256410256</v>
      </c>
      <c r="I450" s="96">
        <f t="shared" si="220"/>
        <v>0.1527777777777778</v>
      </c>
      <c r="J450" s="96">
        <f t="shared" si="220"/>
        <v>0.0273972602739726</v>
      </c>
      <c r="K450" s="96">
        <f t="shared" si="220"/>
        <v>-0.10606060606060606</v>
      </c>
      <c r="L450" s="96">
        <f t="shared" si="220"/>
        <v>-0.10526315789473684</v>
      </c>
      <c r="M450" s="96"/>
      <c r="N450" s="96"/>
      <c r="O450" s="96">
        <f t="shared" si="220"/>
        <v>-0.01276595744680851</v>
      </c>
    </row>
    <row r="451" spans="1:15" ht="12.75">
      <c r="A451" s="95"/>
      <c r="B451" s="48">
        <v>2014</v>
      </c>
      <c r="C451" s="93">
        <v>5</v>
      </c>
      <c r="D451" s="93">
        <v>3</v>
      </c>
      <c r="E451" s="93">
        <v>6</v>
      </c>
      <c r="F451" s="93">
        <v>3</v>
      </c>
      <c r="G451" s="93">
        <v>3</v>
      </c>
      <c r="H451" s="93">
        <v>10</v>
      </c>
      <c r="I451" s="93">
        <v>4</v>
      </c>
      <c r="J451" s="93">
        <v>3</v>
      </c>
      <c r="K451" s="93">
        <v>4</v>
      </c>
      <c r="L451" s="93">
        <v>6</v>
      </c>
      <c r="M451" s="93"/>
      <c r="N451" s="93"/>
      <c r="O451" s="48">
        <f>SUM(C451:N451)</f>
        <v>47</v>
      </c>
    </row>
    <row r="452" spans="1:15" ht="12.75">
      <c r="A452" s="115" t="s">
        <v>298</v>
      </c>
      <c r="B452" s="47">
        <v>2013</v>
      </c>
      <c r="C452" s="47">
        <v>1</v>
      </c>
      <c r="D452" s="47">
        <v>2</v>
      </c>
      <c r="E452" s="47">
        <v>4</v>
      </c>
      <c r="F452" s="47">
        <v>7</v>
      </c>
      <c r="G452" s="47">
        <v>3</v>
      </c>
      <c r="H452" s="47">
        <v>7</v>
      </c>
      <c r="I452" s="47">
        <v>5</v>
      </c>
      <c r="J452" s="47">
        <v>7</v>
      </c>
      <c r="K452" s="47">
        <v>3</v>
      </c>
      <c r="L452" s="47">
        <v>2</v>
      </c>
      <c r="M452" s="47"/>
      <c r="N452" s="47"/>
      <c r="O452" s="47">
        <f>SUM(C452:N452)</f>
        <v>41</v>
      </c>
    </row>
    <row r="453" spans="1:15" ht="12.75">
      <c r="A453" s="115" t="s">
        <v>299</v>
      </c>
      <c r="B453" s="141" t="s">
        <v>249</v>
      </c>
      <c r="C453" s="47">
        <f aca="true" t="shared" si="221" ref="C453:O453">C451-C452</f>
        <v>4</v>
      </c>
      <c r="D453" s="47">
        <f t="shared" si="221"/>
        <v>1</v>
      </c>
      <c r="E453" s="47">
        <f t="shared" si="221"/>
        <v>2</v>
      </c>
      <c r="F453" s="47">
        <f t="shared" si="221"/>
        <v>-4</v>
      </c>
      <c r="G453" s="47">
        <f t="shared" si="221"/>
        <v>0</v>
      </c>
      <c r="H453" s="47">
        <f t="shared" si="221"/>
        <v>3</v>
      </c>
      <c r="I453" s="47">
        <f t="shared" si="221"/>
        <v>-1</v>
      </c>
      <c r="J453" s="47">
        <f t="shared" si="221"/>
        <v>-4</v>
      </c>
      <c r="K453" s="47">
        <f t="shared" si="221"/>
        <v>1</v>
      </c>
      <c r="L453" s="47">
        <f t="shared" si="221"/>
        <v>4</v>
      </c>
      <c r="M453" s="47"/>
      <c r="N453" s="47"/>
      <c r="O453" s="47">
        <f t="shared" si="221"/>
        <v>6</v>
      </c>
    </row>
    <row r="454" spans="1:15" ht="13.5" thickBot="1">
      <c r="A454" s="139"/>
      <c r="B454" s="140" t="s">
        <v>5</v>
      </c>
      <c r="C454" s="96">
        <f aca="true" t="shared" si="222" ref="C454:O454">C453/C452</f>
        <v>4</v>
      </c>
      <c r="D454" s="96">
        <f t="shared" si="222"/>
        <v>0.5</v>
      </c>
      <c r="E454" s="96">
        <f t="shared" si="222"/>
        <v>0.5</v>
      </c>
      <c r="F454" s="96">
        <f t="shared" si="222"/>
        <v>-0.5714285714285714</v>
      </c>
      <c r="G454" s="96">
        <f t="shared" si="222"/>
        <v>0</v>
      </c>
      <c r="H454" s="96">
        <f t="shared" si="222"/>
        <v>0.42857142857142855</v>
      </c>
      <c r="I454" s="96">
        <f t="shared" si="222"/>
        <v>-0.2</v>
      </c>
      <c r="J454" s="96">
        <f t="shared" si="222"/>
        <v>-0.5714285714285714</v>
      </c>
      <c r="K454" s="96">
        <f t="shared" si="222"/>
        <v>0.3333333333333333</v>
      </c>
      <c r="L454" s="96">
        <f t="shared" si="222"/>
        <v>2</v>
      </c>
      <c r="M454" s="96"/>
      <c r="N454" s="96"/>
      <c r="O454" s="96">
        <f t="shared" si="222"/>
        <v>0.14634146341463414</v>
      </c>
    </row>
    <row r="456" ht="13.5" thickBot="1">
      <c r="A456" s="144" t="s">
        <v>274</v>
      </c>
    </row>
    <row r="457" spans="1:15" ht="13.5" thickBot="1">
      <c r="A457" t="s">
        <v>0</v>
      </c>
      <c r="B457" s="116" t="s">
        <v>248</v>
      </c>
      <c r="C457" s="116" t="s">
        <v>275</v>
      </c>
      <c r="D457" s="116" t="s">
        <v>276</v>
      </c>
      <c r="E457" s="116" t="s">
        <v>277</v>
      </c>
      <c r="F457" s="116" t="s">
        <v>278</v>
      </c>
      <c r="G457" s="116" t="s">
        <v>279</v>
      </c>
      <c r="H457" s="116" t="s">
        <v>280</v>
      </c>
      <c r="I457" s="116" t="s">
        <v>281</v>
      </c>
      <c r="J457" s="116" t="s">
        <v>282</v>
      </c>
      <c r="K457" s="116" t="s">
        <v>283</v>
      </c>
      <c r="L457" s="116" t="s">
        <v>284</v>
      </c>
      <c r="M457" s="116" t="s">
        <v>285</v>
      </c>
      <c r="N457" s="116" t="s">
        <v>286</v>
      </c>
      <c r="O457" s="116" t="s">
        <v>40</v>
      </c>
    </row>
    <row r="458" spans="1:15" ht="12.75">
      <c r="A458" s="94"/>
      <c r="B458" s="48">
        <v>2014</v>
      </c>
      <c r="C458" s="48">
        <f aca="true" t="shared" si="223" ref="C458:L459">SUM(C462+C466+C470+C474+C478+C482+C486)</f>
        <v>119</v>
      </c>
      <c r="D458" s="48">
        <f t="shared" si="223"/>
        <v>112</v>
      </c>
      <c r="E458" s="48">
        <f t="shared" si="223"/>
        <v>125</v>
      </c>
      <c r="F458" s="48">
        <f t="shared" si="223"/>
        <v>123</v>
      </c>
      <c r="G458" s="48">
        <f t="shared" si="223"/>
        <v>136</v>
      </c>
      <c r="H458" s="48">
        <f t="shared" si="223"/>
        <v>124</v>
      </c>
      <c r="I458" s="48">
        <f t="shared" si="223"/>
        <v>143</v>
      </c>
      <c r="J458" s="48">
        <f t="shared" si="223"/>
        <v>139</v>
      </c>
      <c r="K458" s="48">
        <f t="shared" si="223"/>
        <v>131</v>
      </c>
      <c r="L458" s="48">
        <f t="shared" si="223"/>
        <v>109</v>
      </c>
      <c r="M458" s="48"/>
      <c r="N458" s="48"/>
      <c r="O458" s="48">
        <f>SUM(O462+O466+O470+O474+O478+O482+O486)</f>
        <v>1261</v>
      </c>
    </row>
    <row r="459" spans="1:15" ht="12.75">
      <c r="A459" s="115" t="s">
        <v>40</v>
      </c>
      <c r="B459" s="47">
        <v>2013</v>
      </c>
      <c r="C459" s="47">
        <f t="shared" si="223"/>
        <v>189</v>
      </c>
      <c r="D459" s="47">
        <f t="shared" si="223"/>
        <v>159</v>
      </c>
      <c r="E459" s="47">
        <f t="shared" si="223"/>
        <v>157</v>
      </c>
      <c r="F459" s="47">
        <f t="shared" si="223"/>
        <v>155</v>
      </c>
      <c r="G459" s="47">
        <f t="shared" si="223"/>
        <v>198</v>
      </c>
      <c r="H459" s="47">
        <f t="shared" si="223"/>
        <v>144</v>
      </c>
      <c r="I459" s="47">
        <f t="shared" si="223"/>
        <v>152</v>
      </c>
      <c r="J459" s="47">
        <f t="shared" si="223"/>
        <v>145</v>
      </c>
      <c r="K459" s="47">
        <f t="shared" si="223"/>
        <v>106</v>
      </c>
      <c r="L459" s="47">
        <f t="shared" si="223"/>
        <v>113</v>
      </c>
      <c r="M459" s="47"/>
      <c r="N459" s="47"/>
      <c r="O459" s="47">
        <f>SUM(C459:N459)</f>
        <v>1518</v>
      </c>
    </row>
    <row r="460" spans="1:15" ht="12.75">
      <c r="A460" s="115" t="s">
        <v>287</v>
      </c>
      <c r="B460" s="138" t="s">
        <v>249</v>
      </c>
      <c r="C460" s="47">
        <f aca="true" t="shared" si="224" ref="C460:O460">C458-C459</f>
        <v>-70</v>
      </c>
      <c r="D460" s="47">
        <f t="shared" si="224"/>
        <v>-47</v>
      </c>
      <c r="E460" s="47">
        <f t="shared" si="224"/>
        <v>-32</v>
      </c>
      <c r="F460" s="47">
        <f t="shared" si="224"/>
        <v>-32</v>
      </c>
      <c r="G460" s="47">
        <f t="shared" si="224"/>
        <v>-62</v>
      </c>
      <c r="H460" s="47">
        <f t="shared" si="224"/>
        <v>-20</v>
      </c>
      <c r="I460" s="47">
        <f t="shared" si="224"/>
        <v>-9</v>
      </c>
      <c r="J460" s="47">
        <f t="shared" si="224"/>
        <v>-6</v>
      </c>
      <c r="K460" s="47">
        <f t="shared" si="224"/>
        <v>25</v>
      </c>
      <c r="L460" s="47">
        <f t="shared" si="224"/>
        <v>-4</v>
      </c>
      <c r="M460" s="47"/>
      <c r="N460" s="47"/>
      <c r="O460" s="47">
        <f t="shared" si="224"/>
        <v>-257</v>
      </c>
    </row>
    <row r="461" spans="1:15" ht="13.5" thickBot="1">
      <c r="A461" s="139"/>
      <c r="B461" s="140" t="s">
        <v>5</v>
      </c>
      <c r="C461" s="96">
        <f aca="true" t="shared" si="225" ref="C461:O461">C460/C459</f>
        <v>-0.37037037037037035</v>
      </c>
      <c r="D461" s="96">
        <f t="shared" si="225"/>
        <v>-0.29559748427672955</v>
      </c>
      <c r="E461" s="96">
        <f t="shared" si="225"/>
        <v>-0.20382165605095542</v>
      </c>
      <c r="F461" s="96">
        <f t="shared" si="225"/>
        <v>-0.2064516129032258</v>
      </c>
      <c r="G461" s="96">
        <f t="shared" si="225"/>
        <v>-0.31313131313131315</v>
      </c>
      <c r="H461" s="96">
        <f t="shared" si="225"/>
        <v>-0.1388888888888889</v>
      </c>
      <c r="I461" s="96">
        <f t="shared" si="225"/>
        <v>-0.05921052631578947</v>
      </c>
      <c r="J461" s="96">
        <f t="shared" si="225"/>
        <v>-0.041379310344827586</v>
      </c>
      <c r="K461" s="96">
        <f t="shared" si="225"/>
        <v>0.2358490566037736</v>
      </c>
      <c r="L461" s="96">
        <f t="shared" si="225"/>
        <v>-0.035398230088495575</v>
      </c>
      <c r="M461" s="96"/>
      <c r="N461" s="96"/>
      <c r="O461" s="96">
        <f t="shared" si="225"/>
        <v>-0.16930171277997366</v>
      </c>
    </row>
    <row r="462" spans="1:15" ht="12.75">
      <c r="A462" s="95"/>
      <c r="B462" s="48">
        <v>2014</v>
      </c>
      <c r="C462" s="48">
        <v>1</v>
      </c>
      <c r="D462" s="48">
        <v>1</v>
      </c>
      <c r="E462" s="48">
        <v>3</v>
      </c>
      <c r="F462" s="48">
        <v>1</v>
      </c>
      <c r="G462" s="48">
        <v>2</v>
      </c>
      <c r="H462" s="48">
        <v>0</v>
      </c>
      <c r="I462" s="48">
        <v>2</v>
      </c>
      <c r="J462" s="48">
        <v>0</v>
      </c>
      <c r="K462" s="48">
        <v>2</v>
      </c>
      <c r="L462" s="48">
        <v>1</v>
      </c>
      <c r="M462" s="48"/>
      <c r="N462" s="48"/>
      <c r="O462" s="48">
        <f>SUM(C462:N462)</f>
        <v>13</v>
      </c>
    </row>
    <row r="463" spans="1:15" ht="12.75">
      <c r="A463" s="115" t="s">
        <v>288</v>
      </c>
      <c r="B463" s="47">
        <v>2013</v>
      </c>
      <c r="C463" s="47">
        <v>2</v>
      </c>
      <c r="D463" s="47">
        <v>1</v>
      </c>
      <c r="E463" s="47">
        <v>0</v>
      </c>
      <c r="F463" s="47">
        <v>1</v>
      </c>
      <c r="G463" s="47">
        <v>4</v>
      </c>
      <c r="H463" s="47">
        <v>4</v>
      </c>
      <c r="I463" s="47">
        <v>2</v>
      </c>
      <c r="J463" s="47">
        <v>4</v>
      </c>
      <c r="K463" s="47">
        <v>2</v>
      </c>
      <c r="L463" s="47">
        <v>1</v>
      </c>
      <c r="M463" s="47"/>
      <c r="N463" s="47"/>
      <c r="O463" s="47">
        <f>SUM(C463:N463)</f>
        <v>21</v>
      </c>
    </row>
    <row r="464" spans="1:15" ht="12.75">
      <c r="A464" s="115" t="s">
        <v>289</v>
      </c>
      <c r="B464" s="141" t="s">
        <v>249</v>
      </c>
      <c r="C464" s="47">
        <f aca="true" t="shared" si="226" ref="C464:O464">C462-C463</f>
        <v>-1</v>
      </c>
      <c r="D464" s="47">
        <f t="shared" si="226"/>
        <v>0</v>
      </c>
      <c r="E464" s="47">
        <f t="shared" si="226"/>
        <v>3</v>
      </c>
      <c r="F464" s="47">
        <f t="shared" si="226"/>
        <v>0</v>
      </c>
      <c r="G464" s="47">
        <f t="shared" si="226"/>
        <v>-2</v>
      </c>
      <c r="H464" s="47">
        <f t="shared" si="226"/>
        <v>-4</v>
      </c>
      <c r="I464" s="47">
        <f t="shared" si="226"/>
        <v>0</v>
      </c>
      <c r="J464" s="47">
        <f t="shared" si="226"/>
        <v>-4</v>
      </c>
      <c r="K464" s="47">
        <f t="shared" si="226"/>
        <v>0</v>
      </c>
      <c r="L464" s="47">
        <f t="shared" si="226"/>
        <v>0</v>
      </c>
      <c r="M464" s="47"/>
      <c r="N464" s="47"/>
      <c r="O464" s="47">
        <f t="shared" si="226"/>
        <v>-8</v>
      </c>
    </row>
    <row r="465" spans="1:15" ht="13.5" thickBot="1">
      <c r="A465" s="139"/>
      <c r="B465" s="140" t="s">
        <v>5</v>
      </c>
      <c r="C465" s="96">
        <f>C464/C463</f>
        <v>-0.5</v>
      </c>
      <c r="D465" s="96">
        <f aca="true" t="shared" si="227" ref="D465:L465">D464/D463</f>
        <v>0</v>
      </c>
      <c r="E465" s="96">
        <v>0</v>
      </c>
      <c r="F465" s="96">
        <f t="shared" si="227"/>
        <v>0</v>
      </c>
      <c r="G465" s="96">
        <f t="shared" si="227"/>
        <v>-0.5</v>
      </c>
      <c r="H465" s="96">
        <f t="shared" si="227"/>
        <v>-1</v>
      </c>
      <c r="I465" s="96">
        <f>I464/I463</f>
        <v>0</v>
      </c>
      <c r="J465" s="96">
        <f t="shared" si="227"/>
        <v>-1</v>
      </c>
      <c r="K465" s="96">
        <f t="shared" si="227"/>
        <v>0</v>
      </c>
      <c r="L465" s="96">
        <f t="shared" si="227"/>
        <v>0</v>
      </c>
      <c r="M465" s="96"/>
      <c r="N465" s="96"/>
      <c r="O465" s="96">
        <f>O464/O463</f>
        <v>-0.38095238095238093</v>
      </c>
    </row>
    <row r="466" spans="1:15" ht="12.75">
      <c r="A466" s="95"/>
      <c r="B466" s="48">
        <v>2014</v>
      </c>
      <c r="C466" s="93">
        <v>0</v>
      </c>
      <c r="D466" s="93">
        <v>0</v>
      </c>
      <c r="E466" s="93">
        <v>0</v>
      </c>
      <c r="F466" s="93">
        <v>0</v>
      </c>
      <c r="G466" s="93">
        <v>0</v>
      </c>
      <c r="H466" s="93">
        <v>0</v>
      </c>
      <c r="I466" s="93">
        <v>0</v>
      </c>
      <c r="J466" s="93">
        <v>0</v>
      </c>
      <c r="K466" s="93">
        <v>0</v>
      </c>
      <c r="L466" s="93">
        <v>0</v>
      </c>
      <c r="M466" s="93"/>
      <c r="N466" s="93"/>
      <c r="O466" s="48">
        <f>SUM(C466:N466)</f>
        <v>0</v>
      </c>
    </row>
    <row r="467" spans="1:15" ht="12.75">
      <c r="A467" s="142" t="s">
        <v>290</v>
      </c>
      <c r="B467" s="47">
        <v>2013</v>
      </c>
      <c r="C467" s="47">
        <v>0</v>
      </c>
      <c r="D467" s="47">
        <v>0</v>
      </c>
      <c r="E467" s="47">
        <v>0</v>
      </c>
      <c r="F467" s="47">
        <v>0</v>
      </c>
      <c r="G467" s="47">
        <v>0</v>
      </c>
      <c r="H467" s="47">
        <v>0</v>
      </c>
      <c r="I467" s="47">
        <v>0</v>
      </c>
      <c r="J467" s="47">
        <v>0</v>
      </c>
      <c r="K467" s="47">
        <v>0</v>
      </c>
      <c r="L467" s="47">
        <v>0</v>
      </c>
      <c r="M467" s="47"/>
      <c r="N467" s="47"/>
      <c r="O467" s="47">
        <f>SUM(C467:N467)</f>
        <v>0</v>
      </c>
    </row>
    <row r="468" spans="1:15" ht="12.75">
      <c r="A468" s="115" t="s">
        <v>291</v>
      </c>
      <c r="B468" s="141" t="s">
        <v>249</v>
      </c>
      <c r="C468" s="47">
        <f aca="true" t="shared" si="228" ref="C468:O468">C466-C467</f>
        <v>0</v>
      </c>
      <c r="D468" s="47">
        <f t="shared" si="228"/>
        <v>0</v>
      </c>
      <c r="E468" s="47">
        <f t="shared" si="228"/>
        <v>0</v>
      </c>
      <c r="F468" s="47">
        <f t="shared" si="228"/>
        <v>0</v>
      </c>
      <c r="G468" s="47">
        <f t="shared" si="228"/>
        <v>0</v>
      </c>
      <c r="H468" s="47">
        <f t="shared" si="228"/>
        <v>0</v>
      </c>
      <c r="I468" s="47">
        <f t="shared" si="228"/>
        <v>0</v>
      </c>
      <c r="J468" s="47">
        <f t="shared" si="228"/>
        <v>0</v>
      </c>
      <c r="K468" s="47">
        <f t="shared" si="228"/>
        <v>0</v>
      </c>
      <c r="L468" s="47">
        <f t="shared" si="228"/>
        <v>0</v>
      </c>
      <c r="M468" s="47"/>
      <c r="N468" s="47"/>
      <c r="O468" s="47">
        <f t="shared" si="228"/>
        <v>0</v>
      </c>
    </row>
    <row r="469" spans="1:15" ht="13.5" thickBot="1">
      <c r="A469" s="139"/>
      <c r="B469" s="140" t="s">
        <v>5</v>
      </c>
      <c r="C469" s="96">
        <v>0</v>
      </c>
      <c r="D469" s="96">
        <v>0</v>
      </c>
      <c r="E469" s="96">
        <v>0</v>
      </c>
      <c r="F469" s="96">
        <v>0</v>
      </c>
      <c r="G469" s="96">
        <v>0</v>
      </c>
      <c r="H469" s="96">
        <v>0</v>
      </c>
      <c r="I469" s="96">
        <v>0</v>
      </c>
      <c r="J469" s="96">
        <v>0</v>
      </c>
      <c r="K469" s="96">
        <v>0</v>
      </c>
      <c r="L469" s="96">
        <v>0</v>
      </c>
      <c r="M469" s="96"/>
      <c r="N469" s="96"/>
      <c r="O469" s="96">
        <v>0</v>
      </c>
    </row>
    <row r="470" spans="1:15" ht="12.75">
      <c r="A470" s="95"/>
      <c r="B470" s="48">
        <v>2014</v>
      </c>
      <c r="C470" s="93">
        <v>6</v>
      </c>
      <c r="D470" s="93">
        <v>3</v>
      </c>
      <c r="E470" s="93">
        <v>13</v>
      </c>
      <c r="F470" s="93">
        <v>8</v>
      </c>
      <c r="G470" s="93">
        <v>11</v>
      </c>
      <c r="H470" s="93">
        <v>5</v>
      </c>
      <c r="I470" s="93">
        <v>11</v>
      </c>
      <c r="J470" s="93">
        <v>6</v>
      </c>
      <c r="K470" s="93">
        <v>7</v>
      </c>
      <c r="L470" s="93">
        <v>9</v>
      </c>
      <c r="M470" s="93"/>
      <c r="N470" s="93"/>
      <c r="O470" s="48">
        <f>SUM(C470:N470)</f>
        <v>79</v>
      </c>
    </row>
    <row r="471" spans="1:15" ht="12.75">
      <c r="A471" s="115" t="s">
        <v>292</v>
      </c>
      <c r="B471" s="47">
        <v>2013</v>
      </c>
      <c r="C471" s="47">
        <v>8</v>
      </c>
      <c r="D471" s="47">
        <v>9</v>
      </c>
      <c r="E471" s="47">
        <v>9</v>
      </c>
      <c r="F471" s="47">
        <v>8</v>
      </c>
      <c r="G471" s="47">
        <v>22</v>
      </c>
      <c r="H471" s="47">
        <v>11</v>
      </c>
      <c r="I471" s="47">
        <v>4</v>
      </c>
      <c r="J471" s="47">
        <v>6</v>
      </c>
      <c r="K471" s="47">
        <v>9</v>
      </c>
      <c r="L471" s="47">
        <v>8</v>
      </c>
      <c r="M471" s="47"/>
      <c r="N471" s="47"/>
      <c r="O471" s="47">
        <f>SUM(C471:N471)</f>
        <v>94</v>
      </c>
    </row>
    <row r="472" spans="1:15" ht="12.75">
      <c r="A472" s="95"/>
      <c r="B472" s="141" t="s">
        <v>249</v>
      </c>
      <c r="C472" s="47">
        <f aca="true" t="shared" si="229" ref="C472:O472">C470-C471</f>
        <v>-2</v>
      </c>
      <c r="D472" s="47">
        <f t="shared" si="229"/>
        <v>-6</v>
      </c>
      <c r="E472" s="47">
        <f t="shared" si="229"/>
        <v>4</v>
      </c>
      <c r="F472" s="47">
        <f t="shared" si="229"/>
        <v>0</v>
      </c>
      <c r="G472" s="47">
        <f t="shared" si="229"/>
        <v>-11</v>
      </c>
      <c r="H472" s="47">
        <f t="shared" si="229"/>
        <v>-6</v>
      </c>
      <c r="I472" s="47">
        <f t="shared" si="229"/>
        <v>7</v>
      </c>
      <c r="J472" s="47">
        <f t="shared" si="229"/>
        <v>0</v>
      </c>
      <c r="K472" s="47">
        <f t="shared" si="229"/>
        <v>-2</v>
      </c>
      <c r="L472" s="47">
        <f t="shared" si="229"/>
        <v>1</v>
      </c>
      <c r="M472" s="47"/>
      <c r="N472" s="47"/>
      <c r="O472" s="47">
        <f t="shared" si="229"/>
        <v>-15</v>
      </c>
    </row>
    <row r="473" spans="1:15" ht="13.5" thickBot="1">
      <c r="A473" s="139"/>
      <c r="B473" s="140" t="s">
        <v>5</v>
      </c>
      <c r="C473" s="96">
        <f aca="true" t="shared" si="230" ref="C473:O473">C472/C471</f>
        <v>-0.25</v>
      </c>
      <c r="D473" s="96">
        <f t="shared" si="230"/>
        <v>-0.6666666666666666</v>
      </c>
      <c r="E473" s="96">
        <f t="shared" si="230"/>
        <v>0.4444444444444444</v>
      </c>
      <c r="F473" s="96">
        <f t="shared" si="230"/>
        <v>0</v>
      </c>
      <c r="G473" s="96">
        <f t="shared" si="230"/>
        <v>-0.5</v>
      </c>
      <c r="H473" s="96">
        <f t="shared" si="230"/>
        <v>-0.5454545454545454</v>
      </c>
      <c r="I473" s="96">
        <f t="shared" si="230"/>
        <v>1.75</v>
      </c>
      <c r="J473" s="96">
        <f t="shared" si="230"/>
        <v>0</v>
      </c>
      <c r="K473" s="96">
        <f t="shared" si="230"/>
        <v>-0.2222222222222222</v>
      </c>
      <c r="L473" s="96">
        <f t="shared" si="230"/>
        <v>0.125</v>
      </c>
      <c r="M473" s="96"/>
      <c r="N473" s="96"/>
      <c r="O473" s="96">
        <f t="shared" si="230"/>
        <v>-0.1595744680851064</v>
      </c>
    </row>
    <row r="474" spans="1:15" ht="12.75">
      <c r="A474" s="95"/>
      <c r="B474" s="48">
        <v>2014</v>
      </c>
      <c r="C474" s="93">
        <v>8</v>
      </c>
      <c r="D474" s="93">
        <v>11</v>
      </c>
      <c r="E474" s="93">
        <v>12</v>
      </c>
      <c r="F474" s="93">
        <v>6</v>
      </c>
      <c r="G474" s="93">
        <v>14</v>
      </c>
      <c r="H474" s="93">
        <v>7</v>
      </c>
      <c r="I474" s="93">
        <v>3</v>
      </c>
      <c r="J474" s="93">
        <v>12</v>
      </c>
      <c r="K474" s="93">
        <v>6</v>
      </c>
      <c r="L474" s="93">
        <v>4</v>
      </c>
      <c r="M474" s="93"/>
      <c r="N474" s="93"/>
      <c r="O474" s="48">
        <f>SUM(C474:N474)</f>
        <v>83</v>
      </c>
    </row>
    <row r="475" spans="1:15" ht="12.75">
      <c r="A475" s="115" t="s">
        <v>293</v>
      </c>
      <c r="B475" s="47">
        <v>2013</v>
      </c>
      <c r="C475" s="47">
        <v>7</v>
      </c>
      <c r="D475" s="47">
        <v>18</v>
      </c>
      <c r="E475" s="47">
        <v>8</v>
      </c>
      <c r="F475" s="47">
        <v>15</v>
      </c>
      <c r="G475" s="47">
        <v>8</v>
      </c>
      <c r="H475" s="47">
        <v>7</v>
      </c>
      <c r="I475" s="47">
        <v>13</v>
      </c>
      <c r="J475" s="47">
        <v>14</v>
      </c>
      <c r="K475" s="47">
        <v>9</v>
      </c>
      <c r="L475" s="47">
        <v>7</v>
      </c>
      <c r="M475" s="47"/>
      <c r="N475" s="47"/>
      <c r="O475" s="47">
        <f>SUM(C475:N475)</f>
        <v>106</v>
      </c>
    </row>
    <row r="476" spans="1:15" ht="12.75">
      <c r="A476" s="115" t="s">
        <v>294</v>
      </c>
      <c r="B476" s="141" t="s">
        <v>249</v>
      </c>
      <c r="C476" s="47">
        <f aca="true" t="shared" si="231" ref="C476:O476">C474-C475</f>
        <v>1</v>
      </c>
      <c r="D476" s="47">
        <f t="shared" si="231"/>
        <v>-7</v>
      </c>
      <c r="E476" s="47">
        <f t="shared" si="231"/>
        <v>4</v>
      </c>
      <c r="F476" s="47">
        <f t="shared" si="231"/>
        <v>-9</v>
      </c>
      <c r="G476" s="47">
        <f t="shared" si="231"/>
        <v>6</v>
      </c>
      <c r="H476" s="47">
        <f t="shared" si="231"/>
        <v>0</v>
      </c>
      <c r="I476" s="47">
        <f t="shared" si="231"/>
        <v>-10</v>
      </c>
      <c r="J476" s="47">
        <f t="shared" si="231"/>
        <v>-2</v>
      </c>
      <c r="K476" s="47">
        <f t="shared" si="231"/>
        <v>-3</v>
      </c>
      <c r="L476" s="47">
        <f t="shared" si="231"/>
        <v>-3</v>
      </c>
      <c r="M476" s="47"/>
      <c r="N476" s="47"/>
      <c r="O476" s="47">
        <f t="shared" si="231"/>
        <v>-23</v>
      </c>
    </row>
    <row r="477" spans="1:15" ht="13.5" thickBot="1">
      <c r="A477" s="139" t="s">
        <v>0</v>
      </c>
      <c r="B477" s="140" t="s">
        <v>5</v>
      </c>
      <c r="C477" s="96">
        <f aca="true" t="shared" si="232" ref="C477:O477">C476/C475</f>
        <v>0.14285714285714285</v>
      </c>
      <c r="D477" s="96">
        <f t="shared" si="232"/>
        <v>-0.3888888888888889</v>
      </c>
      <c r="E477" s="96">
        <f t="shared" si="232"/>
        <v>0.5</v>
      </c>
      <c r="F477" s="96">
        <f t="shared" si="232"/>
        <v>-0.6</v>
      </c>
      <c r="G477" s="96">
        <f t="shared" si="232"/>
        <v>0.75</v>
      </c>
      <c r="H477" s="96">
        <f t="shared" si="232"/>
        <v>0</v>
      </c>
      <c r="I477" s="96">
        <f t="shared" si="232"/>
        <v>-0.7692307692307693</v>
      </c>
      <c r="J477" s="96">
        <f t="shared" si="232"/>
        <v>-0.14285714285714285</v>
      </c>
      <c r="K477" s="96">
        <f t="shared" si="232"/>
        <v>-0.3333333333333333</v>
      </c>
      <c r="L477" s="96">
        <f t="shared" si="232"/>
        <v>-0.42857142857142855</v>
      </c>
      <c r="M477" s="96"/>
      <c r="N477" s="96"/>
      <c r="O477" s="96">
        <f t="shared" si="232"/>
        <v>-0.2169811320754717</v>
      </c>
    </row>
    <row r="478" spans="1:15" ht="12.75">
      <c r="A478" s="95"/>
      <c r="B478" s="48">
        <v>2014</v>
      </c>
      <c r="C478" s="93">
        <v>31</v>
      </c>
      <c r="D478" s="93">
        <v>28</v>
      </c>
      <c r="E478" s="93">
        <v>41</v>
      </c>
      <c r="F478" s="93">
        <v>51</v>
      </c>
      <c r="G478" s="93">
        <v>34</v>
      </c>
      <c r="H478" s="93">
        <v>48</v>
      </c>
      <c r="I478" s="93">
        <v>42</v>
      </c>
      <c r="J478" s="93">
        <v>50</v>
      </c>
      <c r="K478" s="93">
        <v>40</v>
      </c>
      <c r="L478" s="93">
        <v>37</v>
      </c>
      <c r="M478" s="93"/>
      <c r="N478" s="93"/>
      <c r="O478" s="48">
        <f>SUM(C478:N478)</f>
        <v>402</v>
      </c>
    </row>
    <row r="479" spans="1:15" ht="12.75">
      <c r="A479" s="115" t="s">
        <v>295</v>
      </c>
      <c r="B479" s="47">
        <v>2013</v>
      </c>
      <c r="C479" s="47">
        <v>61</v>
      </c>
      <c r="D479" s="47">
        <v>44</v>
      </c>
      <c r="E479" s="47">
        <v>35</v>
      </c>
      <c r="F479" s="47">
        <v>48</v>
      </c>
      <c r="G479" s="47">
        <v>54</v>
      </c>
      <c r="H479" s="47">
        <v>36</v>
      </c>
      <c r="I479" s="47">
        <v>62</v>
      </c>
      <c r="J479" s="47">
        <v>46</v>
      </c>
      <c r="K479" s="47">
        <v>28</v>
      </c>
      <c r="L479" s="47">
        <v>43</v>
      </c>
      <c r="M479" s="47"/>
      <c r="N479" s="47"/>
      <c r="O479" s="47">
        <f>SUM(C479:N479)</f>
        <v>457</v>
      </c>
    </row>
    <row r="480" spans="1:15" ht="12.75">
      <c r="A480" s="95"/>
      <c r="B480" s="141" t="s">
        <v>249</v>
      </c>
      <c r="C480" s="47">
        <f aca="true" t="shared" si="233" ref="C480:O480">C478-C479</f>
        <v>-30</v>
      </c>
      <c r="D480" s="47">
        <f t="shared" si="233"/>
        <v>-16</v>
      </c>
      <c r="E480" s="47">
        <f t="shared" si="233"/>
        <v>6</v>
      </c>
      <c r="F480" s="47">
        <f t="shared" si="233"/>
        <v>3</v>
      </c>
      <c r="G480" s="47">
        <f t="shared" si="233"/>
        <v>-20</v>
      </c>
      <c r="H480" s="47">
        <f t="shared" si="233"/>
        <v>12</v>
      </c>
      <c r="I480" s="47">
        <f t="shared" si="233"/>
        <v>-20</v>
      </c>
      <c r="J480" s="47">
        <f t="shared" si="233"/>
        <v>4</v>
      </c>
      <c r="K480" s="47">
        <f t="shared" si="233"/>
        <v>12</v>
      </c>
      <c r="L480" s="47">
        <f t="shared" si="233"/>
        <v>-6</v>
      </c>
      <c r="M480" s="47"/>
      <c r="N480" s="47"/>
      <c r="O480" s="47">
        <f t="shared" si="233"/>
        <v>-55</v>
      </c>
    </row>
    <row r="481" spans="1:15" ht="13.5" thickBot="1">
      <c r="A481" s="139"/>
      <c r="B481" s="140" t="s">
        <v>5</v>
      </c>
      <c r="C481" s="96">
        <f aca="true" t="shared" si="234" ref="C481:O481">C480/C479</f>
        <v>-0.4918032786885246</v>
      </c>
      <c r="D481" s="96">
        <f t="shared" si="234"/>
        <v>-0.36363636363636365</v>
      </c>
      <c r="E481" s="96">
        <f t="shared" si="234"/>
        <v>0.17142857142857143</v>
      </c>
      <c r="F481" s="96">
        <f t="shared" si="234"/>
        <v>0.0625</v>
      </c>
      <c r="G481" s="96">
        <f t="shared" si="234"/>
        <v>-0.37037037037037035</v>
      </c>
      <c r="H481" s="96">
        <f t="shared" si="234"/>
        <v>0.3333333333333333</v>
      </c>
      <c r="I481" s="96">
        <f t="shared" si="234"/>
        <v>-0.3225806451612903</v>
      </c>
      <c r="J481" s="96">
        <f t="shared" si="234"/>
        <v>0.08695652173913043</v>
      </c>
      <c r="K481" s="96">
        <f t="shared" si="234"/>
        <v>0.42857142857142855</v>
      </c>
      <c r="L481" s="96">
        <f t="shared" si="234"/>
        <v>-0.13953488372093023</v>
      </c>
      <c r="M481" s="96"/>
      <c r="N481" s="96"/>
      <c r="O481" s="96">
        <f t="shared" si="234"/>
        <v>-0.12035010940919037</v>
      </c>
    </row>
    <row r="482" spans="1:15" ht="12.75">
      <c r="A482" s="95"/>
      <c r="B482" s="48">
        <v>2014</v>
      </c>
      <c r="C482" s="93">
        <v>63</v>
      </c>
      <c r="D482" s="93">
        <v>59</v>
      </c>
      <c r="E482" s="93">
        <v>49</v>
      </c>
      <c r="F482" s="93">
        <v>51</v>
      </c>
      <c r="G482" s="93">
        <v>60</v>
      </c>
      <c r="H482" s="93">
        <v>52</v>
      </c>
      <c r="I482" s="93">
        <v>75</v>
      </c>
      <c r="J482" s="93">
        <v>58</v>
      </c>
      <c r="K482" s="93">
        <v>67</v>
      </c>
      <c r="L482" s="93">
        <v>48</v>
      </c>
      <c r="M482" s="93"/>
      <c r="N482" s="93"/>
      <c r="O482" s="48">
        <f>SUM(C482:N482)</f>
        <v>582</v>
      </c>
    </row>
    <row r="483" spans="1:15" ht="12.75">
      <c r="A483" s="115" t="s">
        <v>296</v>
      </c>
      <c r="B483" s="47">
        <v>2013</v>
      </c>
      <c r="C483" s="47">
        <v>96</v>
      </c>
      <c r="D483" s="47">
        <v>74</v>
      </c>
      <c r="E483" s="47">
        <v>90</v>
      </c>
      <c r="F483" s="47">
        <v>73</v>
      </c>
      <c r="G483" s="47">
        <v>92</v>
      </c>
      <c r="H483" s="47">
        <v>76</v>
      </c>
      <c r="I483" s="47">
        <v>63</v>
      </c>
      <c r="J483" s="47">
        <v>62</v>
      </c>
      <c r="K483" s="47">
        <v>46</v>
      </c>
      <c r="L483" s="47">
        <v>40</v>
      </c>
      <c r="M483" s="47"/>
      <c r="N483" s="47"/>
      <c r="O483" s="47">
        <f>SUM(C483:N483)</f>
        <v>712</v>
      </c>
    </row>
    <row r="484" spans="1:15" ht="12.75">
      <c r="A484" s="115" t="s">
        <v>297</v>
      </c>
      <c r="B484" s="141" t="s">
        <v>249</v>
      </c>
      <c r="C484" s="47">
        <f aca="true" t="shared" si="235" ref="C484:O484">C482-C483</f>
        <v>-33</v>
      </c>
      <c r="D484" s="47">
        <f t="shared" si="235"/>
        <v>-15</v>
      </c>
      <c r="E484" s="47">
        <f t="shared" si="235"/>
        <v>-41</v>
      </c>
      <c r="F484" s="47">
        <f t="shared" si="235"/>
        <v>-22</v>
      </c>
      <c r="G484" s="47">
        <f t="shared" si="235"/>
        <v>-32</v>
      </c>
      <c r="H484" s="47">
        <f t="shared" si="235"/>
        <v>-24</v>
      </c>
      <c r="I484" s="47">
        <f t="shared" si="235"/>
        <v>12</v>
      </c>
      <c r="J484" s="47">
        <f t="shared" si="235"/>
        <v>-4</v>
      </c>
      <c r="K484" s="47">
        <f t="shared" si="235"/>
        <v>21</v>
      </c>
      <c r="L484" s="47">
        <f t="shared" si="235"/>
        <v>8</v>
      </c>
      <c r="M484" s="47"/>
      <c r="N484" s="47"/>
      <c r="O484" s="47">
        <f t="shared" si="235"/>
        <v>-130</v>
      </c>
    </row>
    <row r="485" spans="1:15" ht="13.5" thickBot="1">
      <c r="A485" s="139"/>
      <c r="B485" s="140" t="s">
        <v>5</v>
      </c>
      <c r="C485" s="96">
        <f aca="true" t="shared" si="236" ref="C485:O485">C484/C483</f>
        <v>-0.34375</v>
      </c>
      <c r="D485" s="96">
        <f t="shared" si="236"/>
        <v>-0.20270270270270271</v>
      </c>
      <c r="E485" s="96">
        <f t="shared" si="236"/>
        <v>-0.45555555555555555</v>
      </c>
      <c r="F485" s="96">
        <f t="shared" si="236"/>
        <v>-0.3013698630136986</v>
      </c>
      <c r="G485" s="96">
        <f t="shared" si="236"/>
        <v>-0.34782608695652173</v>
      </c>
      <c r="H485" s="96">
        <f t="shared" si="236"/>
        <v>-0.3157894736842105</v>
      </c>
      <c r="I485" s="96">
        <f t="shared" si="236"/>
        <v>0.19047619047619047</v>
      </c>
      <c r="J485" s="96">
        <f t="shared" si="236"/>
        <v>-0.06451612903225806</v>
      </c>
      <c r="K485" s="96">
        <f t="shared" si="236"/>
        <v>0.45652173913043476</v>
      </c>
      <c r="L485" s="96">
        <f t="shared" si="236"/>
        <v>0.2</v>
      </c>
      <c r="M485" s="96"/>
      <c r="N485" s="96"/>
      <c r="O485" s="96">
        <f t="shared" si="236"/>
        <v>-0.18258426966292135</v>
      </c>
    </row>
    <row r="486" spans="1:15" ht="12.75">
      <c r="A486" s="95"/>
      <c r="B486" s="48">
        <v>2014</v>
      </c>
      <c r="C486" s="93">
        <v>10</v>
      </c>
      <c r="D486" s="93">
        <v>10</v>
      </c>
      <c r="E486" s="93">
        <v>7</v>
      </c>
      <c r="F486" s="93">
        <v>6</v>
      </c>
      <c r="G486" s="93">
        <v>15</v>
      </c>
      <c r="H486" s="93">
        <v>12</v>
      </c>
      <c r="I486" s="93">
        <v>10</v>
      </c>
      <c r="J486" s="93">
        <v>13</v>
      </c>
      <c r="K486" s="93">
        <v>9</v>
      </c>
      <c r="L486" s="93">
        <v>10</v>
      </c>
      <c r="M486" s="93"/>
      <c r="N486" s="93"/>
      <c r="O486" s="48">
        <f>SUM(C486:N486)</f>
        <v>102</v>
      </c>
    </row>
    <row r="487" spans="1:15" ht="12.75">
      <c r="A487" s="115" t="s">
        <v>298</v>
      </c>
      <c r="B487" s="47">
        <v>2013</v>
      </c>
      <c r="C487" s="47">
        <v>15</v>
      </c>
      <c r="D487" s="47">
        <v>13</v>
      </c>
      <c r="E487" s="47">
        <v>15</v>
      </c>
      <c r="F487" s="47">
        <v>10</v>
      </c>
      <c r="G487" s="47">
        <v>18</v>
      </c>
      <c r="H487" s="47">
        <v>10</v>
      </c>
      <c r="I487" s="47">
        <v>8</v>
      </c>
      <c r="J487" s="47">
        <v>13</v>
      </c>
      <c r="K487" s="47">
        <v>12</v>
      </c>
      <c r="L487" s="47">
        <v>14</v>
      </c>
      <c r="M487" s="47"/>
      <c r="N487" s="47"/>
      <c r="O487" s="47">
        <f>SUM(C487:N487)</f>
        <v>128</v>
      </c>
    </row>
    <row r="488" spans="1:15" ht="12.75">
      <c r="A488" s="115" t="s">
        <v>299</v>
      </c>
      <c r="B488" s="141" t="s">
        <v>249</v>
      </c>
      <c r="C488" s="47">
        <f aca="true" t="shared" si="237" ref="C488:O488">C486-C487</f>
        <v>-5</v>
      </c>
      <c r="D488" s="47">
        <f t="shared" si="237"/>
        <v>-3</v>
      </c>
      <c r="E488" s="47">
        <f t="shared" si="237"/>
        <v>-8</v>
      </c>
      <c r="F488" s="47">
        <f t="shared" si="237"/>
        <v>-4</v>
      </c>
      <c r="G488" s="47">
        <f t="shared" si="237"/>
        <v>-3</v>
      </c>
      <c r="H488" s="47">
        <f t="shared" si="237"/>
        <v>2</v>
      </c>
      <c r="I488" s="47">
        <f t="shared" si="237"/>
        <v>2</v>
      </c>
      <c r="J488" s="47">
        <f t="shared" si="237"/>
        <v>0</v>
      </c>
      <c r="K488" s="47">
        <f t="shared" si="237"/>
        <v>-3</v>
      </c>
      <c r="L488" s="47">
        <f t="shared" si="237"/>
        <v>-4</v>
      </c>
      <c r="M488" s="47"/>
      <c r="N488" s="47"/>
      <c r="O488" s="47">
        <f t="shared" si="237"/>
        <v>-26</v>
      </c>
    </row>
    <row r="489" spans="1:15" ht="13.5" thickBot="1">
      <c r="A489" s="139"/>
      <c r="B489" s="140" t="s">
        <v>5</v>
      </c>
      <c r="C489" s="96">
        <f aca="true" t="shared" si="238" ref="C489:O489">C488/C487</f>
        <v>-0.3333333333333333</v>
      </c>
      <c r="D489" s="96">
        <f t="shared" si="238"/>
        <v>-0.23076923076923078</v>
      </c>
      <c r="E489" s="96">
        <f t="shared" si="238"/>
        <v>-0.5333333333333333</v>
      </c>
      <c r="F489" s="96">
        <f t="shared" si="238"/>
        <v>-0.4</v>
      </c>
      <c r="G489" s="96">
        <f t="shared" si="238"/>
        <v>-0.16666666666666666</v>
      </c>
      <c r="H489" s="96">
        <f t="shared" si="238"/>
        <v>0.2</v>
      </c>
      <c r="I489" s="96">
        <f t="shared" si="238"/>
        <v>0.25</v>
      </c>
      <c r="J489" s="96">
        <f t="shared" si="238"/>
        <v>0</v>
      </c>
      <c r="K489" s="96">
        <f t="shared" si="238"/>
        <v>-0.25</v>
      </c>
      <c r="L489" s="96">
        <f t="shared" si="238"/>
        <v>-0.2857142857142857</v>
      </c>
      <c r="M489" s="96"/>
      <c r="N489" s="96"/>
      <c r="O489" s="96">
        <f t="shared" si="238"/>
        <v>-0.203125</v>
      </c>
    </row>
    <row r="490" ht="12.75">
      <c r="A490" t="s">
        <v>0</v>
      </c>
    </row>
  </sheetData>
  <sheetProtection/>
  <printOptions/>
  <pageMargins left="0.7" right="0.7" top="1.5" bottom="0.75" header="0.55" footer="0.3"/>
  <pageSetup horizontalDpi="600" verticalDpi="600" orientation="landscape" scale="91" r:id="rId1"/>
  <headerFooter>
    <oddHeader>&amp;L
Datos Preliminares&amp;CPOLICIA DE PUERTO RICO
DELITOS TIPO I INFORMADOS EN PUERTO RICO
AÑOS 2013 Y 2014</oddHeader>
  </headerFooter>
  <rowBreaks count="13" manualBreakCount="13">
    <brk id="35" max="255" man="1"/>
    <brk id="70" max="255" man="1"/>
    <brk id="105" max="255" man="1"/>
    <brk id="140" max="255" man="1"/>
    <brk id="175" max="255" man="1"/>
    <brk id="210" max="255" man="1"/>
    <brk id="245" max="255" man="1"/>
    <brk id="280" max="255" man="1"/>
    <brk id="315" max="255" man="1"/>
    <brk id="350" max="255" man="1"/>
    <brk id="385" max="255" man="1"/>
    <brk id="420" max="255" man="1"/>
    <brk id="455" max="255" man="1"/>
  </rowBreaks>
</worksheet>
</file>

<file path=xl/worksheets/sheet4.xml><?xml version="1.0" encoding="utf-8"?>
<worksheet xmlns="http://schemas.openxmlformats.org/spreadsheetml/2006/main" xmlns:r="http://schemas.openxmlformats.org/officeDocument/2006/relationships">
  <dimension ref="A1:I81"/>
  <sheetViews>
    <sheetView view="pageLayout" workbookViewId="0" topLeftCell="A70">
      <selection activeCell="H9" sqref="H9"/>
    </sheetView>
  </sheetViews>
  <sheetFormatPr defaultColWidth="9.140625" defaultRowHeight="12.75"/>
  <cols>
    <col min="1" max="1" width="15.8515625" style="0" customWidth="1"/>
    <col min="2" max="9" width="9.28125" style="0" customWidth="1"/>
  </cols>
  <sheetData>
    <row r="1" spans="1:9" ht="13.5" thickBot="1">
      <c r="A1" s="181" t="s">
        <v>140</v>
      </c>
      <c r="B1" s="180" t="s">
        <v>141</v>
      </c>
      <c r="C1" s="180" t="s">
        <v>142</v>
      </c>
      <c r="D1" s="180" t="s">
        <v>143</v>
      </c>
      <c r="E1" s="180" t="s">
        <v>144</v>
      </c>
      <c r="F1" s="180" t="s">
        <v>145</v>
      </c>
      <c r="G1" s="180" t="s">
        <v>146</v>
      </c>
      <c r="H1" s="180" t="s">
        <v>147</v>
      </c>
      <c r="I1" s="180" t="s">
        <v>148</v>
      </c>
    </row>
    <row r="2" spans="1:9" ht="12.75">
      <c r="A2" s="187" t="s">
        <v>121</v>
      </c>
      <c r="B2" s="47">
        <f aca="true" t="shared" si="0" ref="B2:B51">SUM(C2:I2)</f>
        <v>103</v>
      </c>
      <c r="C2" s="48">
        <v>0</v>
      </c>
      <c r="D2" s="48">
        <v>0</v>
      </c>
      <c r="E2" s="48">
        <v>6</v>
      </c>
      <c r="F2" s="48">
        <v>4</v>
      </c>
      <c r="G2" s="48">
        <v>29</v>
      </c>
      <c r="H2" s="48">
        <v>59</v>
      </c>
      <c r="I2" s="48">
        <v>5</v>
      </c>
    </row>
    <row r="3" spans="1:9" ht="12.75">
      <c r="A3" s="47" t="s">
        <v>149</v>
      </c>
      <c r="B3" s="47">
        <f t="shared" si="0"/>
        <v>248</v>
      </c>
      <c r="C3" s="47">
        <v>2</v>
      </c>
      <c r="D3" s="47">
        <v>2</v>
      </c>
      <c r="E3" s="47">
        <v>16</v>
      </c>
      <c r="F3" s="47">
        <v>7</v>
      </c>
      <c r="G3" s="47">
        <v>59</v>
      </c>
      <c r="H3" s="47">
        <v>151</v>
      </c>
      <c r="I3" s="47">
        <v>11</v>
      </c>
    </row>
    <row r="4" spans="1:9" ht="12.75">
      <c r="A4" s="47" t="s">
        <v>115</v>
      </c>
      <c r="B4" s="47">
        <f t="shared" si="0"/>
        <v>597</v>
      </c>
      <c r="C4" s="47">
        <v>5</v>
      </c>
      <c r="D4" s="47">
        <v>2</v>
      </c>
      <c r="E4" s="47">
        <v>25</v>
      </c>
      <c r="F4" s="47">
        <v>19</v>
      </c>
      <c r="G4" s="47">
        <v>226</v>
      </c>
      <c r="H4" s="47">
        <v>302</v>
      </c>
      <c r="I4" s="47">
        <v>18</v>
      </c>
    </row>
    <row r="5" spans="1:9" ht="12.75">
      <c r="A5" s="47" t="s">
        <v>150</v>
      </c>
      <c r="B5" s="47">
        <f t="shared" si="0"/>
        <v>214</v>
      </c>
      <c r="C5" s="47">
        <v>4</v>
      </c>
      <c r="D5" s="47">
        <v>0</v>
      </c>
      <c r="E5" s="47">
        <v>24</v>
      </c>
      <c r="F5" s="47">
        <v>8</v>
      </c>
      <c r="G5" s="47">
        <v>80</v>
      </c>
      <c r="H5" s="47">
        <v>77</v>
      </c>
      <c r="I5" s="47">
        <v>21</v>
      </c>
    </row>
    <row r="6" spans="1:9" ht="12.75">
      <c r="A6" s="47" t="s">
        <v>135</v>
      </c>
      <c r="B6" s="47">
        <f t="shared" si="0"/>
        <v>181</v>
      </c>
      <c r="C6" s="47">
        <v>4</v>
      </c>
      <c r="D6" s="47">
        <v>0</v>
      </c>
      <c r="E6" s="47">
        <v>11</v>
      </c>
      <c r="F6" s="47">
        <v>12</v>
      </c>
      <c r="G6" s="47">
        <v>54</v>
      </c>
      <c r="H6" s="47">
        <v>79</v>
      </c>
      <c r="I6" s="47">
        <v>21</v>
      </c>
    </row>
    <row r="7" spans="1:9" ht="12.75">
      <c r="A7" s="47" t="s">
        <v>68</v>
      </c>
      <c r="B7" s="47">
        <f t="shared" si="0"/>
        <v>118</v>
      </c>
      <c r="C7" s="47">
        <v>2</v>
      </c>
      <c r="D7" s="47">
        <v>1</v>
      </c>
      <c r="E7" s="47">
        <v>4</v>
      </c>
      <c r="F7" s="47">
        <v>6</v>
      </c>
      <c r="G7" s="47">
        <v>55</v>
      </c>
      <c r="H7" s="47">
        <v>46</v>
      </c>
      <c r="I7" s="47">
        <v>4</v>
      </c>
    </row>
    <row r="8" spans="1:9" ht="12.75">
      <c r="A8" s="47" t="s">
        <v>41</v>
      </c>
      <c r="B8" s="47">
        <f t="shared" si="0"/>
        <v>1181</v>
      </c>
      <c r="C8" s="47">
        <v>7</v>
      </c>
      <c r="D8" s="47">
        <v>3</v>
      </c>
      <c r="E8" s="47">
        <v>74</v>
      </c>
      <c r="F8" s="47">
        <v>65</v>
      </c>
      <c r="G8" s="47">
        <v>340</v>
      </c>
      <c r="H8" s="47">
        <v>608</v>
      </c>
      <c r="I8" s="47">
        <v>84</v>
      </c>
    </row>
    <row r="9" spans="1:9" ht="12.75">
      <c r="A9" s="47" t="s">
        <v>109</v>
      </c>
      <c r="B9" s="47">
        <f t="shared" si="0"/>
        <v>173</v>
      </c>
      <c r="C9" s="47">
        <v>5</v>
      </c>
      <c r="D9" s="47">
        <v>0</v>
      </c>
      <c r="E9" s="47">
        <v>5</v>
      </c>
      <c r="F9" s="47">
        <v>7</v>
      </c>
      <c r="G9" s="47">
        <v>50</v>
      </c>
      <c r="H9" s="47">
        <v>103</v>
      </c>
      <c r="I9" s="47">
        <v>3</v>
      </c>
    </row>
    <row r="10" spans="1:9" ht="12.75">
      <c r="A10" s="47" t="s">
        <v>43</v>
      </c>
      <c r="B10" s="47">
        <f t="shared" si="0"/>
        <v>446</v>
      </c>
      <c r="C10" s="47">
        <v>3</v>
      </c>
      <c r="D10" s="47">
        <v>0</v>
      </c>
      <c r="E10" s="47">
        <v>19</v>
      </c>
      <c r="F10" s="47">
        <v>10</v>
      </c>
      <c r="G10" s="47">
        <v>71</v>
      </c>
      <c r="H10" s="47">
        <v>304</v>
      </c>
      <c r="I10" s="47">
        <v>39</v>
      </c>
    </row>
    <row r="11" spans="1:9" ht="12.75">
      <c r="A11" s="47" t="s">
        <v>136</v>
      </c>
      <c r="B11" s="47">
        <f t="shared" si="0"/>
        <v>321</v>
      </c>
      <c r="C11" s="47">
        <v>1</v>
      </c>
      <c r="D11" s="47">
        <v>0</v>
      </c>
      <c r="E11" s="47">
        <v>16</v>
      </c>
      <c r="F11" s="47">
        <v>27</v>
      </c>
      <c r="G11" s="47">
        <v>118</v>
      </c>
      <c r="H11" s="47">
        <v>131</v>
      </c>
      <c r="I11" s="47">
        <v>28</v>
      </c>
    </row>
    <row r="12" spans="1:9" ht="12.75">
      <c r="A12" s="47" t="s">
        <v>151</v>
      </c>
      <c r="B12" s="47">
        <f t="shared" si="0"/>
        <v>4158</v>
      </c>
      <c r="C12" s="47">
        <v>32</v>
      </c>
      <c r="D12" s="47">
        <v>0</v>
      </c>
      <c r="E12" s="47">
        <v>432</v>
      </c>
      <c r="F12" s="47">
        <v>56</v>
      </c>
      <c r="G12" s="47">
        <v>661</v>
      </c>
      <c r="H12" s="47">
        <v>2342</v>
      </c>
      <c r="I12" s="47">
        <v>635</v>
      </c>
    </row>
    <row r="13" spans="1:9" ht="12.75">
      <c r="A13" s="47" t="s">
        <v>69</v>
      </c>
      <c r="B13" s="47">
        <f t="shared" si="0"/>
        <v>299</v>
      </c>
      <c r="C13" s="47">
        <v>0</v>
      </c>
      <c r="D13" s="47">
        <v>0</v>
      </c>
      <c r="E13" s="47">
        <v>10</v>
      </c>
      <c r="F13" s="47">
        <v>16</v>
      </c>
      <c r="G13" s="47">
        <v>125</v>
      </c>
      <c r="H13" s="47">
        <v>139</v>
      </c>
      <c r="I13" s="47">
        <v>9</v>
      </c>
    </row>
    <row r="14" spans="1:9" ht="12.75">
      <c r="A14" s="47" t="s">
        <v>79</v>
      </c>
      <c r="B14" s="47">
        <f t="shared" si="0"/>
        <v>2258</v>
      </c>
      <c r="C14" s="47">
        <v>39</v>
      </c>
      <c r="D14" s="47">
        <v>0</v>
      </c>
      <c r="E14" s="47">
        <v>233</v>
      </c>
      <c r="F14" s="47">
        <v>59</v>
      </c>
      <c r="G14" s="47">
        <v>406</v>
      </c>
      <c r="H14" s="47">
        <v>1271</v>
      </c>
      <c r="I14" s="47">
        <v>250</v>
      </c>
    </row>
    <row r="15" spans="1:9" ht="12.75">
      <c r="A15" s="47" t="s">
        <v>44</v>
      </c>
      <c r="B15" s="47">
        <f t="shared" si="0"/>
        <v>385</v>
      </c>
      <c r="C15" s="47">
        <v>0</v>
      </c>
      <c r="D15" s="47">
        <v>0</v>
      </c>
      <c r="E15" s="47">
        <v>10</v>
      </c>
      <c r="F15" s="47">
        <v>16</v>
      </c>
      <c r="G15" s="47">
        <v>133</v>
      </c>
      <c r="H15" s="47">
        <v>218</v>
      </c>
      <c r="I15" s="47">
        <v>8</v>
      </c>
    </row>
    <row r="16" spans="1:9" ht="12.75">
      <c r="A16" s="47" t="s">
        <v>107</v>
      </c>
      <c r="B16" s="47">
        <f t="shared" si="0"/>
        <v>442</v>
      </c>
      <c r="C16" s="47">
        <v>13</v>
      </c>
      <c r="D16" s="47">
        <v>0</v>
      </c>
      <c r="E16" s="47">
        <v>61</v>
      </c>
      <c r="F16" s="47">
        <v>29</v>
      </c>
      <c r="G16" s="47">
        <v>74</v>
      </c>
      <c r="H16" s="47">
        <v>234</v>
      </c>
      <c r="I16" s="47">
        <v>31</v>
      </c>
    </row>
    <row r="17" spans="1:9" ht="12.75">
      <c r="A17" s="47" t="s">
        <v>152</v>
      </c>
      <c r="B17" s="47">
        <f t="shared" si="0"/>
        <v>2616</v>
      </c>
      <c r="C17" s="47">
        <v>40</v>
      </c>
      <c r="D17" s="47">
        <v>0</v>
      </c>
      <c r="E17" s="47">
        <v>330</v>
      </c>
      <c r="F17" s="47">
        <v>61</v>
      </c>
      <c r="G17" s="47">
        <v>360</v>
      </c>
      <c r="H17" s="47">
        <v>1661</v>
      </c>
      <c r="I17" s="47">
        <v>164</v>
      </c>
    </row>
    <row r="18" spans="1:9" ht="12.75">
      <c r="A18" s="47" t="s">
        <v>88</v>
      </c>
      <c r="B18" s="47">
        <f t="shared" si="0"/>
        <v>249</v>
      </c>
      <c r="C18" s="47">
        <v>9</v>
      </c>
      <c r="D18" s="47">
        <v>0</v>
      </c>
      <c r="E18" s="47">
        <v>27</v>
      </c>
      <c r="F18" s="47">
        <v>11</v>
      </c>
      <c r="G18" s="47">
        <v>63</v>
      </c>
      <c r="H18" s="47">
        <v>109</v>
      </c>
      <c r="I18" s="47">
        <v>30</v>
      </c>
    </row>
    <row r="19" spans="1:9" ht="12.75">
      <c r="A19" s="47" t="s">
        <v>110</v>
      </c>
      <c r="B19" s="47">
        <f t="shared" si="0"/>
        <v>663</v>
      </c>
      <c r="C19" s="47">
        <v>19</v>
      </c>
      <c r="D19" s="47">
        <v>1</v>
      </c>
      <c r="E19" s="47">
        <v>67</v>
      </c>
      <c r="F19" s="47">
        <v>66</v>
      </c>
      <c r="G19" s="47">
        <v>146</v>
      </c>
      <c r="H19" s="47">
        <v>311</v>
      </c>
      <c r="I19" s="47">
        <v>53</v>
      </c>
    </row>
    <row r="20" spans="1:9" ht="12.75">
      <c r="A20" s="47" t="s">
        <v>128</v>
      </c>
      <c r="B20" s="47">
        <f t="shared" si="0"/>
        <v>96</v>
      </c>
      <c r="C20" s="47">
        <v>3</v>
      </c>
      <c r="D20" s="47">
        <v>0</v>
      </c>
      <c r="E20" s="47">
        <v>2</v>
      </c>
      <c r="F20" s="47">
        <v>5</v>
      </c>
      <c r="G20" s="47">
        <v>37</v>
      </c>
      <c r="H20" s="47">
        <v>46</v>
      </c>
      <c r="I20" s="47">
        <v>3</v>
      </c>
    </row>
    <row r="21" spans="1:9" ht="12.75">
      <c r="A21" s="47" t="s">
        <v>45</v>
      </c>
      <c r="B21" s="47">
        <f t="shared" si="0"/>
        <v>189</v>
      </c>
      <c r="C21" s="47">
        <v>2</v>
      </c>
      <c r="D21" s="47">
        <v>1</v>
      </c>
      <c r="E21" s="47">
        <v>11</v>
      </c>
      <c r="F21" s="47">
        <v>11</v>
      </c>
      <c r="G21" s="47">
        <v>62</v>
      </c>
      <c r="H21" s="47">
        <v>95</v>
      </c>
      <c r="I21" s="47">
        <v>7</v>
      </c>
    </row>
    <row r="22" spans="1:9" ht="12.75">
      <c r="A22" s="47" t="s">
        <v>80</v>
      </c>
      <c r="B22" s="47">
        <f t="shared" si="0"/>
        <v>341</v>
      </c>
      <c r="C22" s="47">
        <v>7</v>
      </c>
      <c r="D22" s="47">
        <v>0</v>
      </c>
      <c r="E22" s="47">
        <v>51</v>
      </c>
      <c r="F22" s="47">
        <v>28</v>
      </c>
      <c r="G22" s="47">
        <v>105</v>
      </c>
      <c r="H22" s="47">
        <v>124</v>
      </c>
      <c r="I22" s="47">
        <v>26</v>
      </c>
    </row>
    <row r="23" spans="1:9" ht="12.75">
      <c r="A23" s="47" t="s">
        <v>137</v>
      </c>
      <c r="B23" s="47">
        <f t="shared" si="0"/>
        <v>285</v>
      </c>
      <c r="C23" s="47">
        <v>4</v>
      </c>
      <c r="D23" s="47">
        <v>0</v>
      </c>
      <c r="E23" s="47">
        <v>21</v>
      </c>
      <c r="F23" s="47">
        <v>14</v>
      </c>
      <c r="G23" s="47">
        <v>74</v>
      </c>
      <c r="H23" s="47">
        <v>152</v>
      </c>
      <c r="I23" s="47">
        <v>20</v>
      </c>
    </row>
    <row r="24" spans="1:9" ht="12.75">
      <c r="A24" s="47" t="s">
        <v>138</v>
      </c>
      <c r="B24" s="47">
        <f t="shared" si="0"/>
        <v>245</v>
      </c>
      <c r="C24" s="47">
        <v>1</v>
      </c>
      <c r="D24" s="47">
        <v>0</v>
      </c>
      <c r="E24" s="47">
        <v>20</v>
      </c>
      <c r="F24" s="47">
        <v>17</v>
      </c>
      <c r="G24" s="47">
        <v>70</v>
      </c>
      <c r="H24" s="47">
        <v>114</v>
      </c>
      <c r="I24" s="47">
        <v>23</v>
      </c>
    </row>
    <row r="25" spans="1:9" ht="12.75">
      <c r="A25" s="47" t="s">
        <v>89</v>
      </c>
      <c r="B25" s="47">
        <f t="shared" si="0"/>
        <v>288</v>
      </c>
      <c r="C25" s="47">
        <v>1</v>
      </c>
      <c r="D25" s="47">
        <v>1</v>
      </c>
      <c r="E25" s="47">
        <v>29</v>
      </c>
      <c r="F25" s="47">
        <v>10</v>
      </c>
      <c r="G25" s="47">
        <v>84</v>
      </c>
      <c r="H25" s="47">
        <v>118</v>
      </c>
      <c r="I25" s="47">
        <v>45</v>
      </c>
    </row>
    <row r="26" spans="1:9" ht="12.75">
      <c r="A26" s="47" t="s">
        <v>129</v>
      </c>
      <c r="B26" s="47">
        <f t="shared" si="0"/>
        <v>32</v>
      </c>
      <c r="C26" s="47">
        <v>0</v>
      </c>
      <c r="D26" s="47">
        <v>0</v>
      </c>
      <c r="E26" s="47">
        <v>7</v>
      </c>
      <c r="F26" s="47">
        <v>1</v>
      </c>
      <c r="G26" s="47">
        <v>9</v>
      </c>
      <c r="H26" s="47">
        <v>14</v>
      </c>
      <c r="I26" s="47">
        <v>1</v>
      </c>
    </row>
    <row r="27" spans="1:9" ht="12.75">
      <c r="A27" s="47" t="s">
        <v>90</v>
      </c>
      <c r="B27" s="47">
        <f t="shared" si="0"/>
        <v>716</v>
      </c>
      <c r="C27" s="47">
        <v>8</v>
      </c>
      <c r="D27" s="47">
        <v>0</v>
      </c>
      <c r="E27" s="47">
        <v>66</v>
      </c>
      <c r="F27" s="47">
        <v>8</v>
      </c>
      <c r="G27" s="47">
        <v>159</v>
      </c>
      <c r="H27" s="47">
        <v>379</v>
      </c>
      <c r="I27" s="47">
        <v>96</v>
      </c>
    </row>
    <row r="28" spans="1:9" ht="12.75">
      <c r="A28" s="47" t="s">
        <v>130</v>
      </c>
      <c r="B28" s="47">
        <f t="shared" si="0"/>
        <v>485</v>
      </c>
      <c r="C28" s="47">
        <v>9</v>
      </c>
      <c r="D28" s="47">
        <v>0</v>
      </c>
      <c r="E28" s="47">
        <v>34</v>
      </c>
      <c r="F28" s="47">
        <v>60</v>
      </c>
      <c r="G28" s="47">
        <v>131</v>
      </c>
      <c r="H28" s="47">
        <v>240</v>
      </c>
      <c r="I28" s="47">
        <v>11</v>
      </c>
    </row>
    <row r="29" spans="1:9" ht="12.75">
      <c r="A29" s="47" t="s">
        <v>46</v>
      </c>
      <c r="B29" s="47">
        <f t="shared" si="0"/>
        <v>83</v>
      </c>
      <c r="C29" s="47">
        <v>1</v>
      </c>
      <c r="D29" s="47">
        <v>0</v>
      </c>
      <c r="E29" s="47">
        <v>2</v>
      </c>
      <c r="F29" s="47">
        <v>5</v>
      </c>
      <c r="G29" s="47">
        <v>30</v>
      </c>
      <c r="H29" s="47">
        <v>42</v>
      </c>
      <c r="I29" s="47">
        <v>3</v>
      </c>
    </row>
    <row r="30" spans="1:9" ht="12.75">
      <c r="A30" s="47" t="s">
        <v>51</v>
      </c>
      <c r="B30" s="47">
        <f t="shared" si="0"/>
        <v>166</v>
      </c>
      <c r="C30" s="47">
        <v>0</v>
      </c>
      <c r="D30" s="47">
        <v>0</v>
      </c>
      <c r="E30" s="47">
        <v>6</v>
      </c>
      <c r="F30" s="47">
        <v>15</v>
      </c>
      <c r="G30" s="47">
        <v>41</v>
      </c>
      <c r="H30" s="47">
        <v>103</v>
      </c>
      <c r="I30" s="47">
        <v>1</v>
      </c>
    </row>
    <row r="31" spans="1:9" ht="12.75">
      <c r="A31" s="47" t="s">
        <v>111</v>
      </c>
      <c r="B31" s="47">
        <f t="shared" si="0"/>
        <v>688</v>
      </c>
      <c r="C31" s="47">
        <v>4</v>
      </c>
      <c r="D31" s="47">
        <v>1</v>
      </c>
      <c r="E31" s="47">
        <v>34</v>
      </c>
      <c r="F31" s="47">
        <v>55</v>
      </c>
      <c r="G31" s="47">
        <v>217</v>
      </c>
      <c r="H31" s="47">
        <v>360</v>
      </c>
      <c r="I31" s="47">
        <v>17</v>
      </c>
    </row>
    <row r="32" spans="1:9" ht="12.75">
      <c r="A32" s="47" t="s">
        <v>52</v>
      </c>
      <c r="B32" s="47">
        <f t="shared" si="0"/>
        <v>104</v>
      </c>
      <c r="C32" s="47">
        <v>0</v>
      </c>
      <c r="D32" s="47">
        <v>0</v>
      </c>
      <c r="E32" s="47">
        <v>5</v>
      </c>
      <c r="F32" s="47">
        <v>7</v>
      </c>
      <c r="G32" s="47">
        <v>28</v>
      </c>
      <c r="H32" s="47">
        <v>60</v>
      </c>
      <c r="I32" s="47">
        <v>4</v>
      </c>
    </row>
    <row r="33" spans="1:9" ht="12.75">
      <c r="A33" s="47" t="s">
        <v>91</v>
      </c>
      <c r="B33" s="47">
        <f t="shared" si="0"/>
        <v>983</v>
      </c>
      <c r="C33" s="47">
        <v>8</v>
      </c>
      <c r="D33" s="47">
        <v>1</v>
      </c>
      <c r="E33" s="47">
        <v>115</v>
      </c>
      <c r="F33" s="47">
        <v>28</v>
      </c>
      <c r="G33" s="47">
        <v>203</v>
      </c>
      <c r="H33" s="47">
        <v>533</v>
      </c>
      <c r="I33" s="47">
        <v>95</v>
      </c>
    </row>
    <row r="34" spans="1:9" ht="12.75">
      <c r="A34" s="47" t="s">
        <v>81</v>
      </c>
      <c r="B34" s="47">
        <f t="shared" si="0"/>
        <v>226</v>
      </c>
      <c r="C34" s="47">
        <v>6</v>
      </c>
      <c r="D34" s="47">
        <v>1</v>
      </c>
      <c r="E34" s="47">
        <v>28</v>
      </c>
      <c r="F34" s="47">
        <v>5</v>
      </c>
      <c r="G34" s="47">
        <v>72</v>
      </c>
      <c r="H34" s="47">
        <v>92</v>
      </c>
      <c r="I34" s="47">
        <v>22</v>
      </c>
    </row>
    <row r="35" spans="1:9" ht="12.75">
      <c r="A35" s="47" t="s">
        <v>47</v>
      </c>
      <c r="B35" s="47">
        <f t="shared" si="0"/>
        <v>712</v>
      </c>
      <c r="C35" s="47">
        <v>2</v>
      </c>
      <c r="D35" s="47">
        <v>0</v>
      </c>
      <c r="E35" s="47">
        <v>36</v>
      </c>
      <c r="F35" s="47">
        <v>16</v>
      </c>
      <c r="G35" s="47">
        <v>177</v>
      </c>
      <c r="H35" s="47">
        <v>447</v>
      </c>
      <c r="I35" s="47">
        <v>34</v>
      </c>
    </row>
    <row r="36" spans="1:9" ht="12.75">
      <c r="A36" s="47" t="s">
        <v>70</v>
      </c>
      <c r="B36" s="47">
        <f t="shared" si="0"/>
        <v>92</v>
      </c>
      <c r="C36" s="47">
        <v>0</v>
      </c>
      <c r="D36" s="47">
        <v>0</v>
      </c>
      <c r="E36" s="47">
        <v>5</v>
      </c>
      <c r="F36" s="47">
        <v>3</v>
      </c>
      <c r="G36" s="47">
        <v>28</v>
      </c>
      <c r="H36" s="47">
        <v>51</v>
      </c>
      <c r="I36" s="47">
        <v>5</v>
      </c>
    </row>
    <row r="37" spans="1:9" ht="12.75">
      <c r="A37" s="47" t="s">
        <v>63</v>
      </c>
      <c r="B37" s="47">
        <f t="shared" si="0"/>
        <v>661</v>
      </c>
      <c r="C37" s="47">
        <v>12</v>
      </c>
      <c r="D37" s="47">
        <v>0</v>
      </c>
      <c r="E37" s="47">
        <v>61</v>
      </c>
      <c r="F37" s="47">
        <v>32</v>
      </c>
      <c r="G37" s="47">
        <v>200</v>
      </c>
      <c r="H37" s="47">
        <v>322</v>
      </c>
      <c r="I37" s="47">
        <v>34</v>
      </c>
    </row>
    <row r="38" spans="1:9" ht="12.75">
      <c r="A38" s="47" t="s">
        <v>117</v>
      </c>
      <c r="B38" s="47">
        <f t="shared" si="0"/>
        <v>457</v>
      </c>
      <c r="C38" s="47">
        <v>2</v>
      </c>
      <c r="D38" s="47">
        <v>0</v>
      </c>
      <c r="E38" s="47">
        <v>6</v>
      </c>
      <c r="F38" s="47">
        <v>15</v>
      </c>
      <c r="G38" s="47">
        <v>149</v>
      </c>
      <c r="H38" s="47">
        <v>271</v>
      </c>
      <c r="I38" s="47">
        <v>14</v>
      </c>
    </row>
    <row r="39" spans="1:9" ht="12.75">
      <c r="A39" s="47" t="s">
        <v>122</v>
      </c>
      <c r="B39" s="47">
        <f t="shared" si="0"/>
        <v>125</v>
      </c>
      <c r="C39" s="47">
        <v>0</v>
      </c>
      <c r="D39" s="47">
        <v>0</v>
      </c>
      <c r="E39" s="47">
        <v>4</v>
      </c>
      <c r="F39" s="47">
        <v>7</v>
      </c>
      <c r="G39" s="47">
        <v>43</v>
      </c>
      <c r="H39" s="47">
        <v>70</v>
      </c>
      <c r="I39" s="47">
        <v>1</v>
      </c>
    </row>
    <row r="40" spans="1:9" ht="12.75">
      <c r="A40" s="47" t="s">
        <v>53</v>
      </c>
      <c r="B40" s="47">
        <f t="shared" si="0"/>
        <v>372</v>
      </c>
      <c r="C40" s="47">
        <v>15</v>
      </c>
      <c r="D40" s="47">
        <v>2</v>
      </c>
      <c r="E40" s="47">
        <v>41</v>
      </c>
      <c r="F40" s="47">
        <v>21</v>
      </c>
      <c r="G40" s="47">
        <v>88</v>
      </c>
      <c r="H40" s="47">
        <v>192</v>
      </c>
      <c r="I40" s="47">
        <v>13</v>
      </c>
    </row>
    <row r="41" spans="1:9" ht="12.75">
      <c r="A41" s="47" t="s">
        <v>82</v>
      </c>
      <c r="B41" s="47">
        <f t="shared" si="0"/>
        <v>278</v>
      </c>
      <c r="C41" s="47">
        <v>6</v>
      </c>
      <c r="D41" s="47">
        <v>0</v>
      </c>
      <c r="E41" s="47">
        <v>35</v>
      </c>
      <c r="F41" s="47">
        <v>22</v>
      </c>
      <c r="G41" s="47">
        <v>84</v>
      </c>
      <c r="H41" s="47">
        <v>113</v>
      </c>
      <c r="I41" s="47">
        <v>18</v>
      </c>
    </row>
    <row r="42" spans="1:9" ht="12.75">
      <c r="A42" s="47" t="s">
        <v>71</v>
      </c>
      <c r="B42" s="47">
        <f t="shared" si="0"/>
        <v>155</v>
      </c>
      <c r="C42" s="47">
        <v>1</v>
      </c>
      <c r="D42" s="47">
        <v>0</v>
      </c>
      <c r="E42" s="47">
        <v>6</v>
      </c>
      <c r="F42" s="47">
        <v>5</v>
      </c>
      <c r="G42" s="47">
        <v>65</v>
      </c>
      <c r="H42" s="47">
        <v>71</v>
      </c>
      <c r="I42" s="47">
        <v>7</v>
      </c>
    </row>
    <row r="43" spans="1:9" ht="12.75">
      <c r="A43" s="47" t="s">
        <v>123</v>
      </c>
      <c r="B43" s="47">
        <f t="shared" si="0"/>
        <v>198</v>
      </c>
      <c r="C43" s="47">
        <v>2</v>
      </c>
      <c r="D43" s="47">
        <v>0</v>
      </c>
      <c r="E43" s="47">
        <v>6</v>
      </c>
      <c r="F43" s="47">
        <v>18</v>
      </c>
      <c r="G43" s="47">
        <v>60</v>
      </c>
      <c r="H43" s="47">
        <v>108</v>
      </c>
      <c r="I43" s="47">
        <v>4</v>
      </c>
    </row>
    <row r="44" spans="1:9" ht="12.75">
      <c r="A44" s="47" t="s">
        <v>72</v>
      </c>
      <c r="B44" s="47">
        <f t="shared" si="0"/>
        <v>83</v>
      </c>
      <c r="C44" s="47">
        <v>1</v>
      </c>
      <c r="D44" s="47">
        <v>0</v>
      </c>
      <c r="E44" s="47">
        <v>0</v>
      </c>
      <c r="F44" s="47">
        <v>2</v>
      </c>
      <c r="G44" s="47">
        <v>34</v>
      </c>
      <c r="H44" s="47">
        <v>45</v>
      </c>
      <c r="I44" s="47">
        <v>1</v>
      </c>
    </row>
    <row r="45" spans="1:9" ht="12.75">
      <c r="A45" s="47" t="s">
        <v>64</v>
      </c>
      <c r="B45" s="47">
        <f t="shared" si="0"/>
        <v>311</v>
      </c>
      <c r="C45" s="47">
        <v>8</v>
      </c>
      <c r="D45" s="47">
        <v>0</v>
      </c>
      <c r="E45" s="47">
        <v>32</v>
      </c>
      <c r="F45" s="47">
        <v>18</v>
      </c>
      <c r="G45" s="47">
        <v>125</v>
      </c>
      <c r="H45" s="47">
        <v>105</v>
      </c>
      <c r="I45" s="47">
        <v>23</v>
      </c>
    </row>
    <row r="46" spans="1:9" ht="12.75">
      <c r="A46" s="47" t="s">
        <v>108</v>
      </c>
      <c r="B46" s="47">
        <f t="shared" si="0"/>
        <v>258</v>
      </c>
      <c r="C46" s="47">
        <v>17</v>
      </c>
      <c r="D46" s="47">
        <v>1</v>
      </c>
      <c r="E46" s="47">
        <v>31</v>
      </c>
      <c r="F46" s="47">
        <v>35</v>
      </c>
      <c r="G46" s="47">
        <v>34</v>
      </c>
      <c r="H46" s="47">
        <v>128</v>
      </c>
      <c r="I46" s="47">
        <v>12</v>
      </c>
    </row>
    <row r="47" spans="1:9" ht="12.75">
      <c r="A47" s="47" t="s">
        <v>131</v>
      </c>
      <c r="B47" s="47">
        <f t="shared" si="0"/>
        <v>268</v>
      </c>
      <c r="C47" s="47">
        <v>5</v>
      </c>
      <c r="D47" s="47">
        <v>0</v>
      </c>
      <c r="E47" s="47">
        <v>19</v>
      </c>
      <c r="F47" s="47">
        <v>18</v>
      </c>
      <c r="G47" s="47">
        <v>60</v>
      </c>
      <c r="H47" s="47">
        <v>155</v>
      </c>
      <c r="I47" s="47">
        <v>11</v>
      </c>
    </row>
    <row r="48" spans="1:9" ht="12.75">
      <c r="A48" s="47" t="s">
        <v>48</v>
      </c>
      <c r="B48" s="47">
        <f t="shared" si="0"/>
        <v>560</v>
      </c>
      <c r="C48" s="47">
        <v>7</v>
      </c>
      <c r="D48" s="47">
        <v>0</v>
      </c>
      <c r="E48" s="47">
        <v>41</v>
      </c>
      <c r="F48" s="47">
        <v>25</v>
      </c>
      <c r="G48" s="47">
        <v>136</v>
      </c>
      <c r="H48" s="47">
        <v>284</v>
      </c>
      <c r="I48" s="47">
        <v>67</v>
      </c>
    </row>
    <row r="49" spans="1:9" ht="12.75">
      <c r="A49" s="47" t="s">
        <v>73</v>
      </c>
      <c r="B49" s="47">
        <f t="shared" si="0"/>
        <v>43</v>
      </c>
      <c r="C49" s="47">
        <v>1</v>
      </c>
      <c r="D49" s="47">
        <v>0</v>
      </c>
      <c r="E49" s="47">
        <v>1</v>
      </c>
      <c r="F49" s="47">
        <v>4</v>
      </c>
      <c r="G49" s="47">
        <v>19</v>
      </c>
      <c r="H49" s="47">
        <v>17</v>
      </c>
      <c r="I49" s="47">
        <v>1</v>
      </c>
    </row>
    <row r="50" spans="1:9" ht="12.75">
      <c r="A50" s="47" t="s">
        <v>65</v>
      </c>
      <c r="B50" s="47">
        <f t="shared" si="0"/>
        <v>88</v>
      </c>
      <c r="C50" s="47">
        <v>0</v>
      </c>
      <c r="D50" s="47">
        <v>0</v>
      </c>
      <c r="E50" s="47">
        <v>3</v>
      </c>
      <c r="F50" s="47">
        <v>11</v>
      </c>
      <c r="G50" s="47">
        <v>28</v>
      </c>
      <c r="H50" s="47">
        <v>46</v>
      </c>
      <c r="I50" s="47">
        <v>0</v>
      </c>
    </row>
    <row r="51" spans="1:9" ht="13.5" thickBot="1">
      <c r="A51" s="190" t="s">
        <v>153</v>
      </c>
      <c r="B51" s="190">
        <f t="shared" si="0"/>
        <v>1407</v>
      </c>
      <c r="C51" s="190">
        <v>8</v>
      </c>
      <c r="D51" s="190">
        <v>1</v>
      </c>
      <c r="E51" s="190">
        <v>82</v>
      </c>
      <c r="F51" s="190">
        <v>42</v>
      </c>
      <c r="G51" s="190">
        <v>377</v>
      </c>
      <c r="H51" s="190">
        <v>843</v>
      </c>
      <c r="I51" s="190">
        <v>54</v>
      </c>
    </row>
    <row r="52" spans="1:9" ht="13.5" thickBot="1">
      <c r="A52" s="185" t="s">
        <v>140</v>
      </c>
      <c r="B52" s="186" t="s">
        <v>141</v>
      </c>
      <c r="C52" s="186" t="s">
        <v>142</v>
      </c>
      <c r="D52" s="186" t="s">
        <v>143</v>
      </c>
      <c r="E52" s="186" t="s">
        <v>144</v>
      </c>
      <c r="F52" s="186" t="s">
        <v>145</v>
      </c>
      <c r="G52" s="186" t="s">
        <v>146</v>
      </c>
      <c r="H52" s="186" t="s">
        <v>147</v>
      </c>
      <c r="I52" s="186" t="s">
        <v>148</v>
      </c>
    </row>
    <row r="53" spans="1:9" ht="12.75">
      <c r="A53" s="47" t="s">
        <v>118</v>
      </c>
      <c r="B53" s="93">
        <f aca="true" t="shared" si="1" ref="B53:B80">SUM(C53:I53)</f>
        <v>205</v>
      </c>
      <c r="C53" s="47">
        <v>1</v>
      </c>
      <c r="D53" s="47">
        <v>0</v>
      </c>
      <c r="E53" s="47">
        <v>4</v>
      </c>
      <c r="F53" s="47">
        <v>6</v>
      </c>
      <c r="G53" s="47">
        <v>95</v>
      </c>
      <c r="H53" s="47">
        <v>94</v>
      </c>
      <c r="I53" s="47">
        <v>5</v>
      </c>
    </row>
    <row r="54" spans="1:9" ht="12.75">
      <c r="A54" s="47" t="s">
        <v>49</v>
      </c>
      <c r="B54" s="47">
        <f t="shared" si="1"/>
        <v>274</v>
      </c>
      <c r="C54" s="47">
        <v>0</v>
      </c>
      <c r="D54" s="47">
        <v>0</v>
      </c>
      <c r="E54" s="47">
        <v>11</v>
      </c>
      <c r="F54" s="47">
        <v>22</v>
      </c>
      <c r="G54" s="47">
        <v>129</v>
      </c>
      <c r="H54" s="47">
        <v>91</v>
      </c>
      <c r="I54" s="47">
        <v>21</v>
      </c>
    </row>
    <row r="55" spans="1:9" ht="12.75">
      <c r="A55" s="47" t="s">
        <v>66</v>
      </c>
      <c r="B55" s="47">
        <f t="shared" si="1"/>
        <v>197</v>
      </c>
      <c r="C55" s="47">
        <v>4</v>
      </c>
      <c r="D55" s="47">
        <v>0</v>
      </c>
      <c r="E55" s="47">
        <v>15</v>
      </c>
      <c r="F55" s="47">
        <v>19</v>
      </c>
      <c r="G55" s="47">
        <v>84</v>
      </c>
      <c r="H55" s="47">
        <v>71</v>
      </c>
      <c r="I55" s="47">
        <v>4</v>
      </c>
    </row>
    <row r="56" spans="1:9" ht="12.75">
      <c r="A56" s="47" t="s">
        <v>93</v>
      </c>
      <c r="B56" s="47">
        <f t="shared" si="1"/>
        <v>299</v>
      </c>
      <c r="C56" s="47">
        <v>0</v>
      </c>
      <c r="D56" s="47">
        <v>0</v>
      </c>
      <c r="E56" s="47">
        <v>20</v>
      </c>
      <c r="F56" s="47">
        <v>6</v>
      </c>
      <c r="G56" s="47">
        <v>83</v>
      </c>
      <c r="H56" s="47">
        <v>145</v>
      </c>
      <c r="I56" s="47">
        <v>45</v>
      </c>
    </row>
    <row r="57" spans="1:9" ht="12.75">
      <c r="A57" s="47" t="s">
        <v>139</v>
      </c>
      <c r="B57" s="47">
        <f t="shared" si="1"/>
        <v>229</v>
      </c>
      <c r="C57" s="47">
        <v>3</v>
      </c>
      <c r="D57" s="47">
        <v>0</v>
      </c>
      <c r="E57" s="47">
        <v>11</v>
      </c>
      <c r="F57" s="47">
        <v>13</v>
      </c>
      <c r="G57" s="47">
        <v>86</v>
      </c>
      <c r="H57" s="47">
        <v>106</v>
      </c>
      <c r="I57" s="47">
        <v>10</v>
      </c>
    </row>
    <row r="58" spans="1:9" ht="12.75">
      <c r="A58" s="47" t="s">
        <v>154</v>
      </c>
      <c r="B58" s="47">
        <f t="shared" si="1"/>
        <v>164</v>
      </c>
      <c r="C58" s="47">
        <v>3</v>
      </c>
      <c r="D58" s="47">
        <v>0</v>
      </c>
      <c r="E58" s="47">
        <v>5</v>
      </c>
      <c r="F58" s="47">
        <v>17</v>
      </c>
      <c r="G58" s="47">
        <v>48</v>
      </c>
      <c r="H58" s="47">
        <v>89</v>
      </c>
      <c r="I58" s="47">
        <v>2</v>
      </c>
    </row>
    <row r="59" spans="1:9" ht="12.75">
      <c r="A59" s="47" t="s">
        <v>54</v>
      </c>
      <c r="B59" s="47">
        <f t="shared" si="1"/>
        <v>153</v>
      </c>
      <c r="C59" s="47">
        <v>2</v>
      </c>
      <c r="D59" s="47">
        <v>1</v>
      </c>
      <c r="E59" s="47">
        <v>20</v>
      </c>
      <c r="F59" s="47">
        <v>15</v>
      </c>
      <c r="G59" s="47">
        <v>58</v>
      </c>
      <c r="H59" s="47">
        <v>51</v>
      </c>
      <c r="I59" s="47">
        <v>6</v>
      </c>
    </row>
    <row r="60" spans="1:9" ht="12.75">
      <c r="A60" s="47" t="s">
        <v>58</v>
      </c>
      <c r="B60" s="47">
        <f t="shared" si="1"/>
        <v>1919</v>
      </c>
      <c r="C60" s="47">
        <v>36</v>
      </c>
      <c r="D60" s="47">
        <v>8</v>
      </c>
      <c r="E60" s="47">
        <v>201</v>
      </c>
      <c r="F60" s="47">
        <v>126</v>
      </c>
      <c r="G60" s="47">
        <v>352</v>
      </c>
      <c r="H60" s="47">
        <v>1135</v>
      </c>
      <c r="I60" s="47">
        <v>61</v>
      </c>
    </row>
    <row r="61" spans="1:9" ht="12.75">
      <c r="A61" s="47" t="s">
        <v>50</v>
      </c>
      <c r="B61" s="47">
        <f t="shared" si="1"/>
        <v>245</v>
      </c>
      <c r="C61" s="47">
        <v>2</v>
      </c>
      <c r="D61" s="47">
        <v>1</v>
      </c>
      <c r="E61" s="47">
        <v>7</v>
      </c>
      <c r="F61" s="47">
        <v>7</v>
      </c>
      <c r="G61" s="47">
        <v>75</v>
      </c>
      <c r="H61" s="47">
        <v>141</v>
      </c>
      <c r="I61" s="47">
        <v>12</v>
      </c>
    </row>
    <row r="62" spans="1:9" ht="12.75">
      <c r="A62" s="47" t="s">
        <v>119</v>
      </c>
      <c r="B62" s="47">
        <f t="shared" si="1"/>
        <v>129</v>
      </c>
      <c r="C62" s="47">
        <v>0</v>
      </c>
      <c r="D62" s="47">
        <v>0</v>
      </c>
      <c r="E62" s="47">
        <v>2</v>
      </c>
      <c r="F62" s="47">
        <v>3</v>
      </c>
      <c r="G62" s="47">
        <v>50</v>
      </c>
      <c r="H62" s="47">
        <v>69</v>
      </c>
      <c r="I62" s="47">
        <v>5</v>
      </c>
    </row>
    <row r="63" spans="1:9" ht="12.75">
      <c r="A63" s="47" t="s">
        <v>132</v>
      </c>
      <c r="B63" s="47">
        <f t="shared" si="1"/>
        <v>378</v>
      </c>
      <c r="C63" s="47">
        <v>6</v>
      </c>
      <c r="D63" s="47">
        <v>1</v>
      </c>
      <c r="E63" s="47">
        <v>44</v>
      </c>
      <c r="F63" s="47">
        <v>44</v>
      </c>
      <c r="G63" s="47">
        <v>95</v>
      </c>
      <c r="H63" s="47">
        <v>173</v>
      </c>
      <c r="I63" s="47">
        <v>15</v>
      </c>
    </row>
    <row r="64" spans="1:9" ht="12.75">
      <c r="A64" s="47" t="s">
        <v>76</v>
      </c>
      <c r="B64" s="47">
        <f t="shared" si="1"/>
        <v>131</v>
      </c>
      <c r="C64" s="47">
        <v>0</v>
      </c>
      <c r="D64" s="47">
        <v>0</v>
      </c>
      <c r="E64" s="47">
        <v>3</v>
      </c>
      <c r="F64" s="47">
        <v>9</v>
      </c>
      <c r="G64" s="47">
        <v>55</v>
      </c>
      <c r="H64" s="47">
        <v>63</v>
      </c>
      <c r="I64" s="47">
        <v>1</v>
      </c>
    </row>
    <row r="65" spans="1:9" ht="12.75">
      <c r="A65" s="47" t="s">
        <v>113</v>
      </c>
      <c r="B65" s="47">
        <f t="shared" si="1"/>
        <v>337</v>
      </c>
      <c r="C65" s="47">
        <v>5</v>
      </c>
      <c r="D65" s="47">
        <v>0</v>
      </c>
      <c r="E65" s="47">
        <v>32</v>
      </c>
      <c r="F65" s="47">
        <v>30</v>
      </c>
      <c r="G65" s="47">
        <v>86</v>
      </c>
      <c r="H65" s="47">
        <v>172</v>
      </c>
      <c r="I65" s="47">
        <v>12</v>
      </c>
    </row>
    <row r="66" spans="1:9" ht="12.75">
      <c r="A66" s="47" t="s">
        <v>77</v>
      </c>
      <c r="B66" s="47">
        <f t="shared" si="1"/>
        <v>184</v>
      </c>
      <c r="C66" s="47">
        <v>1</v>
      </c>
      <c r="D66" s="47">
        <v>0</v>
      </c>
      <c r="E66" s="47">
        <v>5</v>
      </c>
      <c r="F66" s="47">
        <v>11</v>
      </c>
      <c r="G66" s="47">
        <v>62</v>
      </c>
      <c r="H66" s="47">
        <v>98</v>
      </c>
      <c r="I66" s="47">
        <v>7</v>
      </c>
    </row>
    <row r="67" spans="1:9" ht="12.75">
      <c r="A67" s="47" t="s">
        <v>31</v>
      </c>
      <c r="B67" s="47">
        <f t="shared" si="1"/>
        <v>8054</v>
      </c>
      <c r="C67" s="47">
        <v>90</v>
      </c>
      <c r="D67" s="47">
        <v>1</v>
      </c>
      <c r="E67" s="47">
        <v>1272</v>
      </c>
      <c r="F67" s="47">
        <v>318</v>
      </c>
      <c r="G67" s="47">
        <v>1060</v>
      </c>
      <c r="H67" s="47">
        <v>4379</v>
      </c>
      <c r="I67" s="184">
        <v>934</v>
      </c>
    </row>
    <row r="68" spans="1:9" ht="12.75">
      <c r="A68" s="47" t="s">
        <v>83</v>
      </c>
      <c r="B68" s="47">
        <f t="shared" si="1"/>
        <v>401</v>
      </c>
      <c r="C68" s="47">
        <v>11</v>
      </c>
      <c r="D68" s="47">
        <v>0</v>
      </c>
      <c r="E68" s="47">
        <v>41</v>
      </c>
      <c r="F68" s="47">
        <v>19</v>
      </c>
      <c r="G68" s="47">
        <v>138</v>
      </c>
      <c r="H68" s="47">
        <v>164</v>
      </c>
      <c r="I68" s="184">
        <v>28</v>
      </c>
    </row>
    <row r="69" spans="1:9" ht="12.75">
      <c r="A69" s="47" t="s">
        <v>155</v>
      </c>
      <c r="B69" s="47">
        <f t="shared" si="1"/>
        <v>361</v>
      </c>
      <c r="C69" s="47">
        <v>1</v>
      </c>
      <c r="D69" s="47">
        <v>3</v>
      </c>
      <c r="E69" s="47">
        <v>13</v>
      </c>
      <c r="F69" s="47">
        <v>14</v>
      </c>
      <c r="G69" s="47">
        <v>137</v>
      </c>
      <c r="H69" s="47">
        <v>184</v>
      </c>
      <c r="I69" s="47">
        <v>9</v>
      </c>
    </row>
    <row r="70" spans="1:9" ht="12.75">
      <c r="A70" s="47" t="s">
        <v>156</v>
      </c>
      <c r="B70" s="47">
        <f t="shared" si="1"/>
        <v>237</v>
      </c>
      <c r="C70" s="47">
        <v>7</v>
      </c>
      <c r="D70" s="47">
        <v>0</v>
      </c>
      <c r="E70" s="47">
        <v>21</v>
      </c>
      <c r="F70" s="47">
        <v>9</v>
      </c>
      <c r="G70" s="47">
        <v>53</v>
      </c>
      <c r="H70" s="47">
        <v>131</v>
      </c>
      <c r="I70" s="47">
        <v>16</v>
      </c>
    </row>
    <row r="71" spans="1:9" ht="12.75">
      <c r="A71" s="47" t="s">
        <v>95</v>
      </c>
      <c r="B71" s="47">
        <f t="shared" si="1"/>
        <v>463</v>
      </c>
      <c r="C71" s="47">
        <v>9</v>
      </c>
      <c r="D71" s="47">
        <v>0</v>
      </c>
      <c r="E71" s="47">
        <v>34</v>
      </c>
      <c r="F71" s="47">
        <v>18</v>
      </c>
      <c r="G71" s="47">
        <v>146</v>
      </c>
      <c r="H71" s="47">
        <v>188</v>
      </c>
      <c r="I71" s="47">
        <v>68</v>
      </c>
    </row>
    <row r="72" spans="1:9" ht="12.75">
      <c r="A72" s="47" t="s">
        <v>96</v>
      </c>
      <c r="B72" s="47">
        <f t="shared" si="1"/>
        <v>1266</v>
      </c>
      <c r="C72" s="47">
        <v>9</v>
      </c>
      <c r="D72" s="47">
        <v>1</v>
      </c>
      <c r="E72" s="47">
        <v>169</v>
      </c>
      <c r="F72" s="47">
        <v>45</v>
      </c>
      <c r="G72" s="47">
        <v>227</v>
      </c>
      <c r="H72" s="47">
        <v>677</v>
      </c>
      <c r="I72" s="47">
        <v>138</v>
      </c>
    </row>
    <row r="73" spans="1:9" ht="12.75">
      <c r="A73" s="47" t="s">
        <v>157</v>
      </c>
      <c r="B73" s="47">
        <f t="shared" si="1"/>
        <v>479</v>
      </c>
      <c r="C73" s="47">
        <v>13</v>
      </c>
      <c r="D73" s="47">
        <v>0</v>
      </c>
      <c r="E73" s="47">
        <v>48</v>
      </c>
      <c r="F73" s="47">
        <v>9</v>
      </c>
      <c r="G73" s="47">
        <v>110</v>
      </c>
      <c r="H73" s="47">
        <v>267</v>
      </c>
      <c r="I73" s="47">
        <v>32</v>
      </c>
    </row>
    <row r="74" spans="1:9" ht="12.75">
      <c r="A74" s="47" t="s">
        <v>125</v>
      </c>
      <c r="B74" s="47">
        <f t="shared" si="1"/>
        <v>281</v>
      </c>
      <c r="C74" s="47">
        <v>1</v>
      </c>
      <c r="D74" s="47">
        <v>0</v>
      </c>
      <c r="E74" s="47">
        <v>6</v>
      </c>
      <c r="F74" s="47">
        <v>17</v>
      </c>
      <c r="G74" s="47">
        <v>86</v>
      </c>
      <c r="H74" s="47">
        <v>168</v>
      </c>
      <c r="I74" s="47">
        <v>3</v>
      </c>
    </row>
    <row r="75" spans="1:9" ht="12.75">
      <c r="A75" s="47" t="s">
        <v>98</v>
      </c>
      <c r="B75" s="47">
        <f t="shared" si="1"/>
        <v>748</v>
      </c>
      <c r="C75" s="47">
        <v>4</v>
      </c>
      <c r="D75" s="47">
        <v>0</v>
      </c>
      <c r="E75" s="47">
        <v>49</v>
      </c>
      <c r="F75" s="47">
        <v>18</v>
      </c>
      <c r="G75" s="47">
        <v>189</v>
      </c>
      <c r="H75" s="47">
        <v>360</v>
      </c>
      <c r="I75" s="47">
        <v>128</v>
      </c>
    </row>
    <row r="76" spans="1:9" ht="12.75">
      <c r="A76" s="47" t="s">
        <v>99</v>
      </c>
      <c r="B76" s="47">
        <f t="shared" si="1"/>
        <v>1001</v>
      </c>
      <c r="C76" s="47">
        <v>8</v>
      </c>
      <c r="D76" s="47">
        <v>0</v>
      </c>
      <c r="E76" s="47">
        <v>75</v>
      </c>
      <c r="F76" s="47">
        <v>19</v>
      </c>
      <c r="G76" s="47">
        <v>242</v>
      </c>
      <c r="H76" s="47">
        <v>556</v>
      </c>
      <c r="I76" s="47">
        <v>101</v>
      </c>
    </row>
    <row r="77" spans="1:9" ht="12.75">
      <c r="A77" s="47" t="s">
        <v>133</v>
      </c>
      <c r="B77" s="47">
        <f t="shared" si="1"/>
        <v>184</v>
      </c>
      <c r="C77" s="47">
        <v>5</v>
      </c>
      <c r="D77" s="47">
        <v>0</v>
      </c>
      <c r="E77" s="47">
        <v>14</v>
      </c>
      <c r="F77" s="47">
        <v>22</v>
      </c>
      <c r="G77" s="47">
        <v>69</v>
      </c>
      <c r="H77" s="47">
        <v>68</v>
      </c>
      <c r="I77" s="47">
        <v>6</v>
      </c>
    </row>
    <row r="78" spans="1:9" ht="12.75">
      <c r="A78" s="47" t="s">
        <v>56</v>
      </c>
      <c r="B78" s="47">
        <f t="shared" si="1"/>
        <v>124</v>
      </c>
      <c r="C78" s="47">
        <v>2</v>
      </c>
      <c r="D78" s="47">
        <v>0</v>
      </c>
      <c r="E78" s="47">
        <v>12</v>
      </c>
      <c r="F78" s="47">
        <v>26</v>
      </c>
      <c r="G78" s="47">
        <v>34</v>
      </c>
      <c r="H78" s="47">
        <v>49</v>
      </c>
      <c r="I78" s="47">
        <v>1</v>
      </c>
    </row>
    <row r="79" spans="1:9" ht="12.75">
      <c r="A79" s="47" t="s">
        <v>67</v>
      </c>
      <c r="B79" s="47">
        <f t="shared" si="1"/>
        <v>246</v>
      </c>
      <c r="C79" s="47">
        <v>4</v>
      </c>
      <c r="D79" s="47">
        <v>0</v>
      </c>
      <c r="E79" s="47">
        <v>21</v>
      </c>
      <c r="F79" s="47">
        <v>22</v>
      </c>
      <c r="G79" s="47">
        <v>80</v>
      </c>
      <c r="H79" s="47">
        <v>112</v>
      </c>
      <c r="I79" s="47">
        <v>7</v>
      </c>
    </row>
    <row r="80" spans="1:9" ht="13.5" thickBot="1">
      <c r="A80" s="182" t="s">
        <v>57</v>
      </c>
      <c r="B80" s="182">
        <f t="shared" si="1"/>
        <v>178</v>
      </c>
      <c r="C80" s="182">
        <v>2</v>
      </c>
      <c r="D80" s="182">
        <v>3</v>
      </c>
      <c r="E80" s="182">
        <v>13</v>
      </c>
      <c r="F80" s="182">
        <v>17</v>
      </c>
      <c r="G80" s="182">
        <v>28</v>
      </c>
      <c r="H80" s="182">
        <v>113</v>
      </c>
      <c r="I80" s="182">
        <v>2</v>
      </c>
    </row>
    <row r="81" spans="1:9" ht="15.75" thickBot="1">
      <c r="A81" s="188" t="s">
        <v>40</v>
      </c>
      <c r="B81" s="183">
        <f aca="true" t="shared" si="2" ref="B81:I81">SUM(B2:B80)</f>
        <v>44514</v>
      </c>
      <c r="C81" s="183">
        <f t="shared" si="2"/>
        <v>555</v>
      </c>
      <c r="D81" s="183">
        <f t="shared" si="2"/>
        <v>37</v>
      </c>
      <c r="E81" s="183">
        <f t="shared" si="2"/>
        <v>4378</v>
      </c>
      <c r="F81" s="183">
        <f t="shared" si="2"/>
        <v>1943</v>
      </c>
      <c r="G81" s="183">
        <f t="shared" si="2"/>
        <v>10036</v>
      </c>
      <c r="H81" s="183">
        <f t="shared" si="2"/>
        <v>23799</v>
      </c>
      <c r="I81" s="183">
        <f t="shared" si="2"/>
        <v>3766</v>
      </c>
    </row>
  </sheetData>
  <sheetProtection/>
  <printOptions gridLines="1"/>
  <pageMargins left="0.75" right="0.75" top="1" bottom="1.25" header="0.5" footer="0.5"/>
  <pageSetup horizontalDpi="600" verticalDpi="600" orientation="portrait" scale="98" r:id="rId1"/>
  <headerFooter alignWithMargins="0">
    <oddHeader>&amp;CDELITOS TIPO I INFORMADOS EN PUERTO RICO
POR MUNICIPIOS
1RO DE ENERO AL 31 DE OCTUBRE DE 2014
</oddHeader>
    <oddFooter>&amp;CPage &amp;P</oddFooter>
  </headerFooter>
</worksheet>
</file>

<file path=xl/worksheets/sheet5.xml><?xml version="1.0" encoding="utf-8"?>
<worksheet xmlns="http://schemas.openxmlformats.org/spreadsheetml/2006/main" xmlns:r="http://schemas.openxmlformats.org/officeDocument/2006/relationships">
  <dimension ref="A2:W19"/>
  <sheetViews>
    <sheetView view="pageLayout" zoomScale="90" zoomScalePageLayoutView="90" workbookViewId="0" topLeftCell="A1">
      <selection activeCell="O2" sqref="O2"/>
    </sheetView>
  </sheetViews>
  <sheetFormatPr defaultColWidth="9.140625" defaultRowHeight="12.75"/>
  <cols>
    <col min="1" max="1" width="19.851562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4.7109375" style="0" customWidth="1"/>
    <col min="10" max="10" width="5.7109375" style="0" customWidth="1"/>
    <col min="11" max="11" width="6.140625" style="0" customWidth="1"/>
    <col min="12" max="12" width="5.28125" style="0" customWidth="1"/>
    <col min="13" max="13" width="4.8515625" style="0" customWidth="1"/>
    <col min="14" max="14" width="4.421875" style="0" customWidth="1"/>
    <col min="15" max="15" width="5.421875" style="0" customWidth="1"/>
    <col min="16" max="16" width="4.421875" style="0" customWidth="1"/>
    <col min="17" max="17" width="5.28125" style="0" customWidth="1"/>
    <col min="18" max="18" width="5.7109375" style="0" customWidth="1"/>
  </cols>
  <sheetData>
    <row r="2" ht="12.75">
      <c r="J2" s="62"/>
    </row>
    <row r="3" ht="13.5" thickBot="1"/>
    <row r="4" spans="2:18" ht="27.75" customHeight="1" thickBot="1">
      <c r="B4" s="263" t="s">
        <v>216</v>
      </c>
      <c r="C4" s="267"/>
      <c r="D4" s="264"/>
      <c r="E4" s="263" t="s">
        <v>217</v>
      </c>
      <c r="F4" s="264"/>
      <c r="G4" s="263" t="s">
        <v>218</v>
      </c>
      <c r="H4" s="264"/>
      <c r="I4" s="268" t="s">
        <v>319</v>
      </c>
      <c r="J4" s="264"/>
      <c r="K4" s="263" t="s">
        <v>219</v>
      </c>
      <c r="L4" s="264"/>
      <c r="M4" s="263" t="s">
        <v>144</v>
      </c>
      <c r="N4" s="264"/>
      <c r="O4" s="263" t="s">
        <v>220</v>
      </c>
      <c r="P4" s="264"/>
      <c r="Q4" s="265" t="s">
        <v>221</v>
      </c>
      <c r="R4" s="266"/>
    </row>
    <row r="5" spans="2:18" ht="57" customHeight="1" thickBot="1">
      <c r="B5" s="194" t="s">
        <v>216</v>
      </c>
      <c r="C5" s="233" t="s">
        <v>222</v>
      </c>
      <c r="D5" s="195" t="s">
        <v>223</v>
      </c>
      <c r="E5" s="195" t="s">
        <v>222</v>
      </c>
      <c r="F5" s="195" t="s">
        <v>223</v>
      </c>
      <c r="G5" s="233" t="s">
        <v>222</v>
      </c>
      <c r="H5" s="195" t="s">
        <v>223</v>
      </c>
      <c r="I5" s="195" t="s">
        <v>222</v>
      </c>
      <c r="J5" s="233" t="s">
        <v>223</v>
      </c>
      <c r="K5" s="195" t="s">
        <v>222</v>
      </c>
      <c r="L5" s="233" t="s">
        <v>223</v>
      </c>
      <c r="M5" s="195" t="s">
        <v>222</v>
      </c>
      <c r="N5" s="233" t="s">
        <v>223</v>
      </c>
      <c r="O5" s="195" t="s">
        <v>222</v>
      </c>
      <c r="P5" s="195" t="s">
        <v>223</v>
      </c>
      <c r="Q5" s="195" t="s">
        <v>222</v>
      </c>
      <c r="R5" s="219" t="s">
        <v>223</v>
      </c>
    </row>
    <row r="6" spans="1:18" ht="24.75" customHeight="1">
      <c r="A6" s="229" t="s">
        <v>216</v>
      </c>
      <c r="B6" s="196">
        <f>SUM(B7:B19)</f>
        <v>555</v>
      </c>
      <c r="C6" s="193">
        <f aca="true" t="shared" si="0" ref="C6:D19">SUM(E6+G6+I6+K6+M6+O6+Q6)</f>
        <v>521</v>
      </c>
      <c r="D6" s="196">
        <f t="shared" si="0"/>
        <v>34</v>
      </c>
      <c r="E6" s="197">
        <f aca="true" t="shared" si="1" ref="E6:R6">SUM(E7:E19)</f>
        <v>9</v>
      </c>
      <c r="F6" s="198">
        <f t="shared" si="1"/>
        <v>3</v>
      </c>
      <c r="G6" s="197">
        <f t="shared" si="1"/>
        <v>1</v>
      </c>
      <c r="H6" s="198">
        <f t="shared" si="1"/>
        <v>0</v>
      </c>
      <c r="I6" s="197">
        <f t="shared" si="1"/>
        <v>1</v>
      </c>
      <c r="J6" s="198">
        <f t="shared" si="1"/>
        <v>13</v>
      </c>
      <c r="K6" s="197">
        <f t="shared" si="1"/>
        <v>92</v>
      </c>
      <c r="L6" s="198">
        <f t="shared" si="1"/>
        <v>0</v>
      </c>
      <c r="M6" s="197">
        <f t="shared" si="1"/>
        <v>7</v>
      </c>
      <c r="N6" s="198">
        <f t="shared" si="1"/>
        <v>0</v>
      </c>
      <c r="O6" s="197">
        <f t="shared" si="1"/>
        <v>2</v>
      </c>
      <c r="P6" s="198">
        <f t="shared" si="1"/>
        <v>3</v>
      </c>
      <c r="Q6" s="197">
        <f t="shared" si="1"/>
        <v>409</v>
      </c>
      <c r="R6" s="220">
        <f t="shared" si="1"/>
        <v>15</v>
      </c>
    </row>
    <row r="7" spans="1:18" ht="24.75" customHeight="1">
      <c r="A7" s="230" t="s">
        <v>31</v>
      </c>
      <c r="B7" s="199">
        <f aca="true" t="shared" si="2" ref="B7:B19">SUM(C7:D7)</f>
        <v>90</v>
      </c>
      <c r="C7" s="201">
        <f t="shared" si="0"/>
        <v>84</v>
      </c>
      <c r="D7" s="204">
        <f t="shared" si="0"/>
        <v>6</v>
      </c>
      <c r="E7" s="205">
        <v>3</v>
      </c>
      <c r="F7" s="206"/>
      <c r="G7" s="205"/>
      <c r="H7" s="206"/>
      <c r="I7" s="205"/>
      <c r="J7" s="206">
        <v>2</v>
      </c>
      <c r="K7" s="205">
        <v>17</v>
      </c>
      <c r="L7" s="206"/>
      <c r="M7" s="205"/>
      <c r="N7" s="206"/>
      <c r="O7" s="205"/>
      <c r="P7" s="206"/>
      <c r="Q7" s="205">
        <v>64</v>
      </c>
      <c r="R7" s="221">
        <v>4</v>
      </c>
    </row>
    <row r="8" spans="1:18" ht="24.75" customHeight="1">
      <c r="A8" s="230" t="s">
        <v>224</v>
      </c>
      <c r="B8" s="199">
        <f t="shared" si="2"/>
        <v>24</v>
      </c>
      <c r="C8" s="202">
        <f t="shared" si="0"/>
        <v>20</v>
      </c>
      <c r="D8" s="207">
        <f t="shared" si="0"/>
        <v>4</v>
      </c>
      <c r="E8" s="205"/>
      <c r="F8" s="206"/>
      <c r="G8" s="205"/>
      <c r="H8" s="206"/>
      <c r="I8" s="205"/>
      <c r="J8" s="206">
        <v>2</v>
      </c>
      <c r="K8" s="205">
        <v>3</v>
      </c>
      <c r="L8" s="206"/>
      <c r="M8" s="205"/>
      <c r="N8" s="206"/>
      <c r="O8" s="205"/>
      <c r="P8" s="206"/>
      <c r="Q8" s="205">
        <v>17</v>
      </c>
      <c r="R8" s="221">
        <v>2</v>
      </c>
    </row>
    <row r="9" spans="1:18" ht="24.75" customHeight="1">
      <c r="A9" s="230" t="s">
        <v>225</v>
      </c>
      <c r="B9" s="199">
        <f t="shared" si="2"/>
        <v>64</v>
      </c>
      <c r="C9" s="202">
        <f t="shared" si="0"/>
        <v>60</v>
      </c>
      <c r="D9" s="207">
        <f t="shared" si="0"/>
        <v>4</v>
      </c>
      <c r="E9" s="205">
        <v>1</v>
      </c>
      <c r="F9" s="206"/>
      <c r="G9" s="205"/>
      <c r="H9" s="206"/>
      <c r="I9" s="205"/>
      <c r="J9" s="206">
        <v>3</v>
      </c>
      <c r="K9" s="205">
        <v>14</v>
      </c>
      <c r="L9" s="206"/>
      <c r="M9" s="205">
        <v>2</v>
      </c>
      <c r="N9" s="206"/>
      <c r="O9" s="205">
        <v>1</v>
      </c>
      <c r="P9" s="206">
        <v>1</v>
      </c>
      <c r="Q9" s="205">
        <v>42</v>
      </c>
      <c r="R9" s="221"/>
    </row>
    <row r="10" spans="1:18" ht="24.75" customHeight="1">
      <c r="A10" s="230" t="s">
        <v>63</v>
      </c>
      <c r="B10" s="199">
        <f t="shared" si="2"/>
        <v>28</v>
      </c>
      <c r="C10" s="202">
        <f t="shared" si="0"/>
        <v>27</v>
      </c>
      <c r="D10" s="207">
        <f t="shared" si="0"/>
        <v>1</v>
      </c>
      <c r="E10" s="205">
        <v>1</v>
      </c>
      <c r="F10" s="206"/>
      <c r="G10" s="205"/>
      <c r="H10" s="206"/>
      <c r="I10" s="205"/>
      <c r="J10" s="206"/>
      <c r="K10" s="205">
        <v>5</v>
      </c>
      <c r="L10" s="206"/>
      <c r="M10" s="205"/>
      <c r="N10" s="206"/>
      <c r="O10" s="205"/>
      <c r="P10" s="206"/>
      <c r="Q10" s="205">
        <v>21</v>
      </c>
      <c r="R10" s="221">
        <v>1</v>
      </c>
    </row>
    <row r="11" spans="1:18" ht="24.75" customHeight="1">
      <c r="A11" s="230" t="s">
        <v>226</v>
      </c>
      <c r="B11" s="199">
        <f t="shared" si="2"/>
        <v>14</v>
      </c>
      <c r="C11" s="202">
        <f t="shared" si="0"/>
        <v>13</v>
      </c>
      <c r="D11" s="207">
        <f t="shared" si="0"/>
        <v>1</v>
      </c>
      <c r="E11" s="205"/>
      <c r="F11" s="206"/>
      <c r="G11" s="205"/>
      <c r="H11" s="206"/>
      <c r="I11" s="205"/>
      <c r="J11" s="206"/>
      <c r="K11" s="205">
        <v>2</v>
      </c>
      <c r="L11" s="206"/>
      <c r="M11" s="205"/>
      <c r="N11" s="206"/>
      <c r="O11" s="205">
        <v>1</v>
      </c>
      <c r="P11" s="206">
        <v>1</v>
      </c>
      <c r="Q11" s="205">
        <v>10</v>
      </c>
      <c r="R11" s="221"/>
    </row>
    <row r="12" spans="1:23" ht="24.75" customHeight="1">
      <c r="A12" s="230" t="s">
        <v>227</v>
      </c>
      <c r="B12" s="199">
        <f t="shared" si="2"/>
        <v>73</v>
      </c>
      <c r="C12" s="202">
        <f t="shared" si="0"/>
        <v>67</v>
      </c>
      <c r="D12" s="207">
        <f t="shared" si="0"/>
        <v>6</v>
      </c>
      <c r="E12" s="205">
        <v>1</v>
      </c>
      <c r="F12" s="206">
        <v>1</v>
      </c>
      <c r="G12" s="205"/>
      <c r="H12" s="206"/>
      <c r="I12" s="205"/>
      <c r="J12" s="206">
        <v>3</v>
      </c>
      <c r="K12" s="205">
        <v>9</v>
      </c>
      <c r="L12" s="206"/>
      <c r="M12" s="205">
        <v>2</v>
      </c>
      <c r="N12" s="206"/>
      <c r="O12" s="205"/>
      <c r="P12" s="206"/>
      <c r="Q12" s="205">
        <v>55</v>
      </c>
      <c r="R12" s="221">
        <v>2</v>
      </c>
      <c r="W12" t="s">
        <v>0</v>
      </c>
    </row>
    <row r="13" spans="1:20" ht="24.75" customHeight="1">
      <c r="A13" s="230" t="s">
        <v>228</v>
      </c>
      <c r="B13" s="199">
        <f t="shared" si="2"/>
        <v>87</v>
      </c>
      <c r="C13" s="202">
        <f t="shared" si="0"/>
        <v>83</v>
      </c>
      <c r="D13" s="207">
        <f t="shared" si="0"/>
        <v>4</v>
      </c>
      <c r="E13" s="205">
        <v>1</v>
      </c>
      <c r="F13" s="206">
        <v>1</v>
      </c>
      <c r="G13" s="205">
        <v>1</v>
      </c>
      <c r="H13" s="206"/>
      <c r="I13" s="205"/>
      <c r="J13" s="206">
        <v>1</v>
      </c>
      <c r="K13" s="205">
        <v>12</v>
      </c>
      <c r="L13" s="206"/>
      <c r="M13" s="205">
        <v>1</v>
      </c>
      <c r="N13" s="206"/>
      <c r="O13" s="205"/>
      <c r="P13" s="206"/>
      <c r="Q13" s="205">
        <v>68</v>
      </c>
      <c r="R13" s="221">
        <v>2</v>
      </c>
      <c r="S13" s="91"/>
      <c r="T13" s="92"/>
    </row>
    <row r="14" spans="1:20" ht="24.75" customHeight="1">
      <c r="A14" s="230" t="s">
        <v>152</v>
      </c>
      <c r="B14" s="199">
        <f t="shared" si="2"/>
        <v>83</v>
      </c>
      <c r="C14" s="202">
        <f t="shared" si="0"/>
        <v>81</v>
      </c>
      <c r="D14" s="207">
        <f t="shared" si="0"/>
        <v>2</v>
      </c>
      <c r="E14" s="205">
        <v>1</v>
      </c>
      <c r="F14" s="206"/>
      <c r="G14" s="205"/>
      <c r="H14" s="206"/>
      <c r="I14" s="205"/>
      <c r="J14" s="206"/>
      <c r="K14" s="205">
        <v>17</v>
      </c>
      <c r="L14" s="206"/>
      <c r="M14" s="205">
        <v>1</v>
      </c>
      <c r="N14" s="206"/>
      <c r="O14" s="208"/>
      <c r="P14" s="206"/>
      <c r="Q14" s="205">
        <v>62</v>
      </c>
      <c r="R14" s="221">
        <v>2</v>
      </c>
      <c r="S14" s="91"/>
      <c r="T14" s="91" t="s">
        <v>0</v>
      </c>
    </row>
    <row r="15" spans="1:18" ht="24.75" customHeight="1">
      <c r="A15" s="230" t="s">
        <v>111</v>
      </c>
      <c r="B15" s="199">
        <f t="shared" si="2"/>
        <v>36</v>
      </c>
      <c r="C15" s="202">
        <f t="shared" si="0"/>
        <v>34</v>
      </c>
      <c r="D15" s="207">
        <f t="shared" si="0"/>
        <v>2</v>
      </c>
      <c r="E15" s="205"/>
      <c r="F15" s="206"/>
      <c r="G15" s="205"/>
      <c r="H15" s="206"/>
      <c r="I15" s="205">
        <v>1</v>
      </c>
      <c r="J15" s="206"/>
      <c r="K15" s="205">
        <v>2</v>
      </c>
      <c r="L15" s="206"/>
      <c r="M15" s="205"/>
      <c r="N15" s="206"/>
      <c r="O15" s="205"/>
      <c r="P15" s="206">
        <v>1</v>
      </c>
      <c r="Q15" s="205">
        <v>31</v>
      </c>
      <c r="R15" s="221">
        <v>1</v>
      </c>
    </row>
    <row r="16" spans="1:18" ht="24.75" customHeight="1">
      <c r="A16" s="230" t="s">
        <v>115</v>
      </c>
      <c r="B16" s="199">
        <f t="shared" si="2"/>
        <v>11</v>
      </c>
      <c r="C16" s="202">
        <f t="shared" si="0"/>
        <v>9</v>
      </c>
      <c r="D16" s="207">
        <f t="shared" si="0"/>
        <v>2</v>
      </c>
      <c r="E16" s="205"/>
      <c r="F16" s="206"/>
      <c r="G16" s="205"/>
      <c r="H16" s="206"/>
      <c r="I16" s="205"/>
      <c r="J16" s="206">
        <v>2</v>
      </c>
      <c r="K16" s="205">
        <v>1</v>
      </c>
      <c r="L16" s="206"/>
      <c r="M16" s="205"/>
      <c r="N16" s="206"/>
      <c r="O16" s="205"/>
      <c r="P16" s="206"/>
      <c r="Q16" s="205">
        <v>8</v>
      </c>
      <c r="R16" s="221"/>
    </row>
    <row r="17" spans="1:18" ht="24.75" customHeight="1">
      <c r="A17" s="230" t="s">
        <v>125</v>
      </c>
      <c r="B17" s="199">
        <f t="shared" si="2"/>
        <v>3</v>
      </c>
      <c r="C17" s="202">
        <f t="shared" si="0"/>
        <v>3</v>
      </c>
      <c r="D17" s="207">
        <f t="shared" si="0"/>
        <v>0</v>
      </c>
      <c r="E17" s="205"/>
      <c r="F17" s="206"/>
      <c r="G17" s="205"/>
      <c r="H17" s="206"/>
      <c r="I17" s="205"/>
      <c r="J17" s="206"/>
      <c r="K17" s="205"/>
      <c r="L17" s="206"/>
      <c r="M17" s="205"/>
      <c r="N17" s="206"/>
      <c r="O17" s="205"/>
      <c r="P17" s="206"/>
      <c r="Q17" s="205">
        <v>3</v>
      </c>
      <c r="R17" s="221"/>
    </row>
    <row r="18" spans="1:18" ht="24.75" customHeight="1">
      <c r="A18" s="231" t="s">
        <v>130</v>
      </c>
      <c r="B18" s="200">
        <f t="shared" si="2"/>
        <v>29</v>
      </c>
      <c r="C18" s="203">
        <f t="shared" si="0"/>
        <v>28</v>
      </c>
      <c r="D18" s="209">
        <f t="shared" si="0"/>
        <v>1</v>
      </c>
      <c r="E18" s="210"/>
      <c r="F18" s="211"/>
      <c r="G18" s="210"/>
      <c r="H18" s="211"/>
      <c r="I18" s="210"/>
      <c r="J18" s="211"/>
      <c r="K18" s="210">
        <v>6</v>
      </c>
      <c r="L18" s="211"/>
      <c r="M18" s="210"/>
      <c r="N18" s="211"/>
      <c r="O18" s="210"/>
      <c r="P18" s="211"/>
      <c r="Q18" s="210">
        <v>22</v>
      </c>
      <c r="R18" s="222">
        <v>1</v>
      </c>
    </row>
    <row r="19" spans="1:18" ht="24.75" customHeight="1" thickBot="1">
      <c r="A19" s="232" t="s">
        <v>135</v>
      </c>
      <c r="B19" s="223">
        <f t="shared" si="2"/>
        <v>13</v>
      </c>
      <c r="C19" s="224">
        <f t="shared" si="0"/>
        <v>12</v>
      </c>
      <c r="D19" s="225">
        <f t="shared" si="0"/>
        <v>1</v>
      </c>
      <c r="E19" s="226">
        <v>1</v>
      </c>
      <c r="F19" s="227">
        <v>1</v>
      </c>
      <c r="G19" s="226"/>
      <c r="H19" s="227"/>
      <c r="I19" s="226"/>
      <c r="J19" s="227"/>
      <c r="K19" s="226">
        <v>4</v>
      </c>
      <c r="L19" s="227"/>
      <c r="M19" s="226">
        <v>1</v>
      </c>
      <c r="N19" s="227"/>
      <c r="O19" s="226"/>
      <c r="P19" s="227"/>
      <c r="Q19" s="226">
        <v>6</v>
      </c>
      <c r="R19" s="228"/>
    </row>
    <row r="20" ht="13.5" thickTop="1"/>
  </sheetData>
  <sheetProtection/>
  <mergeCells count="8">
    <mergeCell ref="O4:P4"/>
    <mergeCell ref="Q4:R4"/>
    <mergeCell ref="B4:D4"/>
    <mergeCell ref="E4:F4"/>
    <mergeCell ref="G4:H4"/>
    <mergeCell ref="I4:J4"/>
    <mergeCell ref="K4:L4"/>
    <mergeCell ref="M4:N4"/>
  </mergeCells>
  <printOptions horizontalCentered="1"/>
  <pageMargins left="1" right="1" top="1" bottom="1" header="0.3" footer="0.3"/>
  <pageSetup horizontalDpi="600" verticalDpi="600" orientation="landscape" r:id="rId1"/>
  <headerFooter>
    <oddHeader>&amp;CPOLICIA DE PUERTO RICO
DIViSION DE ESTADISTICAS DE LA CRIMINALIDAD
ASESINATOS OCURRIDOS POR REGIONES MOTIVO Y SEXO
ACUMULADO AL 31 DE OCTUBRE DE 2014</oddHeader>
  </headerFooter>
</worksheet>
</file>

<file path=xl/worksheets/sheet6.xml><?xml version="1.0" encoding="utf-8"?>
<worksheet xmlns="http://schemas.openxmlformats.org/spreadsheetml/2006/main" xmlns:r="http://schemas.openxmlformats.org/officeDocument/2006/relationships">
  <dimension ref="A1:D20"/>
  <sheetViews>
    <sheetView view="pageLayout" workbookViewId="0" topLeftCell="A1">
      <selection activeCell="C26" sqref="C26"/>
    </sheetView>
  </sheetViews>
  <sheetFormatPr defaultColWidth="9.140625" defaultRowHeight="12.75"/>
  <cols>
    <col min="1" max="1" width="23.140625" style="0" customWidth="1"/>
    <col min="2" max="3" width="12.57421875" style="0" customWidth="1"/>
    <col min="4" max="4" width="11.57421875" style="0" customWidth="1"/>
  </cols>
  <sheetData>
    <row r="1" spans="1:4" ht="24.75" customHeight="1" thickBot="1">
      <c r="A1" s="269" t="s">
        <v>229</v>
      </c>
      <c r="B1" s="271" t="s">
        <v>216</v>
      </c>
      <c r="C1" s="273" t="s">
        <v>230</v>
      </c>
      <c r="D1" s="274"/>
    </row>
    <row r="2" spans="1:4" ht="24.75" customHeight="1" thickBot="1">
      <c r="A2" s="270"/>
      <c r="B2" s="272"/>
      <c r="C2" s="188" t="s">
        <v>222</v>
      </c>
      <c r="D2" s="214" t="s">
        <v>223</v>
      </c>
    </row>
    <row r="3" spans="1:4" ht="24.75" customHeight="1" thickBot="1">
      <c r="A3" s="191" t="s">
        <v>216</v>
      </c>
      <c r="B3" s="188">
        <f>SUM(B4:B20)</f>
        <v>555</v>
      </c>
      <c r="C3" s="192">
        <f>SUM(C4:C20)</f>
        <v>518</v>
      </c>
      <c r="D3" s="215">
        <f>SUM(D4:D20)</f>
        <v>37</v>
      </c>
    </row>
    <row r="4" spans="1:4" ht="24.75" customHeight="1">
      <c r="A4" s="234" t="s">
        <v>231</v>
      </c>
      <c r="B4" s="260">
        <f>SUM(C4:D4)</f>
        <v>1</v>
      </c>
      <c r="C4" s="212"/>
      <c r="D4" s="216">
        <v>1</v>
      </c>
    </row>
    <row r="5" spans="1:4" ht="24.75" customHeight="1">
      <c r="A5" s="235" t="s">
        <v>232</v>
      </c>
      <c r="B5" s="261">
        <f aca="true" t="shared" si="0" ref="B5:B20">SUM(C5:D5)</f>
        <v>0</v>
      </c>
      <c r="C5" s="213"/>
      <c r="D5" s="217"/>
    </row>
    <row r="6" spans="1:4" ht="24.75" customHeight="1">
      <c r="A6" s="235" t="s">
        <v>233</v>
      </c>
      <c r="B6" s="261">
        <f t="shared" si="0"/>
        <v>1</v>
      </c>
      <c r="C6" s="213">
        <v>1</v>
      </c>
      <c r="D6" s="217"/>
    </row>
    <row r="7" spans="1:4" ht="24.75" customHeight="1">
      <c r="A7" s="235" t="s">
        <v>234</v>
      </c>
      <c r="B7" s="261">
        <f t="shared" si="0"/>
        <v>1</v>
      </c>
      <c r="C7" s="213">
        <v>1</v>
      </c>
      <c r="D7" s="217"/>
    </row>
    <row r="8" spans="1:4" ht="24.75" customHeight="1">
      <c r="A8" s="235" t="s">
        <v>235</v>
      </c>
      <c r="B8" s="261">
        <f t="shared" si="0"/>
        <v>5</v>
      </c>
      <c r="C8" s="213">
        <v>4</v>
      </c>
      <c r="D8" s="217">
        <v>1</v>
      </c>
    </row>
    <row r="9" spans="1:4" ht="24.75" customHeight="1">
      <c r="A9" s="235" t="s">
        <v>236</v>
      </c>
      <c r="B9" s="261">
        <f t="shared" si="0"/>
        <v>24</v>
      </c>
      <c r="C9" s="213">
        <v>23</v>
      </c>
      <c r="D9" s="217">
        <v>1</v>
      </c>
    </row>
    <row r="10" spans="1:4" ht="24.75" customHeight="1">
      <c r="A10" s="235" t="s">
        <v>237</v>
      </c>
      <c r="B10" s="261">
        <f t="shared" si="0"/>
        <v>102</v>
      </c>
      <c r="C10" s="213">
        <v>97</v>
      </c>
      <c r="D10" s="217">
        <v>5</v>
      </c>
    </row>
    <row r="11" spans="1:4" ht="24.75" customHeight="1">
      <c r="A11" s="235" t="s">
        <v>238</v>
      </c>
      <c r="B11" s="261">
        <f t="shared" si="0"/>
        <v>101</v>
      </c>
      <c r="C11" s="213">
        <v>96</v>
      </c>
      <c r="D11" s="217">
        <v>5</v>
      </c>
    </row>
    <row r="12" spans="1:4" ht="24.75" customHeight="1">
      <c r="A12" s="235" t="s">
        <v>239</v>
      </c>
      <c r="B12" s="261">
        <f t="shared" si="0"/>
        <v>65</v>
      </c>
      <c r="C12" s="213">
        <v>61</v>
      </c>
      <c r="D12" s="217">
        <v>4</v>
      </c>
    </row>
    <row r="13" spans="1:4" ht="24.75" customHeight="1">
      <c r="A13" s="235" t="s">
        <v>240</v>
      </c>
      <c r="B13" s="261">
        <f t="shared" si="0"/>
        <v>32</v>
      </c>
      <c r="C13" s="213">
        <v>32</v>
      </c>
      <c r="D13" s="217"/>
    </row>
    <row r="14" spans="1:4" ht="24.75" customHeight="1">
      <c r="A14" s="235" t="s">
        <v>241</v>
      </c>
      <c r="B14" s="261">
        <f t="shared" si="0"/>
        <v>29</v>
      </c>
      <c r="C14" s="213">
        <v>26</v>
      </c>
      <c r="D14" s="217">
        <v>3</v>
      </c>
    </row>
    <row r="15" spans="1:4" ht="24.75" customHeight="1">
      <c r="A15" s="235" t="s">
        <v>242</v>
      </c>
      <c r="B15" s="261">
        <f t="shared" si="0"/>
        <v>16</v>
      </c>
      <c r="C15" s="213">
        <v>12</v>
      </c>
      <c r="D15" s="217">
        <v>4</v>
      </c>
    </row>
    <row r="16" spans="1:4" ht="24.75" customHeight="1">
      <c r="A16" s="235" t="s">
        <v>243</v>
      </c>
      <c r="B16" s="261">
        <f t="shared" si="0"/>
        <v>9</v>
      </c>
      <c r="C16" s="213">
        <v>8</v>
      </c>
      <c r="D16" s="217">
        <v>1</v>
      </c>
    </row>
    <row r="17" spans="1:4" ht="24.75" customHeight="1">
      <c r="A17" s="235" t="s">
        <v>244</v>
      </c>
      <c r="B17" s="261">
        <f t="shared" si="0"/>
        <v>15</v>
      </c>
      <c r="C17" s="213">
        <v>13</v>
      </c>
      <c r="D17" s="217">
        <v>2</v>
      </c>
    </row>
    <row r="18" spans="1:4" ht="24.75" customHeight="1">
      <c r="A18" s="235" t="s">
        <v>245</v>
      </c>
      <c r="B18" s="261">
        <f t="shared" si="0"/>
        <v>5</v>
      </c>
      <c r="C18" s="213">
        <v>4</v>
      </c>
      <c r="D18" s="217">
        <v>1</v>
      </c>
    </row>
    <row r="19" spans="1:4" ht="24.75" customHeight="1">
      <c r="A19" s="235" t="s">
        <v>246</v>
      </c>
      <c r="B19" s="261">
        <f t="shared" si="0"/>
        <v>15</v>
      </c>
      <c r="C19" s="213">
        <v>10</v>
      </c>
      <c r="D19" s="217">
        <v>5</v>
      </c>
    </row>
    <row r="20" spans="1:4" ht="24.75" customHeight="1" thickBot="1">
      <c r="A20" s="236" t="s">
        <v>247</v>
      </c>
      <c r="B20" s="262">
        <f t="shared" si="0"/>
        <v>134</v>
      </c>
      <c r="C20" s="240">
        <v>130</v>
      </c>
      <c r="D20" s="218">
        <v>4</v>
      </c>
    </row>
  </sheetData>
  <sheetProtection/>
  <mergeCells count="3">
    <mergeCell ref="A1:A2"/>
    <mergeCell ref="B1:B2"/>
    <mergeCell ref="C1:D1"/>
  </mergeCells>
  <printOptions horizontalCentered="1"/>
  <pageMargins left="1.5" right="1" top="2.25" bottom="1" header="1.05" footer="0.3"/>
  <pageSetup horizontalDpi="600" verticalDpi="600" orientation="portrait" r:id="rId1"/>
  <headerFooter>
    <oddHeader>&amp;C&amp;12POLICIA DE PUERTO RICO
DIVISION DE ESTADISTICAS DE LA CRIMINALIDAD
ASESINATOS OCURRIDOS POR EDAD Y SEXO
ACUMULADO AL 31 DE OCTUBRE DE 2014
</oddHeader>
  </headerFooter>
</worksheet>
</file>

<file path=xl/worksheets/sheet7.xml><?xml version="1.0" encoding="utf-8"?>
<worksheet xmlns="http://schemas.openxmlformats.org/spreadsheetml/2006/main" xmlns:r="http://schemas.openxmlformats.org/officeDocument/2006/relationships">
  <dimension ref="A1:E26"/>
  <sheetViews>
    <sheetView workbookViewId="0" topLeftCell="A1">
      <selection activeCell="B9" sqref="B9"/>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49"/>
      <c r="B1" s="50"/>
      <c r="C1" s="50"/>
      <c r="D1" s="50"/>
    </row>
    <row r="2" spans="1:4" ht="12.75">
      <c r="A2" s="51" t="s">
        <v>158</v>
      </c>
      <c r="B2" s="52" t="s">
        <v>159</v>
      </c>
      <c r="C2" s="53" t="s">
        <v>160</v>
      </c>
      <c r="D2" s="54" t="s">
        <v>161</v>
      </c>
    </row>
    <row r="3" spans="1:4" ht="12.75">
      <c r="A3" s="55" t="s">
        <v>162</v>
      </c>
      <c r="B3" s="279" t="s">
        <v>163</v>
      </c>
      <c r="C3" s="279"/>
      <c r="D3" s="280"/>
    </row>
    <row r="4" spans="1:4" ht="12.75">
      <c r="A4" s="55" t="s">
        <v>164</v>
      </c>
      <c r="B4" s="279" t="s">
        <v>165</v>
      </c>
      <c r="C4" s="279"/>
      <c r="D4" s="280"/>
    </row>
    <row r="5" spans="1:4" ht="12.75">
      <c r="A5" s="55" t="s">
        <v>166</v>
      </c>
      <c r="B5" s="56" t="s">
        <v>301</v>
      </c>
      <c r="C5" s="58" t="s">
        <v>167</v>
      </c>
      <c r="D5" s="58" t="s">
        <v>168</v>
      </c>
    </row>
    <row r="6" spans="1:4" ht="12.75">
      <c r="A6" s="55" t="s">
        <v>169</v>
      </c>
      <c r="B6" s="279" t="s">
        <v>170</v>
      </c>
      <c r="C6" s="279"/>
      <c r="D6" s="280"/>
    </row>
    <row r="7" spans="1:4" ht="12.75">
      <c r="A7" s="55"/>
      <c r="B7" s="50"/>
      <c r="C7" s="50"/>
      <c r="D7" s="59"/>
    </row>
    <row r="8" spans="1:4" ht="12.75">
      <c r="A8" s="55" t="s">
        <v>171</v>
      </c>
      <c r="B8" s="50" t="s">
        <v>324</v>
      </c>
      <c r="C8" s="50"/>
      <c r="D8" s="59"/>
    </row>
    <row r="9" spans="1:4" ht="12.75">
      <c r="A9" s="55" t="s">
        <v>172</v>
      </c>
      <c r="B9" s="60"/>
      <c r="C9" s="56"/>
      <c r="D9" s="57"/>
    </row>
    <row r="10" spans="1:4" ht="12.75">
      <c r="A10" s="55" t="s">
        <v>173</v>
      </c>
      <c r="B10" s="281"/>
      <c r="C10" s="275"/>
      <c r="D10" s="276"/>
    </row>
    <row r="11" spans="1:4" ht="12.75">
      <c r="A11" s="55"/>
      <c r="B11" s="50"/>
      <c r="C11" s="50"/>
      <c r="D11" s="59"/>
    </row>
    <row r="12" spans="1:5" ht="24">
      <c r="A12" s="55" t="s">
        <v>174</v>
      </c>
      <c r="B12" s="50" t="s">
        <v>175</v>
      </c>
      <c r="C12" s="61" t="s">
        <v>176</v>
      </c>
      <c r="D12" s="59" t="s">
        <v>177</v>
      </c>
      <c r="E12" s="62"/>
    </row>
    <row r="13" spans="1:4" ht="12.75">
      <c r="A13" s="55"/>
      <c r="B13" s="50" t="s">
        <v>178</v>
      </c>
      <c r="C13" s="50"/>
      <c r="D13" s="59"/>
    </row>
    <row r="14" spans="1:4" ht="12.75">
      <c r="A14" s="55"/>
      <c r="B14" s="63" t="s">
        <v>179</v>
      </c>
      <c r="C14" s="64"/>
      <c r="D14" s="59"/>
    </row>
    <row r="15" spans="1:4" ht="12.75">
      <c r="A15" s="55"/>
      <c r="B15" s="50" t="s">
        <v>180</v>
      </c>
      <c r="C15" s="65"/>
      <c r="D15" s="66"/>
    </row>
    <row r="16" spans="1:4" ht="12.75">
      <c r="A16" s="55"/>
      <c r="B16" s="63" t="s">
        <v>181</v>
      </c>
      <c r="C16" s="50"/>
      <c r="D16" s="59"/>
    </row>
    <row r="17" spans="1:4" ht="12.75">
      <c r="A17" s="55"/>
      <c r="B17" s="282" t="s">
        <v>182</v>
      </c>
      <c r="C17" s="283"/>
      <c r="D17" s="284"/>
    </row>
    <row r="18" spans="1:4" ht="12.75">
      <c r="A18" s="55"/>
      <c r="B18" s="282"/>
      <c r="C18" s="283"/>
      <c r="D18" s="284"/>
    </row>
    <row r="19" spans="1:4" ht="12.75">
      <c r="A19" s="55"/>
      <c r="B19" s="67"/>
      <c r="C19" s="67"/>
      <c r="D19" s="68"/>
    </row>
    <row r="20" spans="1:4" ht="12.75">
      <c r="A20" s="69"/>
      <c r="B20" s="50" t="s">
        <v>183</v>
      </c>
      <c r="C20" s="50"/>
      <c r="D20" s="59"/>
    </row>
    <row r="21" spans="1:4" ht="12.75">
      <c r="A21" s="69"/>
      <c r="B21" s="50" t="s">
        <v>184</v>
      </c>
      <c r="C21" s="50"/>
      <c r="D21" s="59"/>
    </row>
    <row r="22" spans="1:4" ht="12.75">
      <c r="A22" s="55"/>
      <c r="B22" s="50" t="s">
        <v>185</v>
      </c>
      <c r="C22" s="50"/>
      <c r="D22" s="59"/>
    </row>
    <row r="23" spans="1:4" ht="12.75">
      <c r="A23" s="55" t="s">
        <v>186</v>
      </c>
      <c r="B23" s="275" t="s">
        <v>187</v>
      </c>
      <c r="C23" s="275"/>
      <c r="D23" s="276"/>
    </row>
    <row r="24" spans="1:4" ht="12.75">
      <c r="A24" s="69"/>
      <c r="B24" s="275"/>
      <c r="C24" s="275"/>
      <c r="D24" s="276"/>
    </row>
    <row r="25" spans="1:4" ht="12.75">
      <c r="A25" s="55" t="s">
        <v>188</v>
      </c>
      <c r="B25" s="275" t="s">
        <v>303</v>
      </c>
      <c r="C25" s="275"/>
      <c r="D25" s="276"/>
    </row>
    <row r="26" spans="1:4" ht="12.75">
      <c r="A26" s="70"/>
      <c r="B26" s="277"/>
      <c r="C26" s="277"/>
      <c r="D26" s="278"/>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76" customWidth="1"/>
    <col min="2" max="8" width="9.140625" style="76" customWidth="1"/>
    <col min="9" max="9" width="27.00390625" style="76" customWidth="1"/>
    <col min="10" max="10" width="11.28125" style="76" customWidth="1"/>
    <col min="11" max="16384" width="9.140625" style="76" customWidth="1"/>
  </cols>
  <sheetData>
    <row r="1" ht="17.25" customHeight="1"/>
    <row r="2" spans="1:9" ht="17.25" customHeight="1">
      <c r="A2" s="286" t="s">
        <v>215</v>
      </c>
      <c r="B2" s="286"/>
      <c r="C2" s="286"/>
      <c r="D2" s="286"/>
      <c r="E2" s="75"/>
      <c r="F2" s="75"/>
      <c r="G2" s="75"/>
      <c r="H2" s="75"/>
      <c r="I2" s="75"/>
    </row>
    <row r="3" spans="1:9" ht="17.25" customHeight="1">
      <c r="A3" s="75"/>
      <c r="B3" s="286" t="s">
        <v>195</v>
      </c>
      <c r="C3" s="286"/>
      <c r="D3" s="286"/>
      <c r="E3" s="286"/>
      <c r="F3" s="286"/>
      <c r="G3" s="286"/>
      <c r="H3" s="286"/>
      <c r="I3" s="286"/>
    </row>
    <row r="4" spans="1:9" ht="17.25" customHeight="1">
      <c r="A4" s="75"/>
      <c r="B4" s="77"/>
      <c r="C4" s="77"/>
      <c r="D4" s="77"/>
      <c r="E4" s="77"/>
      <c r="F4" s="77"/>
      <c r="G4" s="77"/>
      <c r="H4" s="77"/>
      <c r="I4" s="77"/>
    </row>
    <row r="5" ht="17.25" customHeight="1"/>
    <row r="6" spans="1:3" ht="17.25" customHeight="1">
      <c r="A6" s="286" t="s">
        <v>214</v>
      </c>
      <c r="B6" s="286"/>
      <c r="C6" s="286"/>
    </row>
    <row r="7" spans="1:10" ht="17.25" customHeight="1">
      <c r="A7" s="77"/>
      <c r="B7" s="286" t="s">
        <v>197</v>
      </c>
      <c r="C7" s="286"/>
      <c r="D7" s="286"/>
      <c r="E7" s="286"/>
      <c r="F7" s="286"/>
      <c r="G7" s="286"/>
      <c r="H7" s="286"/>
      <c r="I7" s="286"/>
      <c r="J7" s="286"/>
    </row>
    <row r="8" spans="1:10" ht="17.25" customHeight="1">
      <c r="A8" s="77"/>
      <c r="B8" s="285" t="s">
        <v>198</v>
      </c>
      <c r="C8" s="285"/>
      <c r="D8" s="285"/>
      <c r="E8" s="285"/>
      <c r="F8" s="285"/>
      <c r="G8" s="285"/>
      <c r="H8" s="285"/>
      <c r="I8" s="285"/>
      <c r="J8" s="285"/>
    </row>
    <row r="9" spans="1:10" ht="17.25" customHeight="1">
      <c r="A9" s="77"/>
      <c r="B9" s="285" t="s">
        <v>199</v>
      </c>
      <c r="C9" s="285"/>
      <c r="D9" s="285"/>
      <c r="E9" s="285"/>
      <c r="F9" s="285"/>
      <c r="G9" s="285"/>
      <c r="H9" s="285"/>
      <c r="I9" s="285"/>
      <c r="J9" s="285"/>
    </row>
    <row r="10" spans="1:9" ht="17.25" customHeight="1">
      <c r="A10" s="75"/>
      <c r="B10" s="78"/>
      <c r="C10" s="78"/>
      <c r="D10" s="78"/>
      <c r="E10" s="78"/>
      <c r="F10" s="78"/>
      <c r="G10" s="78"/>
      <c r="H10" s="78"/>
      <c r="I10" s="78"/>
    </row>
    <row r="11" spans="1:9" ht="17.25" customHeight="1">
      <c r="A11" s="75"/>
      <c r="B11" s="78"/>
      <c r="C11" s="78"/>
      <c r="D11" s="78"/>
      <c r="E11" s="78"/>
      <c r="F11" s="78"/>
      <c r="G11" s="78"/>
      <c r="H11" s="78"/>
      <c r="I11" s="78"/>
    </row>
    <row r="12" spans="1:9" ht="17.25" customHeight="1">
      <c r="A12" s="286" t="s">
        <v>189</v>
      </c>
      <c r="B12" s="286"/>
      <c r="C12" s="78"/>
      <c r="D12" s="78"/>
      <c r="E12" s="78"/>
      <c r="F12" s="78"/>
      <c r="G12" s="78"/>
      <c r="H12" s="78"/>
      <c r="I12" s="78"/>
    </row>
    <row r="13" spans="1:10" ht="17.25" customHeight="1">
      <c r="A13" s="77"/>
      <c r="B13" s="286" t="s">
        <v>200</v>
      </c>
      <c r="C13" s="286"/>
      <c r="D13" s="286"/>
      <c r="E13" s="286"/>
      <c r="F13" s="286"/>
      <c r="G13" s="286"/>
      <c r="H13" s="286"/>
      <c r="I13" s="286"/>
      <c r="J13" s="286"/>
    </row>
    <row r="14" spans="1:10" ht="17.25" customHeight="1">
      <c r="A14" s="77"/>
      <c r="B14" s="285" t="s">
        <v>201</v>
      </c>
      <c r="C14" s="285"/>
      <c r="D14" s="285"/>
      <c r="E14" s="285"/>
      <c r="F14" s="285"/>
      <c r="G14" s="285"/>
      <c r="H14" s="285"/>
      <c r="I14" s="285"/>
      <c r="J14" s="285"/>
    </row>
    <row r="15" spans="1:10" ht="17.25" customHeight="1">
      <c r="A15" s="77"/>
      <c r="B15" s="285" t="s">
        <v>202</v>
      </c>
      <c r="C15" s="285"/>
      <c r="D15" s="285"/>
      <c r="E15" s="285"/>
      <c r="F15" s="285"/>
      <c r="G15" s="285"/>
      <c r="H15" s="285"/>
      <c r="I15" s="285"/>
      <c r="J15" s="285"/>
    </row>
    <row r="16" spans="1:9" ht="17.25" customHeight="1">
      <c r="A16" s="75"/>
      <c r="B16" s="78"/>
      <c r="C16" s="78"/>
      <c r="D16" s="78"/>
      <c r="E16" s="78"/>
      <c r="F16" s="78"/>
      <c r="G16" s="78"/>
      <c r="H16" s="78"/>
      <c r="I16" s="78"/>
    </row>
    <row r="17" spans="1:9" ht="17.25" customHeight="1">
      <c r="A17" s="75"/>
      <c r="B17" s="78"/>
      <c r="C17" s="78"/>
      <c r="D17" s="78"/>
      <c r="E17" s="78"/>
      <c r="F17" s="78"/>
      <c r="G17" s="78"/>
      <c r="H17" s="78"/>
      <c r="I17" s="78"/>
    </row>
    <row r="18" spans="1:9" ht="17.25" customHeight="1">
      <c r="A18" s="286" t="s">
        <v>190</v>
      </c>
      <c r="B18" s="286"/>
      <c r="C18" s="286"/>
      <c r="D18" s="78"/>
      <c r="E18" s="78"/>
      <c r="F18" s="78"/>
      <c r="G18" s="78"/>
      <c r="H18" s="78"/>
      <c r="I18" s="78"/>
    </row>
    <row r="19" spans="1:10" ht="17.25" customHeight="1">
      <c r="A19" s="77"/>
      <c r="B19" s="286" t="s">
        <v>203</v>
      </c>
      <c r="C19" s="286"/>
      <c r="D19" s="286"/>
      <c r="E19" s="286"/>
      <c r="F19" s="286"/>
      <c r="G19" s="286"/>
      <c r="H19" s="286"/>
      <c r="I19" s="286"/>
      <c r="J19" s="286"/>
    </row>
    <row r="20" spans="1:10" ht="17.25" customHeight="1">
      <c r="A20" s="77"/>
      <c r="B20" s="285" t="s">
        <v>204</v>
      </c>
      <c r="C20" s="285"/>
      <c r="D20" s="285"/>
      <c r="E20" s="285"/>
      <c r="F20" s="285"/>
      <c r="G20" s="285"/>
      <c r="H20" s="285"/>
      <c r="I20" s="285"/>
      <c r="J20" s="285"/>
    </row>
    <row r="21" spans="1:10" ht="17.25" customHeight="1">
      <c r="A21" s="77"/>
      <c r="B21" s="285" t="s">
        <v>205</v>
      </c>
      <c r="C21" s="285"/>
      <c r="D21" s="285"/>
      <c r="E21" s="285"/>
      <c r="F21" s="285"/>
      <c r="G21" s="285"/>
      <c r="H21" s="285"/>
      <c r="I21" s="285"/>
      <c r="J21" s="285"/>
    </row>
    <row r="22" spans="2:10" ht="17.25" customHeight="1">
      <c r="B22" s="287" t="s">
        <v>206</v>
      </c>
      <c r="C22" s="287"/>
      <c r="D22" s="287"/>
      <c r="E22" s="287"/>
      <c r="F22" s="287"/>
      <c r="G22" s="287"/>
      <c r="H22" s="287"/>
      <c r="I22" s="287"/>
      <c r="J22" s="287"/>
    </row>
    <row r="23" spans="1:9" ht="17.25" customHeight="1">
      <c r="A23" s="75"/>
      <c r="B23" s="78"/>
      <c r="C23" s="78"/>
      <c r="D23" s="78"/>
      <c r="E23" s="78"/>
      <c r="F23" s="78"/>
      <c r="G23" s="78"/>
      <c r="H23" s="78"/>
      <c r="I23" s="78"/>
    </row>
    <row r="24" spans="1:9" ht="17.25" customHeight="1">
      <c r="A24" s="75"/>
      <c r="B24" s="78"/>
      <c r="C24" s="78"/>
      <c r="D24" s="78"/>
      <c r="E24" s="78"/>
      <c r="F24" s="78"/>
      <c r="G24" s="78"/>
      <c r="H24" s="78"/>
      <c r="I24" s="78"/>
    </row>
    <row r="25" spans="1:9" ht="17.25" customHeight="1">
      <c r="A25" s="81" t="s">
        <v>191</v>
      </c>
      <c r="B25" s="81"/>
      <c r="C25" s="81"/>
      <c r="D25" s="81"/>
      <c r="E25" s="75"/>
      <c r="F25" s="75"/>
      <c r="G25" s="75"/>
      <c r="H25" s="75"/>
      <c r="I25" s="75"/>
    </row>
    <row r="26" spans="1:10" ht="17.25" customHeight="1">
      <c r="A26" s="75"/>
      <c r="B26" s="289" t="s">
        <v>207</v>
      </c>
      <c r="C26" s="289"/>
      <c r="D26" s="289"/>
      <c r="E26" s="289"/>
      <c r="F26" s="289"/>
      <c r="G26" s="289"/>
      <c r="H26" s="289"/>
      <c r="I26" s="289"/>
      <c r="J26" s="289"/>
    </row>
    <row r="27" spans="1:10" ht="17.25" customHeight="1">
      <c r="A27" s="75"/>
      <c r="B27" s="290" t="s">
        <v>208</v>
      </c>
      <c r="C27" s="290"/>
      <c r="D27" s="290"/>
      <c r="E27" s="290"/>
      <c r="F27" s="290"/>
      <c r="G27" s="290"/>
      <c r="H27" s="290"/>
      <c r="I27" s="290"/>
      <c r="J27" s="290"/>
    </row>
    <row r="28" spans="1:9" ht="17.25" customHeight="1">
      <c r="A28" s="75"/>
      <c r="B28" s="79"/>
      <c r="C28" s="79"/>
      <c r="D28" s="75"/>
      <c r="E28" s="75"/>
      <c r="F28" s="75"/>
      <c r="G28" s="75"/>
      <c r="H28" s="75"/>
      <c r="I28" s="75"/>
    </row>
    <row r="29" ht="17.25" customHeight="1"/>
    <row r="30" spans="1:9" ht="17.25" customHeight="1">
      <c r="A30" s="286" t="s">
        <v>192</v>
      </c>
      <c r="B30" s="286"/>
      <c r="C30" s="286"/>
      <c r="D30" s="75"/>
      <c r="E30" s="75"/>
      <c r="F30" s="75"/>
      <c r="G30" s="75"/>
      <c r="H30" s="75"/>
      <c r="I30" s="75"/>
    </row>
    <row r="31" spans="1:10" ht="17.25" customHeight="1">
      <c r="A31" s="75"/>
      <c r="B31" s="291" t="s">
        <v>209</v>
      </c>
      <c r="C31" s="291"/>
      <c r="D31" s="291"/>
      <c r="E31" s="291"/>
      <c r="F31" s="291"/>
      <c r="G31" s="291"/>
      <c r="H31" s="291"/>
      <c r="I31" s="291"/>
      <c r="J31" s="291"/>
    </row>
    <row r="32" spans="1:10" ht="17.25" customHeight="1">
      <c r="A32" s="75"/>
      <c r="B32" s="285" t="s">
        <v>193</v>
      </c>
      <c r="C32" s="285"/>
      <c r="D32" s="285"/>
      <c r="E32" s="285"/>
      <c r="F32" s="285"/>
      <c r="G32" s="285"/>
      <c r="H32" s="285"/>
      <c r="I32" s="285"/>
      <c r="J32" s="285"/>
    </row>
    <row r="33" spans="1:9" ht="17.25" customHeight="1">
      <c r="A33" s="75"/>
      <c r="B33" s="80"/>
      <c r="C33" s="80"/>
      <c r="D33" s="80"/>
      <c r="E33" s="80"/>
      <c r="F33" s="75"/>
      <c r="G33" s="75"/>
      <c r="H33" s="75"/>
      <c r="I33" s="75"/>
    </row>
    <row r="34" ht="17.25" customHeight="1"/>
    <row r="35" spans="1:9" ht="17.25" customHeight="1">
      <c r="A35" s="286" t="s">
        <v>213</v>
      </c>
      <c r="B35" s="286"/>
      <c r="C35" s="75"/>
      <c r="D35" s="75"/>
      <c r="E35" s="75"/>
      <c r="F35" s="75"/>
      <c r="G35" s="75"/>
      <c r="H35" s="75"/>
      <c r="I35" s="75"/>
    </row>
    <row r="36" spans="1:9" ht="17.25" customHeight="1">
      <c r="A36" s="75"/>
      <c r="B36" s="286" t="s">
        <v>196</v>
      </c>
      <c r="C36" s="286"/>
      <c r="D36" s="286"/>
      <c r="E36" s="286"/>
      <c r="F36" s="286"/>
      <c r="G36" s="286"/>
      <c r="H36" s="75"/>
      <c r="I36" s="75"/>
    </row>
    <row r="37" spans="1:9" ht="17.25" customHeight="1">
      <c r="A37" s="75"/>
      <c r="B37" s="77"/>
      <c r="C37" s="77"/>
      <c r="D37" s="77"/>
      <c r="E37" s="77"/>
      <c r="F37" s="75"/>
      <c r="G37" s="75"/>
      <c r="H37" s="75"/>
      <c r="I37" s="75"/>
    </row>
    <row r="38" spans="1:10" ht="17.25" customHeight="1">
      <c r="A38" s="75"/>
      <c r="B38" s="285" t="s">
        <v>210</v>
      </c>
      <c r="C38" s="285"/>
      <c r="D38" s="285"/>
      <c r="E38" s="285"/>
      <c r="F38" s="285"/>
      <c r="G38" s="285"/>
      <c r="H38" s="285"/>
      <c r="I38" s="285"/>
      <c r="J38" s="285"/>
    </row>
    <row r="39" spans="1:10" ht="17.25" customHeight="1">
      <c r="A39" s="75"/>
      <c r="B39" s="285" t="s">
        <v>211</v>
      </c>
      <c r="C39" s="285"/>
      <c r="D39" s="285"/>
      <c r="E39" s="285"/>
      <c r="F39" s="285"/>
      <c r="G39" s="285"/>
      <c r="H39" s="285"/>
      <c r="I39" s="285"/>
      <c r="J39" s="285"/>
    </row>
    <row r="40" spans="1:10" ht="17.25" customHeight="1">
      <c r="A40" s="75"/>
      <c r="B40" s="285" t="s">
        <v>194</v>
      </c>
      <c r="C40" s="285"/>
      <c r="D40" s="285"/>
      <c r="E40" s="285"/>
      <c r="F40" s="285"/>
      <c r="G40" s="285"/>
      <c r="H40" s="285"/>
      <c r="I40" s="285"/>
      <c r="J40" s="285"/>
    </row>
    <row r="41" spans="2:10" ht="17.25" customHeight="1">
      <c r="B41" s="288"/>
      <c r="C41" s="288"/>
      <c r="D41" s="288"/>
      <c r="E41" s="288"/>
      <c r="F41" s="288"/>
      <c r="G41" s="288"/>
      <c r="H41" s="288"/>
      <c r="I41" s="288"/>
      <c r="J41" s="288"/>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A35:B35"/>
    <mergeCell ref="B36:G36"/>
    <mergeCell ref="B26:J26"/>
    <mergeCell ref="B27:J27"/>
    <mergeCell ref="A30:C30"/>
    <mergeCell ref="B31:J31"/>
    <mergeCell ref="B32:J32"/>
    <mergeCell ref="B38:J38"/>
    <mergeCell ref="B39:J39"/>
    <mergeCell ref="B40:J40"/>
    <mergeCell ref="B41:J41"/>
    <mergeCell ref="A2:D2"/>
    <mergeCell ref="B3:I3"/>
    <mergeCell ref="A6:C6"/>
    <mergeCell ref="A18:C18"/>
    <mergeCell ref="A12:B12"/>
    <mergeCell ref="B7:J7"/>
    <mergeCell ref="B8:J8"/>
    <mergeCell ref="B9:J9"/>
    <mergeCell ref="B13:J13"/>
    <mergeCell ref="B14:J14"/>
    <mergeCell ref="B22:J22"/>
    <mergeCell ref="B15:J15"/>
    <mergeCell ref="B19:J19"/>
    <mergeCell ref="B20:J20"/>
    <mergeCell ref="B21:J21"/>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2014-11-05T18:48:38Z</cp:lastPrinted>
  <dcterms:created xsi:type="dcterms:W3CDTF">2003-09-16T19:36:09Z</dcterms:created>
  <dcterms:modified xsi:type="dcterms:W3CDTF">2014-11-05T20:17:52Z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